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4940" windowHeight="9000" tabRatio="829" activeTab="0"/>
  </bookViews>
  <sheets>
    <sheet name="stat" sheetId="1" r:id="rId1"/>
    <sheet name="agric" sheetId="2" r:id="rId2"/>
    <sheet name="veterani" sheetId="3" r:id="rId3"/>
  </sheets>
  <definedNames>
    <definedName name="_xlnm.Print_Area" localSheetId="1">'agric'!$A$1:$I$28</definedName>
    <definedName name="_xlnm.Print_Area" localSheetId="0">'stat'!$A$1:$H$35</definedName>
  </definedNames>
  <calcPr fullCalcOnLoad="1"/>
</workbook>
</file>

<file path=xl/sharedStrings.xml><?xml version="1.0" encoding="utf-8"?>
<sst xmlns="http://schemas.openxmlformats.org/spreadsheetml/2006/main" count="113" uniqueCount="61">
  <si>
    <t>3. I.O.V.R.</t>
  </si>
  <si>
    <t>Categoria de pensionari</t>
  </si>
  <si>
    <t>1. ASIGURARI SOCIALE</t>
  </si>
  <si>
    <t xml:space="preserve">   1.1 LIMITA  DE VIRSTA</t>
  </si>
  <si>
    <t xml:space="preserve">   1.2  INVALIDITATE</t>
  </si>
  <si>
    <t xml:space="preserve">         - gradul   I</t>
  </si>
  <si>
    <t xml:space="preserve">         - gradul  II</t>
  </si>
  <si>
    <t xml:space="preserve">   1.3 URMASI</t>
  </si>
  <si>
    <t>B.   INDICATORII DE PENSII PENTRU AGRICULTORI</t>
  </si>
  <si>
    <t xml:space="preserve"> Categoria de pensionari</t>
  </si>
  <si>
    <t>1. TOTAL AGRICULTORI</t>
  </si>
  <si>
    <t xml:space="preserve">         - gradul  I</t>
  </si>
  <si>
    <t>Categoria de beneficiar</t>
  </si>
  <si>
    <t>Numar  fizic</t>
  </si>
  <si>
    <t>Numar  mediu</t>
  </si>
  <si>
    <t>% din total drepturi</t>
  </si>
  <si>
    <t>Numar mediu pensionari</t>
  </si>
  <si>
    <t>Valoarea pensiei conform deciziei                                       (mii lei)</t>
  </si>
  <si>
    <t>Valoarea pensiei conform deciziei                  (mii lei)</t>
  </si>
  <si>
    <t xml:space="preserve">          - cu stagiu complet</t>
  </si>
  <si>
    <t xml:space="preserve">         - gradul  III</t>
  </si>
  <si>
    <t xml:space="preserve"> %  col.3/4</t>
  </si>
  <si>
    <t xml:space="preserve">  %    col.3/4</t>
  </si>
  <si>
    <t xml:space="preserve"> %     col.3/5</t>
  </si>
  <si>
    <t xml:space="preserve"> %  col.3/5</t>
  </si>
  <si>
    <t xml:space="preserve">          - fara stagiu complet</t>
  </si>
  <si>
    <t>I.O.V.R. SI  AJUTOR  SOCIAL</t>
  </si>
  <si>
    <t xml:space="preserve">INDICATORII DE PENSII ASIGURARI SOCIALE DE STAT,  </t>
  </si>
  <si>
    <t xml:space="preserve"> TOTAL</t>
  </si>
  <si>
    <t>TOTAL INVALIZI</t>
  </si>
  <si>
    <t>Vaduve de razboi</t>
  </si>
  <si>
    <t>Veterani de razboi</t>
  </si>
  <si>
    <t>Vaduve de veterani</t>
  </si>
  <si>
    <t>Mari mutilati si invalizi gr..I</t>
  </si>
  <si>
    <t>Invalizi gr.II</t>
  </si>
  <si>
    <t>Invalizi gr.III</t>
  </si>
  <si>
    <t>Accidentati in afara serv.ordonat</t>
  </si>
  <si>
    <t xml:space="preserve">   1.1 Limita de varsta</t>
  </si>
  <si>
    <t xml:space="preserve">   1.2 Pensia anticipata</t>
  </si>
  <si>
    <t xml:space="preserve">   1.3 Pensia anticip. partiala          </t>
  </si>
  <si>
    <t xml:space="preserve">   1.4  Invaliditate</t>
  </si>
  <si>
    <t xml:space="preserve">    1.5 Urmasi</t>
  </si>
  <si>
    <t>2. Ajutor social</t>
  </si>
  <si>
    <t>DIRECTIA TEHNOLOGIA INFORMATIEI</t>
  </si>
  <si>
    <t xml:space="preserve">         din care  FEMEI</t>
  </si>
  <si>
    <t xml:space="preserve">               din care  FEMEI</t>
  </si>
  <si>
    <t xml:space="preserve">      a) Existent in anul  2004                                                                                                                                                       </t>
  </si>
  <si>
    <t xml:space="preserve">Pensia medie anul curent              </t>
  </si>
  <si>
    <t xml:space="preserve">Pensia medie luna decembrie   </t>
  </si>
  <si>
    <t xml:space="preserve">Pensia  medie anul anterior                    </t>
  </si>
  <si>
    <t xml:space="preserve">      a) Existent in anul  2004                                                                                                                                                                                           </t>
  </si>
  <si>
    <t>Pensia medie anul curent            (lei)</t>
  </si>
  <si>
    <t>Pensia medie luna  decembrie        (lei)</t>
  </si>
  <si>
    <t>Pensia medie anul anterior              (lei)</t>
  </si>
  <si>
    <t xml:space="preserve">        a) In  anul  2004                                                                                                                                                                              </t>
  </si>
  <si>
    <t>Valoare anuala a indemnizatiei,spo-rului si rentei             -mii lei -</t>
  </si>
  <si>
    <t>Valoare anuala platita                  - mii lei -</t>
  </si>
  <si>
    <t>Valoarea  medie drepturi anuale          - lei -</t>
  </si>
  <si>
    <t>Valoarea  medie anuala platita             - lei -</t>
  </si>
  <si>
    <t>-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</si>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</sst>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#,##0;[Red]#,##0"/>
    <numFmt numFmtId="185" formatCode="#,##0.00000"/>
    <numFmt numFmtId="186" formatCode="0.00000"/>
    <numFmt numFmtId="187" formatCode="#,##0.0"/>
    <numFmt numFmtId="188" formatCode="0.00000000"/>
    <numFmt numFmtId="189" formatCode="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7.5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Down"/>
    </fill>
  </fills>
  <borders count="39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2" borderId="0" xfId="0" applyFill="1" applyAlignment="1">
      <alignment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2" fillId="0" borderId="11" xfId="15" applyNumberFormat="1" applyFont="1" applyBorder="1">
      <alignment/>
      <protection/>
    </xf>
    <xf numFmtId="187" fontId="12" fillId="0" borderId="11" xfId="15" applyNumberFormat="1" applyFont="1" applyBorder="1">
      <alignment/>
      <protection/>
    </xf>
    <xf numFmtId="3" fontId="12" fillId="0" borderId="12" xfId="15" applyNumberFormat="1" applyFont="1" applyBorder="1">
      <alignment/>
      <protection/>
    </xf>
    <xf numFmtId="3" fontId="6" fillId="0" borderId="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13" xfId="0" applyBorder="1" applyAlignment="1">
      <alignment vertical="center" wrapText="1"/>
    </xf>
    <xf numFmtId="0" fontId="9" fillId="0" borderId="0" xfId="0" applyFont="1" applyAlignment="1">
      <alignment vertical="center"/>
    </xf>
    <xf numFmtId="3" fontId="12" fillId="0" borderId="14" xfId="15" applyNumberFormat="1" applyFont="1" applyBorder="1">
      <alignment/>
      <protection/>
    </xf>
    <xf numFmtId="187" fontId="12" fillId="0" borderId="14" xfId="15" applyNumberFormat="1" applyFont="1" applyBorder="1">
      <alignment/>
      <protection/>
    </xf>
    <xf numFmtId="4" fontId="12" fillId="0" borderId="14" xfId="15" applyNumberFormat="1" applyFont="1" applyBorder="1">
      <alignment/>
      <protection/>
    </xf>
    <xf numFmtId="3" fontId="12" fillId="0" borderId="15" xfId="15" applyNumberFormat="1" applyFont="1" applyBorder="1">
      <alignment/>
      <protection/>
    </xf>
    <xf numFmtId="3" fontId="14" fillId="0" borderId="16" xfId="0" applyNumberFormat="1" applyFont="1" applyBorder="1" applyAlignment="1" quotePrefix="1">
      <alignment horizontal="right" vertical="center"/>
    </xf>
    <xf numFmtId="187" fontId="14" fillId="0" borderId="16" xfId="0" applyNumberFormat="1" applyFont="1" applyBorder="1" applyAlignment="1" quotePrefix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right" vertical="center"/>
    </xf>
    <xf numFmtId="2" fontId="14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quotePrefix="1">
      <alignment horizontal="right" vertical="center"/>
    </xf>
    <xf numFmtId="187" fontId="15" fillId="0" borderId="19" xfId="0" applyNumberFormat="1" applyFont="1" applyBorder="1" applyAlignment="1" quotePrefix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2" fontId="15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2" fontId="15" fillId="0" borderId="24" xfId="0" applyNumberFormat="1" applyFont="1" applyBorder="1" applyAlignment="1">
      <alignment horizontal="right" vertical="center"/>
    </xf>
    <xf numFmtId="187" fontId="15" fillId="0" borderId="20" xfId="0" applyNumberFormat="1" applyFont="1" applyBorder="1" applyAlignment="1">
      <alignment horizontal="right" vertical="center"/>
    </xf>
    <xf numFmtId="187" fontId="14" fillId="0" borderId="20" xfId="0" applyNumberFormat="1" applyFont="1" applyBorder="1" applyAlignment="1">
      <alignment horizontal="right" vertical="center"/>
    </xf>
    <xf numFmtId="187" fontId="15" fillId="0" borderId="24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187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2" fontId="14" fillId="0" borderId="6" xfId="0" applyNumberFormat="1" applyFont="1" applyBorder="1" applyAlignment="1">
      <alignment/>
    </xf>
    <xf numFmtId="187" fontId="15" fillId="0" borderId="23" xfId="0" applyNumberFormat="1" applyFont="1" applyFill="1" applyBorder="1" applyAlignment="1">
      <alignment/>
    </xf>
    <xf numFmtId="2" fontId="15" fillId="0" borderId="23" xfId="0" applyNumberFormat="1" applyFont="1" applyBorder="1" applyAlignment="1">
      <alignment/>
    </xf>
    <xf numFmtId="187" fontId="1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87" fontId="14" fillId="0" borderId="23" xfId="0" applyNumberFormat="1" applyFont="1" applyFill="1" applyBorder="1" applyAlignment="1">
      <alignment/>
    </xf>
    <xf numFmtId="187" fontId="15" fillId="0" borderId="24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0" fontId="6" fillId="3" borderId="3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quotePrefix="1">
      <alignment horizontal="centerContinuous" vertical="center" wrapText="1"/>
    </xf>
    <xf numFmtId="0" fontId="6" fillId="3" borderId="2" xfId="0" applyFont="1" applyFill="1" applyBorder="1" applyAlignment="1" quotePrefix="1">
      <alignment horizontal="centerContinuous" vertical="center" wrapText="1"/>
    </xf>
    <xf numFmtId="0" fontId="7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 quotePrefix="1">
      <alignment horizontal="left" wrapText="1"/>
    </xf>
    <xf numFmtId="0" fontId="4" fillId="3" borderId="26" xfId="0" applyNumberFormat="1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horizontal="left"/>
    </xf>
    <xf numFmtId="0" fontId="4" fillId="3" borderId="28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wrapText="1"/>
    </xf>
    <xf numFmtId="0" fontId="4" fillId="3" borderId="26" xfId="0" applyFont="1" applyFill="1" applyBorder="1" applyAlignment="1" quotePrefix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 quotePrefix="1">
      <alignment horizontal="left" wrapText="1"/>
    </xf>
    <xf numFmtId="0" fontId="4" fillId="3" borderId="26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quotePrefix="1">
      <alignment horizontal="center" vertical="center" wrapText="1"/>
    </xf>
    <xf numFmtId="0" fontId="4" fillId="3" borderId="10" xfId="0" applyFont="1" applyFill="1" applyBorder="1" applyAlignment="1" quotePrefix="1">
      <alignment horizontal="center" vertical="center" wrapText="1"/>
    </xf>
    <xf numFmtId="0" fontId="11" fillId="3" borderId="29" xfId="15" applyFont="1" applyFill="1" applyBorder="1" applyAlignment="1">
      <alignment horizontal="left" vertical="center" wrapText="1"/>
      <protection/>
    </xf>
    <xf numFmtId="0" fontId="11" fillId="3" borderId="30" xfId="15" applyFont="1" applyFill="1" applyBorder="1" applyAlignment="1">
      <alignment horizontal="left" vertical="center" wrapText="1"/>
      <protection/>
    </xf>
    <xf numFmtId="0" fontId="11" fillId="3" borderId="31" xfId="15" applyFont="1" applyFill="1" applyBorder="1" applyAlignment="1">
      <alignment horizontal="left" vertical="center" wrapText="1"/>
      <protection/>
    </xf>
    <xf numFmtId="0" fontId="11" fillId="3" borderId="32" xfId="15" applyFont="1" applyFill="1" applyBorder="1" applyAlignment="1">
      <alignment horizontal="center" vertical="center" wrapText="1"/>
      <protection/>
    </xf>
    <xf numFmtId="0" fontId="11" fillId="3" borderId="33" xfId="15" applyFont="1" applyFill="1" applyBorder="1" applyAlignment="1">
      <alignment horizontal="center" vertical="center" wrapText="1"/>
      <protection/>
    </xf>
    <xf numFmtId="3" fontId="13" fillId="0" borderId="34" xfId="15" applyNumberFormat="1" applyFont="1" applyBorder="1">
      <alignment/>
      <protection/>
    </xf>
    <xf numFmtId="3" fontId="13" fillId="0" borderId="35" xfId="15" applyNumberFormat="1" applyFont="1" applyBorder="1">
      <alignment/>
      <protection/>
    </xf>
    <xf numFmtId="187" fontId="13" fillId="0" borderId="34" xfId="15" applyNumberFormat="1" applyFont="1" applyBorder="1">
      <alignment/>
      <protection/>
    </xf>
    <xf numFmtId="187" fontId="13" fillId="0" borderId="35" xfId="15" applyNumberFormat="1" applyFont="1" applyBorder="1">
      <alignment/>
      <protection/>
    </xf>
    <xf numFmtId="4" fontId="13" fillId="0" borderId="34" xfId="15" applyNumberFormat="1" applyFont="1" applyBorder="1">
      <alignment/>
      <protection/>
    </xf>
    <xf numFmtId="4" fontId="13" fillId="0" borderId="35" xfId="15" applyNumberFormat="1" applyFont="1" applyBorder="1">
      <alignment/>
      <protection/>
    </xf>
    <xf numFmtId="4" fontId="12" fillId="0" borderId="11" xfId="15" applyNumberFormat="1" applyFont="1" applyBorder="1">
      <alignment/>
      <protection/>
    </xf>
    <xf numFmtId="3" fontId="14" fillId="0" borderId="23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" fontId="15" fillId="0" borderId="22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2" fontId="15" fillId="0" borderId="36" xfId="0" applyNumberFormat="1" applyFont="1" applyBorder="1" applyAlignment="1">
      <alignment horizontal="right"/>
    </xf>
    <xf numFmtId="2" fontId="15" fillId="0" borderId="37" xfId="0" applyNumberFormat="1" applyFont="1" applyBorder="1" applyAlignment="1">
      <alignment horizontal="right" vertical="center"/>
    </xf>
    <xf numFmtId="2" fontId="14" fillId="0" borderId="37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/>
    </xf>
    <xf numFmtId="49" fontId="15" fillId="0" borderId="20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3" fontId="13" fillId="0" borderId="38" xfId="15" applyNumberFormat="1" applyFont="1" applyBorder="1">
      <alignment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Normal_veterani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D36" sqref="D36"/>
    </sheetView>
  </sheetViews>
  <sheetFormatPr defaultColWidth="9.140625" defaultRowHeight="12.75"/>
  <cols>
    <col min="1" max="1" width="27.140625" style="0" customWidth="1"/>
    <col min="2" max="2" width="10.421875" style="0" customWidth="1"/>
    <col min="3" max="3" width="22.28125" style="0" customWidth="1"/>
    <col min="4" max="4" width="12.57421875" style="0" customWidth="1"/>
    <col min="5" max="5" width="11.57421875" style="0" customWidth="1"/>
    <col min="6" max="6" width="11.421875" style="0" customWidth="1"/>
    <col min="7" max="7" width="8.7109375" style="0" customWidth="1"/>
    <col min="8" max="8" width="8.00390625" style="0" customWidth="1"/>
  </cols>
  <sheetData>
    <row r="1" spans="1:8" ht="15.75">
      <c r="A1" s="12"/>
      <c r="B1" s="9"/>
      <c r="C1" s="10"/>
      <c r="D1" s="11"/>
      <c r="E1" s="11"/>
      <c r="F1" s="11"/>
      <c r="G1" s="11"/>
      <c r="H1" s="11"/>
    </row>
    <row r="2" spans="1:8" ht="15.75">
      <c r="A2" s="12"/>
      <c r="B2" s="9"/>
      <c r="C2" s="10"/>
      <c r="D2" s="11"/>
      <c r="E2" s="11"/>
      <c r="F2" s="11"/>
      <c r="G2" s="11"/>
      <c r="H2" s="11"/>
    </row>
    <row r="3" spans="1:8" ht="15.75">
      <c r="A3" s="12"/>
      <c r="B3" s="13" t="s">
        <v>27</v>
      </c>
      <c r="C3" s="10"/>
      <c r="D3" s="11"/>
      <c r="E3" s="11"/>
      <c r="F3" s="11"/>
      <c r="G3" s="11"/>
      <c r="H3" s="11"/>
    </row>
    <row r="4" spans="1:8" ht="15.75">
      <c r="A4" s="12"/>
      <c r="C4" s="125" t="s">
        <v>26</v>
      </c>
      <c r="D4" s="126"/>
      <c r="E4" s="126"/>
      <c r="F4" s="11"/>
      <c r="G4" s="11"/>
      <c r="H4" s="11"/>
    </row>
    <row r="5" spans="1:8" ht="13.5" customHeight="1">
      <c r="A5" s="12"/>
      <c r="B5" s="9"/>
      <c r="F5" s="11"/>
      <c r="G5" s="11"/>
      <c r="H5" s="11"/>
    </row>
    <row r="6" spans="1:8" ht="17.25" customHeight="1">
      <c r="A6" s="31" t="s">
        <v>43</v>
      </c>
      <c r="B6" s="9"/>
      <c r="C6" s="2" t="s">
        <v>46</v>
      </c>
      <c r="D6" s="11"/>
      <c r="E6" s="11"/>
      <c r="F6" s="11"/>
      <c r="G6" s="11"/>
      <c r="H6" s="11"/>
    </row>
    <row r="7" spans="1:8" ht="15.75" customHeight="1" thickBot="1">
      <c r="A7" s="30"/>
      <c r="B7" s="13"/>
      <c r="C7" s="13"/>
      <c r="D7" s="13"/>
      <c r="E7" s="13"/>
      <c r="F7" s="13"/>
      <c r="G7" s="13"/>
      <c r="H7" s="13"/>
    </row>
    <row r="8" spans="1:8" ht="57.75" customHeight="1" thickBot="1" thickTop="1">
      <c r="A8" s="74" t="s">
        <v>1</v>
      </c>
      <c r="B8" s="75" t="s">
        <v>16</v>
      </c>
      <c r="C8" s="75" t="s">
        <v>18</v>
      </c>
      <c r="D8" s="75" t="s">
        <v>47</v>
      </c>
      <c r="E8" s="75" t="s">
        <v>48</v>
      </c>
      <c r="F8" s="75" t="s">
        <v>49</v>
      </c>
      <c r="G8" s="76" t="s">
        <v>21</v>
      </c>
      <c r="H8" s="77" t="s">
        <v>24</v>
      </c>
    </row>
    <row r="9" spans="1:8" ht="17.25" thickBot="1" thickTop="1">
      <c r="A9" s="15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7">
        <v>7</v>
      </c>
    </row>
    <row r="10" spans="1:8" ht="15.75" customHeight="1">
      <c r="A10" s="78" t="s">
        <v>2</v>
      </c>
      <c r="B10" s="36">
        <f>B11+B21+B29+B17+B19</f>
        <v>4596522</v>
      </c>
      <c r="C10" s="37">
        <f>C11+C21+C29+C17+C19</f>
        <v>128028391572</v>
      </c>
      <c r="D10" s="38">
        <f>C10*1000/B10/12</f>
        <v>2321109.8806880508</v>
      </c>
      <c r="E10" s="39">
        <v>2516733.466856729</v>
      </c>
      <c r="F10" s="38">
        <v>1870402</v>
      </c>
      <c r="G10" s="40">
        <f aca="true" t="shared" si="0" ref="G10:G33">D10/E10*100</f>
        <v>92.22708368824603</v>
      </c>
      <c r="H10" s="41">
        <f aca="true" t="shared" si="1" ref="H10:H32">D10/F10*100</f>
        <v>124.09684552775558</v>
      </c>
    </row>
    <row r="11" spans="1:8" ht="15" customHeight="1">
      <c r="A11" s="79" t="s">
        <v>37</v>
      </c>
      <c r="B11" s="42">
        <f>B13+B15</f>
        <v>3051822</v>
      </c>
      <c r="C11" s="43">
        <f>C13+C15+0.1</f>
        <v>98689947729.5</v>
      </c>
      <c r="D11" s="44">
        <f aca="true" t="shared" si="2" ref="D11:D33">C11*1000/B11/12</f>
        <v>2694836.825605054</v>
      </c>
      <c r="E11" s="45">
        <v>2935285.236651246</v>
      </c>
      <c r="F11" s="47">
        <v>2153206</v>
      </c>
      <c r="G11" s="46">
        <f t="shared" si="0"/>
        <v>91.80834598137692</v>
      </c>
      <c r="H11" s="115">
        <f t="shared" si="1"/>
        <v>125.15462178746735</v>
      </c>
    </row>
    <row r="12" spans="1:8" ht="15" customHeight="1">
      <c r="A12" s="80" t="s">
        <v>44</v>
      </c>
      <c r="B12" s="47">
        <f>B14+B16</f>
        <v>1340887</v>
      </c>
      <c r="C12" s="55">
        <f>C14+C16</f>
        <v>38425456765.7</v>
      </c>
      <c r="D12" s="47">
        <f t="shared" si="2"/>
        <v>2388062.079162276</v>
      </c>
      <c r="E12" s="48">
        <v>2596636.822599179</v>
      </c>
      <c r="F12" s="120" t="s">
        <v>59</v>
      </c>
      <c r="G12" s="46">
        <f t="shared" si="0"/>
        <v>91.96750421076891</v>
      </c>
      <c r="H12" s="121" t="s">
        <v>59</v>
      </c>
    </row>
    <row r="13" spans="1:8" ht="15.75" customHeight="1">
      <c r="A13" s="81" t="s">
        <v>19</v>
      </c>
      <c r="B13" s="44">
        <v>2173293</v>
      </c>
      <c r="C13" s="56">
        <f>ROUND(83582675949036/1000,1)</f>
        <v>83582675949</v>
      </c>
      <c r="D13" s="44">
        <f t="shared" si="2"/>
        <v>3204916.684381719</v>
      </c>
      <c r="E13" s="49">
        <v>3506939.100443406</v>
      </c>
      <c r="F13" s="44">
        <v>2524719</v>
      </c>
      <c r="G13" s="50">
        <f t="shared" si="0"/>
        <v>91.38786253734774</v>
      </c>
      <c r="H13" s="116">
        <f t="shared" si="1"/>
        <v>126.94152039817972</v>
      </c>
    </row>
    <row r="14" spans="1:8" ht="15.75" customHeight="1">
      <c r="A14" s="80" t="s">
        <v>45</v>
      </c>
      <c r="B14" s="47">
        <v>826955</v>
      </c>
      <c r="C14" s="55">
        <v>29829817405.2</v>
      </c>
      <c r="D14" s="47">
        <f t="shared" si="2"/>
        <v>3005989.584802075</v>
      </c>
      <c r="E14" s="48">
        <v>3292141.8956804504</v>
      </c>
      <c r="F14" s="120" t="s">
        <v>59</v>
      </c>
      <c r="G14" s="46">
        <f t="shared" si="0"/>
        <v>91.30802012957491</v>
      </c>
      <c r="H14" s="121" t="s">
        <v>59</v>
      </c>
    </row>
    <row r="15" spans="1:8" ht="15" customHeight="1">
      <c r="A15" s="79" t="s">
        <v>25</v>
      </c>
      <c r="B15" s="44">
        <v>878529</v>
      </c>
      <c r="C15" s="55">
        <v>15107271780.4</v>
      </c>
      <c r="D15" s="44">
        <f t="shared" si="2"/>
        <v>1433008.2615751254</v>
      </c>
      <c r="E15" s="48">
        <v>1550811.8771166664</v>
      </c>
      <c r="F15" s="47">
        <v>1197682</v>
      </c>
      <c r="G15" s="46">
        <f t="shared" si="0"/>
        <v>92.40374559417442</v>
      </c>
      <c r="H15" s="115">
        <f t="shared" si="1"/>
        <v>119.64847610426852</v>
      </c>
    </row>
    <row r="16" spans="1:8" ht="15" customHeight="1">
      <c r="A16" s="80" t="s">
        <v>45</v>
      </c>
      <c r="B16" s="47">
        <v>513932</v>
      </c>
      <c r="C16" s="55">
        <v>8595639360.5</v>
      </c>
      <c r="D16" s="47">
        <f t="shared" si="2"/>
        <v>1393770.5378175841</v>
      </c>
      <c r="E16" s="48">
        <v>1503254.935957359</v>
      </c>
      <c r="F16" s="120" t="s">
        <v>59</v>
      </c>
      <c r="G16" s="46">
        <f t="shared" si="0"/>
        <v>92.71684426101359</v>
      </c>
      <c r="H16" s="121" t="s">
        <v>59</v>
      </c>
    </row>
    <row r="17" spans="1:8" ht="15.75" customHeight="1">
      <c r="A17" s="81" t="s">
        <v>38</v>
      </c>
      <c r="B17" s="44">
        <v>11582</v>
      </c>
      <c r="C17" s="55">
        <v>505989424.7</v>
      </c>
      <c r="D17" s="44">
        <f t="shared" si="2"/>
        <v>3640630.7538997293</v>
      </c>
      <c r="E17" s="48">
        <v>3791068.414931002</v>
      </c>
      <c r="F17" s="47">
        <v>3092177</v>
      </c>
      <c r="G17" s="46">
        <f t="shared" si="0"/>
        <v>96.0317872281392</v>
      </c>
      <c r="H17" s="115">
        <f t="shared" si="1"/>
        <v>117.73681629155541</v>
      </c>
    </row>
    <row r="18" spans="1:8" ht="15.75" customHeight="1">
      <c r="A18" s="80" t="s">
        <v>44</v>
      </c>
      <c r="B18" s="47">
        <v>8212</v>
      </c>
      <c r="C18" s="55">
        <v>354490397.6</v>
      </c>
      <c r="D18" s="47">
        <f t="shared" si="2"/>
        <v>3597280.378308167</v>
      </c>
      <c r="E18" s="48">
        <v>3749629.486084221</v>
      </c>
      <c r="F18" s="120" t="s">
        <v>59</v>
      </c>
      <c r="G18" s="46">
        <f t="shared" si="0"/>
        <v>95.93695568211584</v>
      </c>
      <c r="H18" s="121" t="s">
        <v>59</v>
      </c>
    </row>
    <row r="19" spans="1:8" ht="15.75" customHeight="1">
      <c r="A19" s="82" t="s">
        <v>39</v>
      </c>
      <c r="B19" s="44">
        <v>106025</v>
      </c>
      <c r="C19" s="55">
        <v>2768189677.3</v>
      </c>
      <c r="D19" s="44">
        <f t="shared" si="2"/>
        <v>2175736.6008802955</v>
      </c>
      <c r="E19" s="48">
        <v>2311781.9434414487</v>
      </c>
      <c r="F19" s="47">
        <v>1748160</v>
      </c>
      <c r="G19" s="46">
        <f t="shared" si="0"/>
        <v>94.11513084323911</v>
      </c>
      <c r="H19" s="115">
        <f t="shared" si="1"/>
        <v>124.45866516110055</v>
      </c>
    </row>
    <row r="20" spans="1:8" ht="15.75" customHeight="1">
      <c r="A20" s="80" t="s">
        <v>44</v>
      </c>
      <c r="B20" s="47">
        <v>75263</v>
      </c>
      <c r="C20" s="55">
        <v>1819062252.2</v>
      </c>
      <c r="D20" s="47">
        <f t="shared" si="2"/>
        <v>2014117.441726568</v>
      </c>
      <c r="E20" s="48">
        <v>2155490.9629044374</v>
      </c>
      <c r="F20" s="120" t="s">
        <v>59</v>
      </c>
      <c r="G20" s="46">
        <f t="shared" si="0"/>
        <v>93.44123804688216</v>
      </c>
      <c r="H20" s="121" t="s">
        <v>59</v>
      </c>
    </row>
    <row r="21" spans="1:8" ht="13.5" customHeight="1">
      <c r="A21" s="81" t="s">
        <v>40</v>
      </c>
      <c r="B21" s="44">
        <f>B23+B25+B27</f>
        <v>785297</v>
      </c>
      <c r="C21" s="55">
        <f>C23+C25+C27</f>
        <v>17357797269.1</v>
      </c>
      <c r="D21" s="44">
        <f t="shared" si="2"/>
        <v>1841956.7447199381</v>
      </c>
      <c r="E21" s="48">
        <v>1967020.874074804</v>
      </c>
      <c r="F21" s="47">
        <v>1530886</v>
      </c>
      <c r="G21" s="46">
        <f t="shared" si="0"/>
        <v>93.64195210110873</v>
      </c>
      <c r="H21" s="115">
        <f t="shared" si="1"/>
        <v>120.31965441711128</v>
      </c>
    </row>
    <row r="22" spans="1:8" ht="13.5" customHeight="1">
      <c r="A22" s="80" t="s">
        <v>44</v>
      </c>
      <c r="B22" s="47">
        <f>B24+B26+B28</f>
        <v>391247</v>
      </c>
      <c r="C22" s="55">
        <f>C24+C26+C28</f>
        <v>8202386934.6</v>
      </c>
      <c r="D22" s="47">
        <f t="shared" si="2"/>
        <v>1747060.666407666</v>
      </c>
      <c r="E22" s="48">
        <v>1861550.6176671616</v>
      </c>
      <c r="F22" s="120" t="s">
        <v>59</v>
      </c>
      <c r="G22" s="46">
        <f t="shared" si="0"/>
        <v>93.84975352413618</v>
      </c>
      <c r="H22" s="121" t="s">
        <v>59</v>
      </c>
    </row>
    <row r="23" spans="1:8" ht="14.25" customHeight="1">
      <c r="A23" s="79" t="s">
        <v>5</v>
      </c>
      <c r="B23" s="44">
        <v>31850</v>
      </c>
      <c r="C23" s="55">
        <v>785341873.9</v>
      </c>
      <c r="D23" s="44">
        <f t="shared" si="2"/>
        <v>2054792.9720041864</v>
      </c>
      <c r="E23" s="48">
        <v>2175749.2302809698</v>
      </c>
      <c r="F23" s="47">
        <v>1751553</v>
      </c>
      <c r="G23" s="46">
        <f t="shared" si="0"/>
        <v>94.44070775283402</v>
      </c>
      <c r="H23" s="115">
        <f t="shared" si="1"/>
        <v>117.31263467358318</v>
      </c>
    </row>
    <row r="24" spans="1:8" ht="14.25" customHeight="1">
      <c r="A24" s="80" t="s">
        <v>45</v>
      </c>
      <c r="B24" s="47">
        <v>10892</v>
      </c>
      <c r="C24" s="55">
        <v>252403955.1</v>
      </c>
      <c r="D24" s="47">
        <f t="shared" si="2"/>
        <v>1931111.1756334926</v>
      </c>
      <c r="E24" s="48">
        <v>2040557.582043885</v>
      </c>
      <c r="F24" s="120" t="s">
        <v>59</v>
      </c>
      <c r="G24" s="46">
        <f t="shared" si="0"/>
        <v>94.63644606878638</v>
      </c>
      <c r="H24" s="121" t="s">
        <v>59</v>
      </c>
    </row>
    <row r="25" spans="1:8" ht="14.25" customHeight="1">
      <c r="A25" s="79" t="s">
        <v>6</v>
      </c>
      <c r="B25" s="44">
        <v>548064</v>
      </c>
      <c r="C25" s="55">
        <v>12247046350.2</v>
      </c>
      <c r="D25" s="44">
        <f t="shared" si="2"/>
        <v>1862167.914422403</v>
      </c>
      <c r="E25" s="48">
        <v>1989524.2607335756</v>
      </c>
      <c r="F25" s="47">
        <v>1562642</v>
      </c>
      <c r="G25" s="46">
        <f t="shared" si="0"/>
        <v>93.59865326476523</v>
      </c>
      <c r="H25" s="115">
        <f t="shared" si="1"/>
        <v>119.16791654277839</v>
      </c>
    </row>
    <row r="26" spans="1:8" ht="14.25" customHeight="1">
      <c r="A26" s="80" t="s">
        <v>45</v>
      </c>
      <c r="B26" s="47">
        <v>277393</v>
      </c>
      <c r="C26" s="55">
        <v>5877875048.2</v>
      </c>
      <c r="D26" s="47">
        <f t="shared" si="2"/>
        <v>1765808.5124113923</v>
      </c>
      <c r="E26" s="48">
        <v>1883158.4867709908</v>
      </c>
      <c r="F26" s="120" t="s">
        <v>59</v>
      </c>
      <c r="G26" s="46">
        <f t="shared" si="0"/>
        <v>93.76844937991301</v>
      </c>
      <c r="H26" s="121" t="s">
        <v>59</v>
      </c>
    </row>
    <row r="27" spans="1:8" ht="13.5" customHeight="1">
      <c r="A27" s="79" t="s">
        <v>20</v>
      </c>
      <c r="B27" s="44">
        <v>205383</v>
      </c>
      <c r="C27" s="55">
        <v>4325409045</v>
      </c>
      <c r="D27" s="44">
        <f t="shared" si="2"/>
        <v>1755017.4734520384</v>
      </c>
      <c r="E27" s="48">
        <v>1880881.267052842</v>
      </c>
      <c r="F27" s="47">
        <v>1383130</v>
      </c>
      <c r="G27" s="46">
        <f t="shared" si="0"/>
        <v>93.3082541782119</v>
      </c>
      <c r="H27" s="115">
        <f t="shared" si="1"/>
        <v>126.8873839373044</v>
      </c>
    </row>
    <row r="28" spans="1:8" ht="13.5" customHeight="1">
      <c r="A28" s="80" t="s">
        <v>45</v>
      </c>
      <c r="B28" s="47">
        <v>102962</v>
      </c>
      <c r="C28" s="55">
        <v>2072107931.3</v>
      </c>
      <c r="D28" s="47">
        <f t="shared" si="2"/>
        <v>1677081.4566700982</v>
      </c>
      <c r="E28" s="48">
        <v>1790114.3804065685</v>
      </c>
      <c r="F28" s="120" t="s">
        <v>59</v>
      </c>
      <c r="G28" s="46">
        <f t="shared" si="0"/>
        <v>93.68571500382012</v>
      </c>
      <c r="H28" s="121" t="s">
        <v>59</v>
      </c>
    </row>
    <row r="29" spans="1:8" ht="13.5" customHeight="1">
      <c r="A29" s="81" t="s">
        <v>41</v>
      </c>
      <c r="B29" s="44">
        <v>641796</v>
      </c>
      <c r="C29" s="55">
        <v>8706467471.4</v>
      </c>
      <c r="D29" s="44">
        <f t="shared" si="2"/>
        <v>1130482.202989735</v>
      </c>
      <c r="E29" s="48">
        <v>1218445.9999012558</v>
      </c>
      <c r="F29" s="47">
        <v>921826</v>
      </c>
      <c r="G29" s="46">
        <f t="shared" si="0"/>
        <v>92.78065692540748</v>
      </c>
      <c r="H29" s="115">
        <f t="shared" si="1"/>
        <v>122.63509631858236</v>
      </c>
    </row>
    <row r="30" spans="1:8" ht="12.75" customHeight="1">
      <c r="A30" s="81" t="s">
        <v>42</v>
      </c>
      <c r="B30" s="44">
        <v>4380</v>
      </c>
      <c r="C30" s="56">
        <v>36347932.1</v>
      </c>
      <c r="D30" s="44">
        <f t="shared" si="2"/>
        <v>691551.2195585998</v>
      </c>
      <c r="E30" s="49">
        <v>744886.2238106976</v>
      </c>
      <c r="F30" s="44">
        <v>587949</v>
      </c>
      <c r="G30" s="50">
        <f t="shared" si="0"/>
        <v>92.83984552979837</v>
      </c>
      <c r="H30" s="116">
        <f t="shared" si="1"/>
        <v>117.62095344300268</v>
      </c>
    </row>
    <row r="31" spans="1:8" ht="12.75" customHeight="1">
      <c r="A31" s="80" t="s">
        <v>44</v>
      </c>
      <c r="B31" s="47">
        <v>3328</v>
      </c>
      <c r="C31" s="55">
        <v>27582483.6</v>
      </c>
      <c r="D31" s="47">
        <f t="shared" si="2"/>
        <v>690667.1574519231</v>
      </c>
      <c r="E31" s="48">
        <v>743494.3072983355</v>
      </c>
      <c r="F31" s="120" t="s">
        <v>59</v>
      </c>
      <c r="G31" s="46">
        <f t="shared" si="0"/>
        <v>92.89474723237997</v>
      </c>
      <c r="H31" s="121" t="s">
        <v>59</v>
      </c>
    </row>
    <row r="32" spans="1:8" ht="13.5" customHeight="1">
      <c r="A32" s="83" t="s">
        <v>0</v>
      </c>
      <c r="B32" s="44">
        <v>23844</v>
      </c>
      <c r="C32" s="56">
        <v>587869995.2</v>
      </c>
      <c r="D32" s="44">
        <f t="shared" si="2"/>
        <v>2054569.9658893922</v>
      </c>
      <c r="E32" s="49">
        <v>2158624.8761972017</v>
      </c>
      <c r="F32" s="44">
        <v>1810314</v>
      </c>
      <c r="G32" s="52">
        <f t="shared" si="0"/>
        <v>95.17957420693119</v>
      </c>
      <c r="H32" s="51">
        <f t="shared" si="1"/>
        <v>113.49246406365924</v>
      </c>
    </row>
    <row r="33" spans="1:8" ht="13.5" customHeight="1" thickBot="1">
      <c r="A33" s="84" t="s">
        <v>44</v>
      </c>
      <c r="B33" s="53">
        <v>16287</v>
      </c>
      <c r="C33" s="57">
        <v>298893369.8</v>
      </c>
      <c r="D33" s="53">
        <f t="shared" si="2"/>
        <v>1529304.4033073413</v>
      </c>
      <c r="E33" s="53">
        <v>1585705.7193484763</v>
      </c>
      <c r="F33" s="122" t="s">
        <v>59</v>
      </c>
      <c r="G33" s="54">
        <f t="shared" si="0"/>
        <v>96.44314103474957</v>
      </c>
      <c r="H33" s="123" t="s">
        <v>59</v>
      </c>
    </row>
    <row r="34" spans="1:8" ht="13.5" customHeight="1" thickTop="1">
      <c r="A34" s="29"/>
      <c r="B34" s="25"/>
      <c r="C34" s="26"/>
      <c r="D34" s="27"/>
      <c r="E34" s="27"/>
      <c r="F34" s="27"/>
      <c r="G34" s="28"/>
      <c r="H34" s="118"/>
    </row>
    <row r="35" spans="1:8" ht="15.75">
      <c r="A35" s="6"/>
      <c r="B35" s="6"/>
      <c r="C35" s="6"/>
      <c r="E35" s="6"/>
      <c r="F35" s="6"/>
      <c r="G35" s="6"/>
      <c r="H35" s="117"/>
    </row>
    <row r="36" ht="12.75">
      <c r="H36" s="118"/>
    </row>
    <row r="37" ht="12.75">
      <c r="H37" s="118"/>
    </row>
    <row r="38" ht="12.75">
      <c r="H38" s="118"/>
    </row>
    <row r="39" ht="12.75">
      <c r="H39" s="118"/>
    </row>
    <row r="40" ht="12.75">
      <c r="H40" s="118"/>
    </row>
    <row r="41" ht="12.75">
      <c r="H41" s="118"/>
    </row>
    <row r="42" ht="12.75">
      <c r="H42" s="118"/>
    </row>
    <row r="43" ht="12.75">
      <c r="H43" s="118"/>
    </row>
    <row r="44" ht="12.75">
      <c r="H44" s="118"/>
    </row>
    <row r="45" ht="12.75">
      <c r="H45" s="118"/>
    </row>
    <row r="46" ht="12.75">
      <c r="H46" s="118"/>
    </row>
    <row r="47" ht="12.75">
      <c r="H47" s="118"/>
    </row>
    <row r="48" ht="12.75">
      <c r="H48" s="118"/>
    </row>
    <row r="49" ht="12.75">
      <c r="H49" s="118"/>
    </row>
    <row r="50" ht="12.75">
      <c r="H50" s="118"/>
    </row>
    <row r="51" ht="12.75">
      <c r="H51" s="118"/>
    </row>
    <row r="52" ht="12.75">
      <c r="H52" s="117"/>
    </row>
    <row r="53" ht="12.75">
      <c r="H53" s="118"/>
    </row>
    <row r="54" ht="12.75">
      <c r="H54" s="117"/>
    </row>
    <row r="55" ht="12.75">
      <c r="H55" s="118"/>
    </row>
  </sheetData>
  <mergeCells count="1">
    <mergeCell ref="C4:E4"/>
  </mergeCells>
  <printOptions horizontalCentered="1" verticalCentered="1"/>
  <pageMargins left="0.41" right="0.22" top="0.33" bottom="0.35" header="0.21" footer="0.17"/>
  <pageSetup horizontalDpi="120" verticalDpi="120" orientation="landscape" paperSize="9" r:id="rId3"/>
  <headerFooter alignWithMargins="0">
    <oddHeader xml:space="preserve">&amp;L&amp;12 </oddHeader>
  </headerFooter>
  <colBreaks count="1" manualBreakCount="1">
    <brk id="8" max="65535" man="1"/>
  </colBreaks>
  <legacyDrawing r:id="rId2"/>
  <oleObjects>
    <oleObject progId="PBrush" shapeId="1632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27.140625" style="0" customWidth="1"/>
    <col min="2" max="2" width="11.140625" style="0" customWidth="1"/>
    <col min="3" max="3" width="20.57421875" style="0" customWidth="1"/>
    <col min="4" max="4" width="11.8515625" style="0" customWidth="1"/>
    <col min="5" max="5" width="11.28125" style="0" customWidth="1"/>
    <col min="6" max="6" width="10.57421875" style="0" customWidth="1"/>
    <col min="7" max="7" width="8.28125" style="0" customWidth="1"/>
    <col min="8" max="8" width="7.8515625" style="0" customWidth="1"/>
  </cols>
  <sheetData>
    <row r="1" spans="1:8" ht="15.75">
      <c r="A1" s="13" t="s">
        <v>8</v>
      </c>
      <c r="B1" s="13"/>
      <c r="C1" s="13"/>
      <c r="D1" s="13"/>
      <c r="E1" s="13"/>
      <c r="F1" s="13"/>
      <c r="G1" s="13"/>
      <c r="H1" s="13"/>
    </row>
    <row r="2" spans="1:8" ht="15.75">
      <c r="A2" s="13"/>
      <c r="B2" s="13"/>
      <c r="C2" s="13"/>
      <c r="D2" s="13"/>
      <c r="E2" s="13"/>
      <c r="F2" s="13"/>
      <c r="G2" s="13"/>
      <c r="H2" s="13"/>
    </row>
    <row r="3" spans="1:8" ht="16.5" thickBot="1">
      <c r="A3" s="5" t="s">
        <v>50</v>
      </c>
      <c r="B3" s="6"/>
      <c r="C3" s="6"/>
      <c r="D3" s="6"/>
      <c r="E3" s="6"/>
      <c r="F3" s="6"/>
      <c r="G3" s="6"/>
      <c r="H3" s="6"/>
    </row>
    <row r="4" spans="1:8" ht="78.75" customHeight="1" thickBot="1" thickTop="1">
      <c r="A4" s="85" t="s">
        <v>9</v>
      </c>
      <c r="B4" s="87" t="s">
        <v>16</v>
      </c>
      <c r="C4" s="86" t="s">
        <v>17</v>
      </c>
      <c r="D4" s="86" t="s">
        <v>51</v>
      </c>
      <c r="E4" s="86" t="s">
        <v>52</v>
      </c>
      <c r="F4" s="86" t="s">
        <v>53</v>
      </c>
      <c r="G4" s="87" t="s">
        <v>22</v>
      </c>
      <c r="H4" s="90" t="s">
        <v>23</v>
      </c>
    </row>
    <row r="5" spans="1:8" ht="17.25" thickBot="1" thickTop="1">
      <c r="A5" s="7">
        <v>0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</row>
    <row r="6" spans="1:8" ht="13.5" thickTop="1">
      <c r="A6" s="91" t="s">
        <v>10</v>
      </c>
      <c r="B6" s="58">
        <f>B7+B13+B19</f>
        <v>1473265</v>
      </c>
      <c r="C6" s="63">
        <f>C7+C13+C19</f>
        <v>13043176109.999998</v>
      </c>
      <c r="D6" s="58">
        <f>C6*1000/B6/12</f>
        <v>737770.4231757354</v>
      </c>
      <c r="E6" s="64">
        <v>793003.8857830755</v>
      </c>
      <c r="F6" s="109">
        <v>384893</v>
      </c>
      <c r="G6" s="65">
        <f aca="true" t="shared" si="0" ref="G6:G19">D6/E6*100</f>
        <v>93.03490643645483</v>
      </c>
      <c r="H6" s="66">
        <f aca="true" t="shared" si="1" ref="H6:H19">D6/F6*100</f>
        <v>191.68195399130028</v>
      </c>
    </row>
    <row r="7" spans="1:8" ht="12.75">
      <c r="A7" s="91" t="s">
        <v>3</v>
      </c>
      <c r="B7" s="59">
        <f>B9+B11</f>
        <v>1284702</v>
      </c>
      <c r="C7" s="67">
        <f>C9+C11-0.1</f>
        <v>12346188624.699999</v>
      </c>
      <c r="D7" s="58">
        <f aca="true" t="shared" si="2" ref="D7:D18">C7*1000/B7/12</f>
        <v>800846.4624935067</v>
      </c>
      <c r="E7" s="70">
        <v>860828.9091589062</v>
      </c>
      <c r="F7" s="110">
        <v>409814</v>
      </c>
      <c r="G7" s="68">
        <f t="shared" si="0"/>
        <v>93.03201297874548</v>
      </c>
      <c r="H7" s="112">
        <f t="shared" si="1"/>
        <v>195.41705810282392</v>
      </c>
    </row>
    <row r="8" spans="1:8" ht="15.75">
      <c r="A8" s="80" t="s">
        <v>44</v>
      </c>
      <c r="B8" s="60">
        <f>B10+B12</f>
        <v>931719</v>
      </c>
      <c r="C8" s="67">
        <f>C10+C12</f>
        <v>9459921236.8</v>
      </c>
      <c r="D8" s="58">
        <f t="shared" si="2"/>
        <v>846099.2742804787</v>
      </c>
      <c r="E8" s="70">
        <v>910046.665946391</v>
      </c>
      <c r="F8" s="120" t="s">
        <v>59</v>
      </c>
      <c r="G8" s="68">
        <f t="shared" si="0"/>
        <v>92.97317444711355</v>
      </c>
      <c r="H8" s="121" t="s">
        <v>59</v>
      </c>
    </row>
    <row r="9" spans="1:8" ht="15.75">
      <c r="A9" s="92" t="s">
        <v>19</v>
      </c>
      <c r="B9" s="59">
        <v>354921</v>
      </c>
      <c r="C9" s="71">
        <v>4610060106.8</v>
      </c>
      <c r="D9" s="58">
        <f t="shared" si="2"/>
        <v>1082414.6093543821</v>
      </c>
      <c r="E9" s="64">
        <v>1157019.8508844173</v>
      </c>
      <c r="F9" s="109">
        <v>531637</v>
      </c>
      <c r="G9" s="65">
        <f t="shared" si="0"/>
        <v>93.55194800910223</v>
      </c>
      <c r="H9" s="113">
        <f t="shared" si="1"/>
        <v>203.60031550745754</v>
      </c>
    </row>
    <row r="10" spans="1:8" ht="15.75">
      <c r="A10" s="80" t="s">
        <v>45</v>
      </c>
      <c r="B10" s="60">
        <v>287787</v>
      </c>
      <c r="C10" s="67">
        <v>3700523546.1</v>
      </c>
      <c r="D10" s="58">
        <f t="shared" si="2"/>
        <v>1071545.838328347</v>
      </c>
      <c r="E10" s="70">
        <v>1144995.7524338437</v>
      </c>
      <c r="F10" s="120" t="s">
        <v>59</v>
      </c>
      <c r="G10" s="68">
        <f t="shared" si="0"/>
        <v>93.58513654313836</v>
      </c>
      <c r="H10" s="121" t="s">
        <v>59</v>
      </c>
    </row>
    <row r="11" spans="1:8" ht="14.25" customHeight="1">
      <c r="A11" s="89" t="s">
        <v>25</v>
      </c>
      <c r="B11" s="59">
        <v>929781</v>
      </c>
      <c r="C11" s="67">
        <v>7736128518</v>
      </c>
      <c r="D11" s="58">
        <f t="shared" si="2"/>
        <v>693364.7563243387</v>
      </c>
      <c r="E11" s="70">
        <v>745577.0707371895</v>
      </c>
      <c r="F11" s="110">
        <v>365376</v>
      </c>
      <c r="G11" s="68">
        <f t="shared" si="0"/>
        <v>92.99706006768344</v>
      </c>
      <c r="H11" s="112">
        <f t="shared" si="1"/>
        <v>189.76746045836035</v>
      </c>
    </row>
    <row r="12" spans="1:8" ht="14.25" customHeight="1">
      <c r="A12" s="80" t="s">
        <v>45</v>
      </c>
      <c r="B12" s="60">
        <v>643932</v>
      </c>
      <c r="C12" s="67">
        <v>5759397690.7</v>
      </c>
      <c r="D12" s="58">
        <f t="shared" si="2"/>
        <v>745342.3770807063</v>
      </c>
      <c r="E12" s="70">
        <v>803101.2517144073</v>
      </c>
      <c r="F12" s="120" t="s">
        <v>59</v>
      </c>
      <c r="G12" s="68">
        <f t="shared" si="0"/>
        <v>92.80802084290104</v>
      </c>
      <c r="H12" s="121" t="s">
        <v>59</v>
      </c>
    </row>
    <row r="13" spans="1:8" ht="12.75">
      <c r="A13" s="88" t="s">
        <v>4</v>
      </c>
      <c r="B13" s="58">
        <f>B15+B17</f>
        <v>36652</v>
      </c>
      <c r="C13" s="69">
        <f>C15+C17</f>
        <v>283189529.8</v>
      </c>
      <c r="D13" s="58">
        <f t="shared" si="2"/>
        <v>643870.1157735821</v>
      </c>
      <c r="E13" s="70">
        <v>685463.8270633507</v>
      </c>
      <c r="F13" s="110">
        <v>328596</v>
      </c>
      <c r="G13" s="68">
        <f t="shared" si="0"/>
        <v>93.93203409901825</v>
      </c>
      <c r="H13" s="112">
        <f t="shared" si="1"/>
        <v>195.9458166787125</v>
      </c>
    </row>
    <row r="14" spans="1:8" ht="15.75">
      <c r="A14" s="80" t="s">
        <v>44</v>
      </c>
      <c r="B14" s="61">
        <f>B16+B18</f>
        <v>26852</v>
      </c>
      <c r="C14" s="69">
        <f>C16+C18</f>
        <v>219516815</v>
      </c>
      <c r="D14" s="58">
        <f t="shared" si="2"/>
        <v>681255.3223844282</v>
      </c>
      <c r="E14" s="70">
        <v>724570.8427668046</v>
      </c>
      <c r="F14" s="120" t="s">
        <v>59</v>
      </c>
      <c r="G14" s="68">
        <f t="shared" si="0"/>
        <v>94.02190678595701</v>
      </c>
      <c r="H14" s="121" t="s">
        <v>59</v>
      </c>
    </row>
    <row r="15" spans="1:8" ht="15.75">
      <c r="A15" s="89" t="s">
        <v>11</v>
      </c>
      <c r="B15" s="58">
        <v>2347</v>
      </c>
      <c r="C15" s="69">
        <v>16500842.6</v>
      </c>
      <c r="D15" s="58">
        <f t="shared" si="2"/>
        <v>585884.1996875444</v>
      </c>
      <c r="E15" s="70">
        <v>624769.498900132</v>
      </c>
      <c r="F15" s="110">
        <v>279883</v>
      </c>
      <c r="G15" s="68">
        <f t="shared" si="0"/>
        <v>93.77605672475325</v>
      </c>
      <c r="H15" s="112">
        <f t="shared" si="1"/>
        <v>209.33182783075227</v>
      </c>
    </row>
    <row r="16" spans="1:8" ht="15.75">
      <c r="A16" s="80" t="s">
        <v>45</v>
      </c>
      <c r="B16" s="61">
        <v>1351</v>
      </c>
      <c r="C16" s="69">
        <v>9881208.2</v>
      </c>
      <c r="D16" s="58">
        <f t="shared" si="2"/>
        <v>609499.6422403158</v>
      </c>
      <c r="E16" s="70">
        <v>649853.231292517</v>
      </c>
      <c r="F16" s="120" t="s">
        <v>59</v>
      </c>
      <c r="G16" s="68">
        <f t="shared" si="0"/>
        <v>93.79035340457713</v>
      </c>
      <c r="H16" s="121" t="s">
        <v>59</v>
      </c>
    </row>
    <row r="17" spans="1:8" ht="15.75">
      <c r="A17" s="89" t="s">
        <v>6</v>
      </c>
      <c r="B17" s="58">
        <v>34305</v>
      </c>
      <c r="C17" s="69">
        <v>266688687.2</v>
      </c>
      <c r="D17" s="58">
        <f t="shared" si="2"/>
        <v>647837.2618180051</v>
      </c>
      <c r="E17" s="70">
        <v>689702.3046790992</v>
      </c>
      <c r="F17" s="110">
        <v>331794</v>
      </c>
      <c r="G17" s="68">
        <f t="shared" si="0"/>
        <v>93.92998362089382</v>
      </c>
      <c r="H17" s="112">
        <f t="shared" si="1"/>
        <v>195.25285623549706</v>
      </c>
    </row>
    <row r="18" spans="1:8" ht="15.75">
      <c r="A18" s="80" t="s">
        <v>45</v>
      </c>
      <c r="B18" s="61">
        <v>25501</v>
      </c>
      <c r="C18" s="69">
        <v>209635606.8</v>
      </c>
      <c r="D18" s="58">
        <f t="shared" si="2"/>
        <v>685056.8173797106</v>
      </c>
      <c r="E18" s="70">
        <v>728639.6388145708</v>
      </c>
      <c r="F18" s="120" t="s">
        <v>59</v>
      </c>
      <c r="G18" s="68">
        <f t="shared" si="0"/>
        <v>94.01860410644616</v>
      </c>
      <c r="H18" s="121" t="s">
        <v>59</v>
      </c>
    </row>
    <row r="19" spans="1:8" ht="13.5" thickBot="1">
      <c r="A19" s="93" t="s">
        <v>7</v>
      </c>
      <c r="B19" s="62">
        <v>151911</v>
      </c>
      <c r="C19" s="72">
        <v>413797955.5</v>
      </c>
      <c r="D19" s="62">
        <f>C19*1000/B19/12</f>
        <v>226995.8262293931</v>
      </c>
      <c r="E19" s="119">
        <v>242227.03191900562</v>
      </c>
      <c r="F19" s="111">
        <v>187497</v>
      </c>
      <c r="G19" s="73">
        <f t="shared" si="0"/>
        <v>93.7120124170512</v>
      </c>
      <c r="H19" s="114">
        <f t="shared" si="1"/>
        <v>121.0663777177198</v>
      </c>
    </row>
    <row r="20" spans="1:8" ht="16.5" thickTop="1">
      <c r="A20" s="6"/>
      <c r="B20" s="6"/>
      <c r="C20" s="6"/>
      <c r="D20" s="6"/>
      <c r="E20" s="6"/>
      <c r="F20" s="6"/>
      <c r="G20" s="6"/>
      <c r="H20" s="6"/>
    </row>
    <row r="21" spans="1:8" ht="15.75">
      <c r="A21" s="1"/>
      <c r="B21" s="1"/>
      <c r="C21" s="1"/>
      <c r="D21" s="6"/>
      <c r="E21" s="6"/>
      <c r="F21" s="6"/>
      <c r="G21" s="6"/>
      <c r="H21" s="6"/>
    </row>
    <row r="22" ht="12.75">
      <c r="B22" s="14"/>
    </row>
  </sheetData>
  <printOptions horizontalCentered="1" verticalCentered="1"/>
  <pageMargins left="0.77" right="0.22" top="1.2" bottom="0.44" header="0.26" footer="0.32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8515625" style="0" customWidth="1"/>
    <col min="3" max="3" width="13.00390625" style="0" customWidth="1"/>
    <col min="4" max="4" width="17.421875" style="0" customWidth="1"/>
    <col min="5" max="5" width="12.00390625" style="0" customWidth="1"/>
    <col min="6" max="6" width="15.57421875" style="0" customWidth="1"/>
    <col min="7" max="7" width="11.7109375" style="0" customWidth="1"/>
    <col min="8" max="8" width="12.140625" style="0" customWidth="1"/>
  </cols>
  <sheetData>
    <row r="1" spans="1:7" ht="15.75">
      <c r="A1" s="13" t="s">
        <v>60</v>
      </c>
      <c r="B1" s="13"/>
      <c r="C1" s="13"/>
      <c r="D1" s="13"/>
      <c r="E1" s="13"/>
      <c r="F1" s="13"/>
      <c r="G1" s="13"/>
    </row>
    <row r="2" spans="1:7" ht="16.5" thickBot="1">
      <c r="A2" s="5" t="s">
        <v>54</v>
      </c>
      <c r="B2" s="8"/>
      <c r="C2" s="8"/>
      <c r="D2" s="8"/>
      <c r="E2" s="6"/>
      <c r="F2" s="8"/>
      <c r="G2" s="8"/>
    </row>
    <row r="3" spans="1:8" ht="80.25" thickBot="1" thickTop="1">
      <c r="A3" s="94" t="s">
        <v>12</v>
      </c>
      <c r="B3" s="95" t="s">
        <v>13</v>
      </c>
      <c r="C3" s="95" t="s">
        <v>14</v>
      </c>
      <c r="D3" s="95" t="s">
        <v>55</v>
      </c>
      <c r="E3" s="95" t="s">
        <v>15</v>
      </c>
      <c r="F3" s="95" t="s">
        <v>56</v>
      </c>
      <c r="G3" s="95" t="s">
        <v>57</v>
      </c>
      <c r="H3" s="96" t="s">
        <v>58</v>
      </c>
    </row>
    <row r="4" spans="1:8" ht="17.25" thickBot="1" thickTop="1">
      <c r="A4" s="18">
        <v>0</v>
      </c>
      <c r="B4" s="19">
        <v>1</v>
      </c>
      <c r="C4" s="19">
        <v>2</v>
      </c>
      <c r="D4" s="19">
        <v>3</v>
      </c>
      <c r="E4" s="19">
        <v>4</v>
      </c>
      <c r="F4" s="20">
        <v>5</v>
      </c>
      <c r="G4" s="19">
        <v>6</v>
      </c>
      <c r="H4" s="21">
        <v>7</v>
      </c>
    </row>
    <row r="5" spans="1:8" ht="18" customHeight="1" thickTop="1">
      <c r="A5" s="97" t="s">
        <v>33</v>
      </c>
      <c r="B5" s="102">
        <v>1093</v>
      </c>
      <c r="C5" s="102">
        <v>1157</v>
      </c>
      <c r="D5" s="104">
        <v>24802162.7</v>
      </c>
      <c r="E5" s="106">
        <v>27.32</v>
      </c>
      <c r="F5" s="104">
        <v>25345094</v>
      </c>
      <c r="G5" s="102">
        <f>D5*1000/12/C5</f>
        <v>1786384.5217516567</v>
      </c>
      <c r="H5" s="124">
        <f>F5*1000/12/C5</f>
        <v>1825489.3402477673</v>
      </c>
    </row>
    <row r="6" spans="1:8" ht="14.25">
      <c r="A6" s="98" t="s">
        <v>34</v>
      </c>
      <c r="B6" s="102">
        <v>2947</v>
      </c>
      <c r="C6" s="102">
        <v>3170</v>
      </c>
      <c r="D6" s="104">
        <v>65417014.4</v>
      </c>
      <c r="E6" s="106">
        <v>72.05</v>
      </c>
      <c r="F6" s="104">
        <v>66841655</v>
      </c>
      <c r="G6" s="102">
        <f aca="true" t="shared" si="0" ref="G6:G12">D6*1000/12/C6</f>
        <v>1719690.178759201</v>
      </c>
      <c r="H6" s="124">
        <f aca="true" t="shared" si="1" ref="H6:H12">F6*1000/12/C6</f>
        <v>1757141.298633018</v>
      </c>
    </row>
    <row r="7" spans="1:8" ht="15" thickBot="1">
      <c r="A7" s="99" t="s">
        <v>35</v>
      </c>
      <c r="B7" s="103">
        <v>34</v>
      </c>
      <c r="C7" s="103">
        <v>36</v>
      </c>
      <c r="D7" s="105">
        <v>576402.5</v>
      </c>
      <c r="E7" s="107">
        <v>0.63</v>
      </c>
      <c r="F7" s="105">
        <v>584459</v>
      </c>
      <c r="G7" s="102">
        <f t="shared" si="0"/>
        <v>1334265.0462962962</v>
      </c>
      <c r="H7" s="124">
        <f t="shared" si="1"/>
        <v>1352914.3518518517</v>
      </c>
    </row>
    <row r="8" spans="1:8" ht="15.75" thickBot="1">
      <c r="A8" s="100" t="s">
        <v>29</v>
      </c>
      <c r="B8" s="22">
        <f>SUM(B5:B7)</f>
        <v>4074</v>
      </c>
      <c r="C8" s="22">
        <f>SUM(C5:C7)</f>
        <v>4363</v>
      </c>
      <c r="D8" s="23">
        <f>SUM(D5:D7)</f>
        <v>90795579.6</v>
      </c>
      <c r="E8" s="108">
        <v>3.1</v>
      </c>
      <c r="F8" s="23">
        <f>SUM(F5:F7)</f>
        <v>92771208</v>
      </c>
      <c r="G8" s="22">
        <f t="shared" si="0"/>
        <v>1734196.2640385057</v>
      </c>
      <c r="H8" s="24">
        <f t="shared" si="1"/>
        <v>1771930.7815723126</v>
      </c>
    </row>
    <row r="9" spans="1:8" ht="14.25">
      <c r="A9" s="97" t="s">
        <v>30</v>
      </c>
      <c r="B9" s="102">
        <v>8017</v>
      </c>
      <c r="C9" s="102">
        <v>8599</v>
      </c>
      <c r="D9" s="104">
        <v>29051710.6</v>
      </c>
      <c r="E9" s="106">
        <v>0.99</v>
      </c>
      <c r="F9" s="104">
        <v>29626934</v>
      </c>
      <c r="G9" s="102">
        <f t="shared" si="0"/>
        <v>281541.5610342288</v>
      </c>
      <c r="H9" s="124">
        <f t="shared" si="1"/>
        <v>287116.0793890762</v>
      </c>
    </row>
    <row r="10" spans="1:8" ht="14.25">
      <c r="A10" s="98" t="s">
        <v>31</v>
      </c>
      <c r="B10" s="102">
        <v>134341</v>
      </c>
      <c r="C10" s="102">
        <v>142367</v>
      </c>
      <c r="D10" s="104">
        <v>1677687393.4</v>
      </c>
      <c r="E10" s="106">
        <v>57.24</v>
      </c>
      <c r="F10" s="104">
        <v>1712975447</v>
      </c>
      <c r="G10" s="102">
        <f t="shared" si="0"/>
        <v>982020.2911021047</v>
      </c>
      <c r="H10" s="124">
        <f t="shared" si="1"/>
        <v>1002675.8582864474</v>
      </c>
    </row>
    <row r="11" spans="1:8" ht="14.25">
      <c r="A11" s="98" t="s">
        <v>36</v>
      </c>
      <c r="B11" s="102">
        <v>139</v>
      </c>
      <c r="C11" s="102">
        <v>147</v>
      </c>
      <c r="D11" s="104">
        <v>1107423.4</v>
      </c>
      <c r="E11" s="106">
        <v>0.04</v>
      </c>
      <c r="F11" s="104">
        <v>1197048</v>
      </c>
      <c r="G11" s="102">
        <f t="shared" si="0"/>
        <v>627791.0430839002</v>
      </c>
      <c r="H11" s="124">
        <f t="shared" si="1"/>
        <v>678598.6394557824</v>
      </c>
    </row>
    <row r="12" spans="1:8" ht="15" thickBot="1">
      <c r="A12" s="99" t="s">
        <v>32</v>
      </c>
      <c r="B12" s="103">
        <v>259840</v>
      </c>
      <c r="C12" s="103">
        <v>264561</v>
      </c>
      <c r="D12" s="105">
        <v>1132288763.7</v>
      </c>
      <c r="E12" s="107">
        <v>38.63</v>
      </c>
      <c r="F12" s="105">
        <v>1156048942</v>
      </c>
      <c r="G12" s="102">
        <f t="shared" si="0"/>
        <v>356656.48744523944</v>
      </c>
      <c r="H12" s="124">
        <f t="shared" si="1"/>
        <v>364140.63990283274</v>
      </c>
    </row>
    <row r="13" spans="1:8" ht="15.75" thickBot="1">
      <c r="A13" s="101" t="s">
        <v>28</v>
      </c>
      <c r="B13" s="32">
        <f>SUM(B8:B12)</f>
        <v>406411</v>
      </c>
      <c r="C13" s="32">
        <f>SUM(C8:C12)</f>
        <v>420037</v>
      </c>
      <c r="D13" s="33">
        <f>SUM(D8:D12)</f>
        <v>2930930870.7000003</v>
      </c>
      <c r="E13" s="34">
        <f>SUM(E8:E12)</f>
        <v>100</v>
      </c>
      <c r="F13" s="33">
        <f>SUM(F8:F12)</f>
        <v>2992619579</v>
      </c>
      <c r="G13" s="32">
        <f>D13*1000/12/C13-2</f>
        <v>581480.6770617827</v>
      </c>
      <c r="H13" s="35">
        <f>F13*1000/12/C13-1</f>
        <v>593720.4219620335</v>
      </c>
    </row>
    <row r="14" ht="13.5" thickTop="1"/>
  </sheetData>
  <printOptions horizontalCentered="1" verticalCentered="1"/>
  <pageMargins left="0.19" right="0.25" top="1" bottom="0.76" header="0.5" footer="0.44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2005-02-14T22:26:07Z</cp:lastPrinted>
  <dcterms:created xsi:type="dcterms:W3CDTF">2000-04-05T12:31:52Z</dcterms:created>
  <dcterms:modified xsi:type="dcterms:W3CDTF">2005-11-02T11:40:52Z</dcterms:modified>
  <cp:category/>
  <cp:version/>
  <cp:contentType/>
  <cp:contentStatus/>
</cp:coreProperties>
</file>