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4470" tabRatio="912" activeTab="0"/>
  </bookViews>
  <sheets>
    <sheet name="stat" sheetId="1" r:id="rId1"/>
    <sheet name="agric" sheetId="2" r:id="rId2"/>
    <sheet name="veterani" sheetId="3" r:id="rId3"/>
  </sheets>
  <definedNames>
    <definedName name="_xlnm.Print_Area" localSheetId="1">'agric'!$A$1:$I$28</definedName>
    <definedName name="_xlnm.Print_Area" localSheetId="0">'stat'!$A$1:$I$33</definedName>
    <definedName name="_xlnm.Print_Area" localSheetId="2">'veterani'!$A$1:$G$23</definedName>
  </definedNames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B10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<sst xmlns="http://schemas.openxmlformats.org/spreadsheetml/2006/main" count="126" uniqueCount="73">
  <si>
    <t xml:space="preserve"> </t>
  </si>
  <si>
    <t>3. I.O.V.R.</t>
  </si>
  <si>
    <t>Categoria de pensionari</t>
  </si>
  <si>
    <t xml:space="preserve"> %  col.3/col.4</t>
  </si>
  <si>
    <t>1. ASIGURARI SOCIALE</t>
  </si>
  <si>
    <t xml:space="preserve">         - gradul   I</t>
  </si>
  <si>
    <t xml:space="preserve">         - gradul  II</t>
  </si>
  <si>
    <t>2. AJUTOR SOCIAL</t>
  </si>
  <si>
    <t>B.   INDICATORII DE PENSII PENTRU AGRICULTORI</t>
  </si>
  <si>
    <t xml:space="preserve"> Categoria de pensionari</t>
  </si>
  <si>
    <t>1. TOTAL AGRICULTORI</t>
  </si>
  <si>
    <t xml:space="preserve">Numar  </t>
  </si>
  <si>
    <t>Categoria de beneficiar</t>
  </si>
  <si>
    <t>Valoare           renta lunara   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</si>
  <si>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</si>
  <si>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</si>
  <si>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</si>
  <si>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</si>
  <si>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</si>
  <si>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</si>
  <si>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6. Accidentati in afara serv.ordonat</t>
  </si>
  <si>
    <t>7. Vaduve de veterani de razboi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</si>
  <si>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</si>
  <si>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</si>
  <si>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</si>
  <si>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</si>
  <si>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</si>
  <si>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</si>
  <si>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</si>
  <si>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</si>
  <si>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 xml:space="preserve">  1.2  Invaliditate</t>
  </si>
  <si>
    <t xml:space="preserve">  1.3 Urmasi</t>
  </si>
  <si>
    <t xml:space="preserve">Numar pensionari    </t>
  </si>
  <si>
    <t>Numar pensionari</t>
  </si>
  <si>
    <t>Pensia medie luna anterioara      (lei)</t>
  </si>
  <si>
    <t xml:space="preserve">  %    col.3/   col.4</t>
  </si>
  <si>
    <t xml:space="preserve"> %     col.3/   col.5</t>
  </si>
  <si>
    <t>5.Veterani de razboi</t>
  </si>
  <si>
    <t>Valoarea pensiei conform deciziei                                          (lei)</t>
  </si>
  <si>
    <t>Pensia medie luna curenta            (lei)</t>
  </si>
  <si>
    <t>Pensia medie luna curenta  an anterior              (lei)</t>
  </si>
  <si>
    <t xml:space="preserve">         - gradul III</t>
  </si>
  <si>
    <t>-</t>
  </si>
  <si>
    <t xml:space="preserve">Valoarea pensiei conform deciziei                      </t>
  </si>
  <si>
    <t xml:space="preserve">Pensia medie  luna curenta               </t>
  </si>
  <si>
    <t xml:space="preserve">Pensia medie luna anterioara      </t>
  </si>
  <si>
    <t xml:space="preserve">Pensia  medie luna crt. an anterior                    </t>
  </si>
  <si>
    <t xml:space="preserve">       DIRECTIA ANALIZE, SINTEZE  </t>
  </si>
  <si>
    <t>Valoare indemnizatie lunara                  - mii lei -</t>
  </si>
  <si>
    <t>Valoare spor lunar                      - mii lei -</t>
  </si>
  <si>
    <t>Total drepturi       lunare                   - mii lei -</t>
  </si>
  <si>
    <t xml:space="preserve">      din care  FEMEI</t>
  </si>
  <si>
    <t xml:space="preserve">              din care  FEMEI</t>
  </si>
  <si>
    <t>SI AJUTOR SOCIAL</t>
  </si>
  <si>
    <t xml:space="preserve">INDICATORII DE PENSII ASIGURARI SOCIALE DE STAT, IOVR </t>
  </si>
  <si>
    <t>DIRECTIA  TEHNOLOGIA INFORMATIEI</t>
  </si>
  <si>
    <t xml:space="preserve">   - cu stagiu complet</t>
  </si>
  <si>
    <t xml:space="preserve">               din care  FEMEI</t>
  </si>
  <si>
    <t xml:space="preserve">  - fara stagiu complet</t>
  </si>
  <si>
    <t xml:space="preserve">         din care  FEMEI</t>
  </si>
  <si>
    <t xml:space="preserve">           din care FEMEI</t>
  </si>
  <si>
    <t xml:space="preserve">    - cu stagiu complet</t>
  </si>
  <si>
    <t xml:space="preserve">        din care FEMEI</t>
  </si>
  <si>
    <t xml:space="preserve">            din care FEMEI</t>
  </si>
  <si>
    <t xml:space="preserve">    - gradul  I</t>
  </si>
  <si>
    <t xml:space="preserve">    - fara stagiu complet</t>
  </si>
  <si>
    <t xml:space="preserve">   - gradul  II</t>
  </si>
  <si>
    <t>5=2+3+4</t>
  </si>
  <si>
    <t>6=5/1</t>
  </si>
  <si>
    <t xml:space="preserve">      a) Existent la finele lunii  DECEMBRIE 2004                                                                                                                                                       </t>
  </si>
  <si>
    <t xml:space="preserve">      a) Existent la finele lunii  DECEMBRIE 2004                                                                                                                                                                                            </t>
  </si>
  <si>
    <t xml:space="preserve">        a) Existent la finele lunii  DECEMBRIE  2004                                                                                                                                                                               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</si>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</sst>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mmmm\ yyyy"/>
    <numFmt numFmtId="187" formatCode="mmmm\-yy"/>
    <numFmt numFmtId="188" formatCode="d\ mmmm\ yyyy"/>
    <numFmt numFmtId="189" formatCode="mmmm\ d\,\ yyyy"/>
    <numFmt numFmtId="190" formatCode="#,##0.00000"/>
    <numFmt numFmtId="191" formatCode="#,##0.0000000"/>
    <numFmt numFmtId="192" formatCode="0.00000"/>
    <numFmt numFmtId="193" formatCode="0.0000000000"/>
    <numFmt numFmtId="194" formatCode="#,##0.0"/>
    <numFmt numFmtId="195" formatCode="#,##0.000000"/>
    <numFmt numFmtId="196" formatCode="0.0"/>
    <numFmt numFmtId="197" formatCode="0.00000000"/>
    <numFmt numFmtId="198" formatCode="0.0000000"/>
    <numFmt numFmtId="199" formatCode="#,##0.0;[Red]#,##0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8.5"/>
      <name val="MS Sans Serif"/>
      <family val="2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lightDown"/>
    </fill>
  </fills>
  <borders count="47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3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2" fontId="15" fillId="0" borderId="11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2" fontId="16" fillId="0" borderId="11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2" xfId="0" applyNumberFormat="1" applyFont="1" applyFill="1" applyBorder="1" applyAlignment="1" quotePrefix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Continuous" vertical="center" wrapText="1"/>
    </xf>
    <xf numFmtId="0" fontId="4" fillId="2" borderId="3" xfId="0" applyNumberFormat="1" applyFont="1" applyFill="1" applyBorder="1" applyAlignment="1" quotePrefix="1">
      <alignment horizontal="centerContinuous" vertical="center" wrapText="1"/>
    </xf>
    <xf numFmtId="0" fontId="7" fillId="2" borderId="14" xfId="0" applyNumberFormat="1" applyFont="1" applyFill="1" applyBorder="1" applyAlignment="1">
      <alignment horizontal="left" wrapText="1"/>
    </xf>
    <xf numFmtId="0" fontId="4" fillId="2" borderId="14" xfId="0" applyNumberFormat="1" applyFont="1" applyFill="1" applyBorder="1" applyAlignment="1">
      <alignment horizontal="left" wrapText="1"/>
    </xf>
    <xf numFmtId="0" fontId="4" fillId="2" borderId="14" xfId="0" applyNumberFormat="1" applyFont="1" applyFill="1" applyBorder="1" applyAlignment="1">
      <alignment horizontal="left" wrapText="1"/>
    </xf>
    <xf numFmtId="0" fontId="4" fillId="2" borderId="14" xfId="0" applyNumberFormat="1" applyFont="1" applyFill="1" applyBorder="1" applyAlignment="1" quotePrefix="1">
      <alignment horizontal="left" wrapText="1"/>
    </xf>
    <xf numFmtId="0" fontId="4" fillId="2" borderId="14" xfId="0" applyNumberFormat="1" applyFont="1" applyFill="1" applyBorder="1" applyAlignment="1">
      <alignment/>
    </xf>
    <xf numFmtId="0" fontId="6" fillId="2" borderId="14" xfId="0" applyNumberFormat="1" applyFont="1" applyFill="1" applyBorder="1" applyAlignment="1">
      <alignment/>
    </xf>
    <xf numFmtId="0" fontId="7" fillId="2" borderId="15" xfId="0" applyNumberFormat="1" applyFont="1" applyFill="1" applyBorder="1" applyAlignment="1">
      <alignment horizontal="left"/>
    </xf>
    <xf numFmtId="0" fontId="4" fillId="2" borderId="1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7" fillId="2" borderId="14" xfId="0" applyFont="1" applyFill="1" applyBorder="1" applyAlignment="1" quotePrefix="1">
      <alignment horizontal="left" wrapText="1"/>
    </xf>
    <xf numFmtId="0" fontId="4" fillId="2" borderId="14" xfId="0" applyFont="1" applyFill="1" applyBorder="1" applyAlignment="1" quotePrefix="1">
      <alignment horizontal="left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quotePrefix="1">
      <alignment horizontal="center" vertical="center" wrapText="1"/>
    </xf>
    <xf numFmtId="0" fontId="4" fillId="2" borderId="19" xfId="0" applyFont="1" applyFill="1" applyBorder="1" applyAlignment="1" quotePrefix="1">
      <alignment horizontal="center" vertical="center" wrapText="1"/>
    </xf>
    <xf numFmtId="0" fontId="4" fillId="2" borderId="20" xfId="0" applyFont="1" applyFill="1" applyBorder="1" applyAlignment="1" quotePrefix="1">
      <alignment horizontal="center" vertical="center" wrapText="1"/>
    </xf>
    <xf numFmtId="0" fontId="4" fillId="2" borderId="21" xfId="0" applyFont="1" applyFill="1" applyBorder="1" applyAlignment="1" quotePrefix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 quotePrefix="1">
      <alignment horizontal="left" vertical="center" wrapText="1"/>
    </xf>
    <xf numFmtId="0" fontId="4" fillId="2" borderId="24" xfId="0" applyFont="1" applyFill="1" applyBorder="1" applyAlignment="1" quotePrefix="1">
      <alignment horizontal="left" vertical="center" wrapText="1"/>
    </xf>
    <xf numFmtId="3" fontId="16" fillId="0" borderId="25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2" fontId="16" fillId="0" borderId="27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2" fontId="15" fillId="0" borderId="28" xfId="0" applyNumberFormat="1" applyFont="1" applyBorder="1" applyAlignment="1">
      <alignment horizontal="right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right" vertical="center"/>
    </xf>
    <xf numFmtId="2" fontId="16" fillId="0" borderId="28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right" vertical="center"/>
    </xf>
    <xf numFmtId="3" fontId="15" fillId="0" borderId="31" xfId="0" applyNumberFormat="1" applyFont="1" applyBorder="1" applyAlignment="1">
      <alignment horizontal="right" vertical="center"/>
    </xf>
    <xf numFmtId="3" fontId="16" fillId="0" borderId="32" xfId="0" applyNumberFormat="1" applyFont="1" applyBorder="1" applyAlignment="1">
      <alignment vertical="center"/>
    </xf>
    <xf numFmtId="194" fontId="16" fillId="0" borderId="33" xfId="0" applyNumberFormat="1" applyFont="1" applyBorder="1" applyAlignment="1">
      <alignment horizontal="right" vertical="center"/>
    </xf>
    <xf numFmtId="3" fontId="15" fillId="0" borderId="34" xfId="0" applyNumberFormat="1" applyFont="1" applyBorder="1" applyAlignment="1">
      <alignment/>
    </xf>
    <xf numFmtId="194" fontId="15" fillId="0" borderId="35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194" fontId="15" fillId="0" borderId="37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194" fontId="15" fillId="0" borderId="39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194" fontId="16" fillId="0" borderId="33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194" fontId="15" fillId="0" borderId="41" xfId="0" applyNumberFormat="1" applyFont="1" applyBorder="1" applyAlignment="1">
      <alignment/>
    </xf>
    <xf numFmtId="2" fontId="16" fillId="0" borderId="42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horizontal="right" vertical="center"/>
    </xf>
    <xf numFmtId="2" fontId="16" fillId="0" borderId="43" xfId="0" applyNumberFormat="1" applyFont="1" applyBorder="1" applyAlignment="1">
      <alignment horizontal="right" vertical="center"/>
    </xf>
    <xf numFmtId="2" fontId="15" fillId="0" borderId="44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/>
    </xf>
    <xf numFmtId="3" fontId="15" fillId="0" borderId="45" xfId="17" applyNumberFormat="1" applyBorder="1">
      <alignment/>
      <protection/>
    </xf>
    <xf numFmtId="3" fontId="15" fillId="0" borderId="37" xfId="17" applyNumberFormat="1" applyBorder="1">
      <alignment/>
      <protection/>
    </xf>
    <xf numFmtId="3" fontId="15" fillId="0" borderId="41" xfId="17" applyNumberFormat="1" applyBorder="1">
      <alignment/>
      <protection/>
    </xf>
    <xf numFmtId="3" fontId="15" fillId="0" borderId="46" xfId="17" applyNumberFormat="1" applyBorder="1">
      <alignment/>
      <protection/>
    </xf>
    <xf numFmtId="49" fontId="5" fillId="0" borderId="0" xfId="0" applyNumberFormat="1" applyFont="1" applyBorder="1" applyAlignment="1" quotePrefix="1">
      <alignment horizontal="left" vertical="top"/>
    </xf>
    <xf numFmtId="194" fontId="15" fillId="0" borderId="45" xfId="17" applyNumberFormat="1" applyBorder="1">
      <alignment/>
      <protection/>
    </xf>
    <xf numFmtId="194" fontId="15" fillId="0" borderId="37" xfId="17" applyNumberFormat="1" applyBorder="1">
      <alignment/>
      <protection/>
    </xf>
    <xf numFmtId="194" fontId="15" fillId="0" borderId="46" xfId="17" applyNumberFormat="1" applyBorder="1">
      <alignment/>
      <protection/>
    </xf>
    <xf numFmtId="194" fontId="15" fillId="0" borderId="41" xfId="17" applyNumberFormat="1" applyBorder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Normal_veterani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workbookViewId="0" topLeftCell="B1">
      <selection activeCell="D34" sqref="D34"/>
    </sheetView>
  </sheetViews>
  <sheetFormatPr defaultColWidth="9.140625" defaultRowHeight="12.75"/>
  <cols>
    <col min="1" max="1" width="2.140625" style="0" hidden="1" customWidth="1"/>
    <col min="2" max="2" width="27.00390625" style="0" customWidth="1"/>
    <col min="3" max="3" width="11.140625" style="0" customWidth="1"/>
    <col min="4" max="4" width="19.00390625" style="0" customWidth="1"/>
    <col min="5" max="5" width="11.57421875" style="0" customWidth="1"/>
    <col min="6" max="6" width="11.140625" style="0" customWidth="1"/>
    <col min="7" max="7" width="12.140625" style="0" customWidth="1"/>
    <col min="8" max="8" width="10.421875" style="0" customWidth="1"/>
    <col min="9" max="9" width="10.28125" style="0" customWidth="1"/>
  </cols>
  <sheetData>
    <row r="2" ht="12.75">
      <c r="F2" s="16"/>
    </row>
    <row r="3" ht="15.75">
      <c r="C3" s="20" t="s">
        <v>54</v>
      </c>
    </row>
    <row r="4" spans="3:7" ht="15" customHeight="1">
      <c r="C4" s="116" t="s">
        <v>53</v>
      </c>
      <c r="D4" s="117"/>
      <c r="E4" s="117"/>
      <c r="F4" s="117"/>
      <c r="G4" s="117"/>
    </row>
    <row r="5" ht="9" customHeight="1"/>
    <row r="6" spans="1:8" ht="23.25" customHeight="1" thickBot="1">
      <c r="A6" s="17" t="s">
        <v>47</v>
      </c>
      <c r="B6" s="19" t="s">
        <v>55</v>
      </c>
      <c r="C6" s="111" t="s">
        <v>69</v>
      </c>
      <c r="D6" s="10"/>
      <c r="E6" s="11"/>
      <c r="F6" s="11"/>
      <c r="G6" s="11"/>
      <c r="H6" s="11"/>
    </row>
    <row r="7" spans="2:9" ht="66.75" customHeight="1" thickBot="1" thickTop="1">
      <c r="B7" s="43" t="s">
        <v>2</v>
      </c>
      <c r="C7" s="44" t="s">
        <v>32</v>
      </c>
      <c r="D7" s="44" t="s">
        <v>43</v>
      </c>
      <c r="E7" s="44" t="s">
        <v>44</v>
      </c>
      <c r="F7" s="44" t="s">
        <v>45</v>
      </c>
      <c r="G7" s="44" t="s">
        <v>46</v>
      </c>
      <c r="H7" s="45" t="s">
        <v>3</v>
      </c>
      <c r="I7" s="46" t="s">
        <v>23</v>
      </c>
    </row>
    <row r="8" spans="2:9" ht="21.75" customHeight="1" thickBot="1" thickTop="1">
      <c r="B8" s="2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14">
        <v>6</v>
      </c>
      <c r="I8" s="18">
        <v>7</v>
      </c>
    </row>
    <row r="9" spans="2:11" ht="13.5" customHeight="1" thickTop="1">
      <c r="B9" s="47" t="s">
        <v>4</v>
      </c>
      <c r="C9" s="74">
        <f>C10+C16+C18+C20+C28</f>
        <v>4610076</v>
      </c>
      <c r="D9" s="74">
        <f>D10+D16+D18+D20+D28</f>
        <v>11602332553953</v>
      </c>
      <c r="E9" s="74">
        <f aca="true" t="shared" si="0" ref="E9:E32">D9/C9</f>
        <v>2516733.466856729</v>
      </c>
      <c r="F9" s="74">
        <v>2514772.15858708</v>
      </c>
      <c r="G9" s="75">
        <v>2021309</v>
      </c>
      <c r="H9" s="101">
        <f aca="true" t="shared" si="1" ref="H9:H32">E9/F9*100</f>
        <v>100.0779914897241</v>
      </c>
      <c r="I9" s="76">
        <f>E9/G9*100</f>
        <v>124.5100806881446</v>
      </c>
      <c r="K9" s="15"/>
    </row>
    <row r="10" spans="2:11" ht="13.5" customHeight="1">
      <c r="B10" s="48" t="s">
        <v>27</v>
      </c>
      <c r="C10" s="74">
        <f>C12+C14</f>
        <v>3049779</v>
      </c>
      <c r="D10" s="77">
        <f>D12+D14</f>
        <v>8951971273749</v>
      </c>
      <c r="E10" s="74">
        <f t="shared" si="0"/>
        <v>2935285.236651246</v>
      </c>
      <c r="F10" s="77">
        <v>2933433.131728171</v>
      </c>
      <c r="G10" s="88">
        <v>2329009</v>
      </c>
      <c r="H10" s="102">
        <f t="shared" si="1"/>
        <v>100.06313779247404</v>
      </c>
      <c r="I10" s="78">
        <f aca="true" t="shared" si="2" ref="I10:I31">E10/G10*100</f>
        <v>126.03151111271987</v>
      </c>
      <c r="K10" s="15"/>
    </row>
    <row r="11" spans="2:11" ht="13.5" customHeight="1">
      <c r="B11" s="48" t="s">
        <v>59</v>
      </c>
      <c r="C11" s="77">
        <f>C13+C15</f>
        <v>1368032</v>
      </c>
      <c r="D11" s="77">
        <f>D13+D15</f>
        <v>3552282265694</v>
      </c>
      <c r="E11" s="77">
        <f t="shared" si="0"/>
        <v>2596636.822599179</v>
      </c>
      <c r="F11" s="77">
        <v>2594584.3656652234</v>
      </c>
      <c r="G11" s="79" t="s">
        <v>42</v>
      </c>
      <c r="H11" s="102">
        <f t="shared" si="1"/>
        <v>100.07910542286143</v>
      </c>
      <c r="I11" s="80" t="s">
        <v>42</v>
      </c>
      <c r="K11" s="15"/>
    </row>
    <row r="12" spans="2:11" ht="13.5" customHeight="1">
      <c r="B12" s="49" t="s">
        <v>56</v>
      </c>
      <c r="C12" s="74">
        <v>2158519</v>
      </c>
      <c r="D12" s="74">
        <v>7569794680150</v>
      </c>
      <c r="E12" s="74">
        <f t="shared" si="0"/>
        <v>3506939.100443406</v>
      </c>
      <c r="F12" s="74">
        <v>3504205.024391632</v>
      </c>
      <c r="G12" s="87">
        <v>2741759</v>
      </c>
      <c r="H12" s="103">
        <f t="shared" si="1"/>
        <v>100.07802271935411</v>
      </c>
      <c r="I12" s="82">
        <f t="shared" si="2"/>
        <v>127.90836468279691</v>
      </c>
      <c r="K12" s="15"/>
    </row>
    <row r="13" spans="2:11" ht="13.5" customHeight="1">
      <c r="B13" s="48" t="s">
        <v>57</v>
      </c>
      <c r="C13" s="77">
        <v>836152</v>
      </c>
      <c r="D13" s="77">
        <v>2752731030357</v>
      </c>
      <c r="E13" s="77">
        <f t="shared" si="0"/>
        <v>3292141.8956804504</v>
      </c>
      <c r="F13" s="77">
        <v>3288578.9537122366</v>
      </c>
      <c r="G13" s="79" t="s">
        <v>42</v>
      </c>
      <c r="H13" s="102">
        <f t="shared" si="1"/>
        <v>100.1083429048949</v>
      </c>
      <c r="I13" s="80" t="s">
        <v>42</v>
      </c>
      <c r="K13" s="15"/>
    </row>
    <row r="14" spans="2:11" ht="13.5" customHeight="1">
      <c r="B14" s="50" t="s">
        <v>58</v>
      </c>
      <c r="C14" s="74">
        <v>891260</v>
      </c>
      <c r="D14" s="77">
        <v>1382176593599</v>
      </c>
      <c r="E14" s="74">
        <f t="shared" si="0"/>
        <v>1550811.8771166664</v>
      </c>
      <c r="F14" s="77">
        <v>1546125.136950823</v>
      </c>
      <c r="G14" s="88">
        <v>1279462</v>
      </c>
      <c r="H14" s="102">
        <f t="shared" si="1"/>
        <v>100.30312812681426</v>
      </c>
      <c r="I14" s="78">
        <f t="shared" si="2"/>
        <v>121.20812318901744</v>
      </c>
      <c r="K14" s="15"/>
    </row>
    <row r="15" spans="2:11" ht="13.5" customHeight="1">
      <c r="B15" s="48" t="s">
        <v>57</v>
      </c>
      <c r="C15" s="77">
        <v>531880</v>
      </c>
      <c r="D15" s="77">
        <v>799551235337</v>
      </c>
      <c r="E15" s="77">
        <f t="shared" si="0"/>
        <v>1503254.935957359</v>
      </c>
      <c r="F15" s="77">
        <v>1499474.9141693232</v>
      </c>
      <c r="G15" s="79" t="s">
        <v>42</v>
      </c>
      <c r="H15" s="102">
        <f t="shared" si="1"/>
        <v>100.25208969835482</v>
      </c>
      <c r="I15" s="80" t="s">
        <v>42</v>
      </c>
      <c r="K15" s="15"/>
    </row>
    <row r="16" spans="2:11" ht="13.5" customHeight="1">
      <c r="B16" s="51" t="s">
        <v>24</v>
      </c>
      <c r="C16" s="74">
        <v>11667</v>
      </c>
      <c r="D16" s="77">
        <v>44230395197</v>
      </c>
      <c r="E16" s="74">
        <f t="shared" si="0"/>
        <v>3791068.414931002</v>
      </c>
      <c r="F16" s="77">
        <v>3790010.1582863005</v>
      </c>
      <c r="G16" s="88">
        <v>3332747</v>
      </c>
      <c r="H16" s="102">
        <f t="shared" si="1"/>
        <v>100.02792226407067</v>
      </c>
      <c r="I16" s="78">
        <f t="shared" si="2"/>
        <v>113.75206143553658</v>
      </c>
      <c r="K16" s="15"/>
    </row>
    <row r="17" spans="2:11" ht="13.5" customHeight="1">
      <c r="B17" s="48" t="s">
        <v>51</v>
      </c>
      <c r="C17" s="77">
        <v>8264</v>
      </c>
      <c r="D17" s="77">
        <v>30986938073</v>
      </c>
      <c r="E17" s="77">
        <f t="shared" si="0"/>
        <v>3749629.486084221</v>
      </c>
      <c r="F17" s="77">
        <v>3748071.454764777</v>
      </c>
      <c r="G17" s="79" t="s">
        <v>42</v>
      </c>
      <c r="H17" s="102">
        <f t="shared" si="1"/>
        <v>100.04156887984254</v>
      </c>
      <c r="I17" s="80" t="s">
        <v>42</v>
      </c>
      <c r="K17" s="15"/>
    </row>
    <row r="18" spans="2:11" ht="13.5" customHeight="1">
      <c r="B18" s="52" t="s">
        <v>25</v>
      </c>
      <c r="C18" s="74">
        <v>108896</v>
      </c>
      <c r="D18" s="77">
        <v>251743806513</v>
      </c>
      <c r="E18" s="74">
        <f t="shared" si="0"/>
        <v>2311781.9434414487</v>
      </c>
      <c r="F18" s="77">
        <v>2302767.771924966</v>
      </c>
      <c r="G18" s="88">
        <v>1932787</v>
      </c>
      <c r="H18" s="102">
        <f t="shared" si="1"/>
        <v>100.39144943864433</v>
      </c>
      <c r="I18" s="78">
        <f t="shared" si="2"/>
        <v>119.60872788576542</v>
      </c>
      <c r="K18" s="15"/>
    </row>
    <row r="19" spans="2:11" ht="13.5" customHeight="1">
      <c r="B19" s="48" t="s">
        <v>51</v>
      </c>
      <c r="C19" s="77">
        <v>77206</v>
      </c>
      <c r="D19" s="77">
        <v>166416835282</v>
      </c>
      <c r="E19" s="77">
        <f t="shared" si="0"/>
        <v>2155490.9629044374</v>
      </c>
      <c r="F19" s="77">
        <v>2145434.137856548</v>
      </c>
      <c r="G19" s="79" t="s">
        <v>42</v>
      </c>
      <c r="H19" s="102">
        <f t="shared" si="1"/>
        <v>100.46875477883171</v>
      </c>
      <c r="I19" s="80" t="s">
        <v>42</v>
      </c>
      <c r="K19" s="15"/>
    </row>
    <row r="20" spans="2:11" ht="13.5" customHeight="1">
      <c r="B20" s="48" t="s">
        <v>26</v>
      </c>
      <c r="C20" s="74">
        <f>C22+C24+C26</f>
        <v>801722</v>
      </c>
      <c r="D20" s="77">
        <f>D22+D24+D26</f>
        <v>1577003909205</v>
      </c>
      <c r="E20" s="74">
        <f t="shared" si="0"/>
        <v>1967020.874074804</v>
      </c>
      <c r="F20" s="77">
        <v>1963419.2009070239</v>
      </c>
      <c r="G20" s="88">
        <v>1654725</v>
      </c>
      <c r="H20" s="102">
        <f t="shared" si="1"/>
        <v>100.18343882784258</v>
      </c>
      <c r="I20" s="78">
        <f t="shared" si="2"/>
        <v>118.87297732703645</v>
      </c>
      <c r="K20" s="15"/>
    </row>
    <row r="21" spans="2:11" ht="13.5" customHeight="1">
      <c r="B21" s="48" t="s">
        <v>51</v>
      </c>
      <c r="C21" s="77">
        <f>C23+C25+C27</f>
        <v>399419</v>
      </c>
      <c r="D21" s="77">
        <f>D23+D25+D27</f>
        <v>743538686158</v>
      </c>
      <c r="E21" s="77">
        <f t="shared" si="0"/>
        <v>1861550.6176671616</v>
      </c>
      <c r="F21" s="77">
        <v>1858992.2614956973</v>
      </c>
      <c r="G21" s="79" t="s">
        <v>42</v>
      </c>
      <c r="H21" s="102">
        <f t="shared" si="1"/>
        <v>100.13762059285851</v>
      </c>
      <c r="I21" s="80" t="s">
        <v>42</v>
      </c>
      <c r="K21" s="15"/>
    </row>
    <row r="22" spans="2:9" ht="13.5" customHeight="1">
      <c r="B22" s="50" t="s">
        <v>5</v>
      </c>
      <c r="C22" s="74">
        <v>33242</v>
      </c>
      <c r="D22" s="77">
        <v>72326255913</v>
      </c>
      <c r="E22" s="74">
        <f t="shared" si="0"/>
        <v>2175749.2302809698</v>
      </c>
      <c r="F22" s="77">
        <v>2174954.768321513</v>
      </c>
      <c r="G22" s="88">
        <v>1867777</v>
      </c>
      <c r="H22" s="102">
        <f t="shared" si="1"/>
        <v>100.03652774627905</v>
      </c>
      <c r="I22" s="78">
        <f t="shared" si="2"/>
        <v>116.48870450171351</v>
      </c>
    </row>
    <row r="23" spans="2:9" ht="13.5" customHeight="1">
      <c r="B23" s="48" t="s">
        <v>52</v>
      </c>
      <c r="C23" s="77">
        <v>11439</v>
      </c>
      <c r="D23" s="77">
        <v>23341938181</v>
      </c>
      <c r="E23" s="77">
        <f t="shared" si="0"/>
        <v>2040557.582043885</v>
      </c>
      <c r="F23" s="77">
        <v>2041688.0857142857</v>
      </c>
      <c r="G23" s="79" t="s">
        <v>42</v>
      </c>
      <c r="H23" s="102">
        <f t="shared" si="1"/>
        <v>99.9446289725492</v>
      </c>
      <c r="I23" s="80" t="s">
        <v>42</v>
      </c>
    </row>
    <row r="24" spans="2:9" ht="13.5" customHeight="1">
      <c r="B24" s="50" t="s">
        <v>6</v>
      </c>
      <c r="C24" s="74">
        <v>545438</v>
      </c>
      <c r="D24" s="77">
        <v>1085162133726</v>
      </c>
      <c r="E24" s="74">
        <f t="shared" si="0"/>
        <v>1989524.2607335756</v>
      </c>
      <c r="F24" s="77">
        <v>1987040.8192670997</v>
      </c>
      <c r="G24" s="88">
        <v>1680312</v>
      </c>
      <c r="H24" s="102">
        <f t="shared" si="1"/>
        <v>100.12498190487058</v>
      </c>
      <c r="I24" s="78">
        <f t="shared" si="2"/>
        <v>118.40207418226947</v>
      </c>
    </row>
    <row r="25" spans="2:9" ht="13.5" customHeight="1">
      <c r="B25" s="48" t="s">
        <v>52</v>
      </c>
      <c r="C25" s="77">
        <v>275871</v>
      </c>
      <c r="D25" s="77">
        <v>519508814904</v>
      </c>
      <c r="E25" s="77">
        <f t="shared" si="0"/>
        <v>1883158.4867709908</v>
      </c>
      <c r="F25" s="77">
        <v>1881605.1235553818</v>
      </c>
      <c r="G25" s="79" t="s">
        <v>42</v>
      </c>
      <c r="H25" s="102">
        <f t="shared" si="1"/>
        <v>100.08255521821039</v>
      </c>
      <c r="I25" s="80" t="s">
        <v>42</v>
      </c>
    </row>
    <row r="26" spans="2:9" ht="13.5" customHeight="1">
      <c r="B26" s="50" t="s">
        <v>41</v>
      </c>
      <c r="C26" s="74">
        <v>223042</v>
      </c>
      <c r="D26" s="77">
        <v>419515519566</v>
      </c>
      <c r="E26" s="74">
        <f t="shared" si="0"/>
        <v>1880881.267052842</v>
      </c>
      <c r="F26" s="77">
        <v>1873106.0695790967</v>
      </c>
      <c r="G26" s="88">
        <v>1542900</v>
      </c>
      <c r="H26" s="102">
        <f t="shared" si="1"/>
        <v>100.41509648599305</v>
      </c>
      <c r="I26" s="78">
        <f t="shared" si="2"/>
        <v>121.90558474644124</v>
      </c>
    </row>
    <row r="27" spans="2:9" ht="13.5" customHeight="1">
      <c r="B27" s="48" t="s">
        <v>52</v>
      </c>
      <c r="C27" s="77">
        <v>112109</v>
      </c>
      <c r="D27" s="77">
        <v>200687933073</v>
      </c>
      <c r="E27" s="77">
        <f t="shared" si="0"/>
        <v>1790114.3804065685</v>
      </c>
      <c r="F27" s="77">
        <v>1783696.5670925505</v>
      </c>
      <c r="G27" s="79" t="s">
        <v>42</v>
      </c>
      <c r="H27" s="102">
        <f t="shared" si="1"/>
        <v>100.35980409630317</v>
      </c>
      <c r="I27" s="80" t="s">
        <v>42</v>
      </c>
    </row>
    <row r="28" spans="2:9" ht="13.5" customHeight="1">
      <c r="B28" s="48" t="s">
        <v>28</v>
      </c>
      <c r="C28" s="74">
        <v>638012</v>
      </c>
      <c r="D28" s="77">
        <v>777383169289</v>
      </c>
      <c r="E28" s="74">
        <f t="shared" si="0"/>
        <v>1218445.9999012558</v>
      </c>
      <c r="F28" s="77">
        <v>1218538.6946520603</v>
      </c>
      <c r="G28" s="88">
        <v>994950</v>
      </c>
      <c r="H28" s="102">
        <f t="shared" si="1"/>
        <v>99.99239295795765</v>
      </c>
      <c r="I28" s="78">
        <f t="shared" si="2"/>
        <v>122.46303833371081</v>
      </c>
    </row>
    <row r="29" spans="2:9" ht="13.5" customHeight="1">
      <c r="B29" s="47" t="s">
        <v>7</v>
      </c>
      <c r="C29" s="74">
        <v>4057</v>
      </c>
      <c r="D29" s="74">
        <v>3022003410</v>
      </c>
      <c r="E29" s="74">
        <f t="shared" si="0"/>
        <v>744886.2238106976</v>
      </c>
      <c r="F29" s="74">
        <v>744678.626338851</v>
      </c>
      <c r="G29" s="87">
        <v>627298</v>
      </c>
      <c r="H29" s="103">
        <f t="shared" si="1"/>
        <v>100.02787745807437</v>
      </c>
      <c r="I29" s="82">
        <f t="shared" si="2"/>
        <v>118.74519348231583</v>
      </c>
    </row>
    <row r="30" spans="2:9" ht="13.5" customHeight="1">
      <c r="B30" s="48" t="s">
        <v>51</v>
      </c>
      <c r="C30" s="77">
        <v>3124</v>
      </c>
      <c r="D30" s="77">
        <v>2322676216</v>
      </c>
      <c r="E30" s="77">
        <f t="shared" si="0"/>
        <v>743494.3072983355</v>
      </c>
      <c r="F30" s="77">
        <v>743198.4516740367</v>
      </c>
      <c r="G30" s="79" t="s">
        <v>42</v>
      </c>
      <c r="H30" s="102">
        <f t="shared" si="1"/>
        <v>100.03980842850686</v>
      </c>
      <c r="I30" s="80" t="s">
        <v>42</v>
      </c>
    </row>
    <row r="31" spans="2:9" ht="13.5" customHeight="1">
      <c r="B31" s="53" t="s">
        <v>1</v>
      </c>
      <c r="C31" s="81">
        <v>22657</v>
      </c>
      <c r="D31" s="81">
        <v>48907963820</v>
      </c>
      <c r="E31" s="81">
        <f t="shared" si="0"/>
        <v>2158624.8761972017</v>
      </c>
      <c r="F31" s="81">
        <v>2158882.560608711</v>
      </c>
      <c r="G31" s="81">
        <v>1918742</v>
      </c>
      <c r="H31" s="103">
        <f t="shared" si="1"/>
        <v>99.98806399124199</v>
      </c>
      <c r="I31" s="83">
        <f t="shared" si="2"/>
        <v>112.50209127632593</v>
      </c>
    </row>
    <row r="32" spans="2:9" ht="13.5" customHeight="1" thickBot="1">
      <c r="B32" s="54" t="s">
        <v>51</v>
      </c>
      <c r="C32" s="84">
        <v>15717</v>
      </c>
      <c r="D32" s="84">
        <v>24922536791</v>
      </c>
      <c r="E32" s="84">
        <f t="shared" si="0"/>
        <v>1585705.7193484763</v>
      </c>
      <c r="F32" s="84">
        <v>1587226.2155330013</v>
      </c>
      <c r="G32" s="85" t="s">
        <v>42</v>
      </c>
      <c r="H32" s="104">
        <f t="shared" si="1"/>
        <v>99.90420419158623</v>
      </c>
      <c r="I32" s="86" t="s">
        <v>42</v>
      </c>
    </row>
    <row r="33" spans="5:8" ht="16.5" thickTop="1">
      <c r="E33" s="6"/>
      <c r="F33" s="6"/>
      <c r="G33" s="6"/>
      <c r="H33" s="6"/>
    </row>
    <row r="34" spans="5:8" ht="15.75">
      <c r="E34" s="6"/>
      <c r="F34" s="6"/>
      <c r="G34" s="6"/>
      <c r="H34" s="6"/>
    </row>
    <row r="35" spans="5:8" ht="15.75">
      <c r="E35" s="6"/>
      <c r="F35" s="6"/>
      <c r="G35" s="6"/>
      <c r="H35" s="6"/>
    </row>
    <row r="36" spans="5:8" ht="25.5" customHeight="1">
      <c r="E36" s="6"/>
      <c r="F36" s="6"/>
      <c r="G36" s="6"/>
      <c r="H36" s="6"/>
    </row>
    <row r="37" spans="5:8" ht="20.25" customHeight="1">
      <c r="E37" s="6" t="s">
        <v>0</v>
      </c>
      <c r="F37" s="6"/>
      <c r="G37" s="6"/>
      <c r="H37" s="6"/>
    </row>
    <row r="38" spans="5:8" ht="19.5" customHeight="1">
      <c r="E38" s="6" t="s">
        <v>0</v>
      </c>
      <c r="F38" s="9" t="s">
        <v>0</v>
      </c>
      <c r="G38" s="9"/>
      <c r="H38" s="6"/>
    </row>
    <row r="39" spans="5:8" ht="21" customHeight="1">
      <c r="E39" s="6" t="s">
        <v>0</v>
      </c>
      <c r="F39" s="6"/>
      <c r="G39" s="6"/>
      <c r="H39" s="6"/>
    </row>
    <row r="40" spans="5:8" ht="20.25" customHeight="1">
      <c r="E40" s="6" t="s">
        <v>0</v>
      </c>
      <c r="F40" s="6"/>
      <c r="G40" s="6"/>
      <c r="H40" s="6"/>
    </row>
    <row r="41" spans="5:8" ht="17.25" customHeight="1">
      <c r="E41" s="6" t="s">
        <v>0</v>
      </c>
      <c r="F41" s="6"/>
      <c r="G41" s="6"/>
      <c r="H41" s="6"/>
    </row>
    <row r="42" spans="5:8" ht="19.5" customHeight="1">
      <c r="E42" s="6" t="s">
        <v>0</v>
      </c>
      <c r="F42" s="6"/>
      <c r="G42" s="6"/>
      <c r="H42" s="6"/>
    </row>
    <row r="43" spans="5:8" ht="18" customHeight="1">
      <c r="E43" s="6" t="s">
        <v>0</v>
      </c>
      <c r="F43" s="6"/>
      <c r="G43" s="6"/>
      <c r="H43" s="6"/>
    </row>
    <row r="44" spans="5:8" ht="17.25" customHeight="1">
      <c r="E44" s="6" t="s">
        <v>0</v>
      </c>
      <c r="F44" s="6"/>
      <c r="G44" s="6"/>
      <c r="H44" s="6"/>
    </row>
    <row r="45" spans="5:8" ht="18" customHeight="1">
      <c r="E45" s="6" t="s">
        <v>0</v>
      </c>
      <c r="F45" s="6"/>
      <c r="G45" s="6"/>
      <c r="H45" s="6"/>
    </row>
    <row r="46" spans="5:8" ht="16.5" customHeight="1">
      <c r="E46" s="6" t="s">
        <v>0</v>
      </c>
      <c r="F46" s="6"/>
      <c r="G46" s="6"/>
      <c r="H46" s="6"/>
    </row>
    <row r="47" spans="6:8" ht="21" customHeight="1">
      <c r="F47" s="6"/>
      <c r="G47" s="6"/>
      <c r="H47" s="6"/>
    </row>
  </sheetData>
  <mergeCells count="1">
    <mergeCell ref="C4:G4"/>
  </mergeCells>
  <printOptions horizontalCentered="1" verticalCentered="1"/>
  <pageMargins left="0.38" right="0.52" top="0.17" bottom="0.17" header="0.17" footer="0.17"/>
  <pageSetup horizontalDpi="120" verticalDpi="120" orientation="landscape" paperSize="9" r:id="rId4"/>
  <rowBreaks count="1" manualBreakCount="1">
    <brk id="34" max="8" man="1"/>
  </rowBreaks>
  <colBreaks count="1" manualBreakCount="1">
    <brk id="12" max="65535" man="1"/>
  </colBreaks>
  <legacyDrawing r:id="rId3"/>
  <oleObjects>
    <oleObject progId="PBrush" shapeId="10190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25" sqref="D25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28125" style="0" customWidth="1"/>
    <col min="6" max="6" width="13.8515625" style="0" customWidth="1"/>
    <col min="7" max="7" width="7.28125" style="0" customWidth="1"/>
    <col min="8" max="8" width="7.8515625" style="0" customWidth="1"/>
  </cols>
  <sheetData>
    <row r="1" spans="1:8" ht="15.75">
      <c r="A1" s="12" t="s">
        <v>8</v>
      </c>
      <c r="B1" s="12"/>
      <c r="C1" s="12"/>
      <c r="D1" s="12"/>
      <c r="E1" s="12"/>
      <c r="F1" s="12"/>
      <c r="G1" s="12"/>
      <c r="H1" s="12"/>
    </row>
    <row r="2" spans="1:8" ht="15.75">
      <c r="A2" s="12"/>
      <c r="B2" s="12"/>
      <c r="C2" s="12"/>
      <c r="D2" s="12"/>
      <c r="E2" s="12"/>
      <c r="F2" s="12"/>
      <c r="G2" s="12"/>
      <c r="H2" s="12"/>
    </row>
    <row r="3" spans="1:8" ht="15.75">
      <c r="A3" s="5" t="s">
        <v>70</v>
      </c>
      <c r="B3" s="6"/>
      <c r="C3" s="6"/>
      <c r="D3" s="6"/>
      <c r="E3" s="6"/>
      <c r="F3" s="6"/>
      <c r="G3" s="6"/>
      <c r="H3" s="6"/>
    </row>
    <row r="4" spans="1:8" ht="16.5" thickBot="1">
      <c r="A4" s="5"/>
      <c r="B4" s="6"/>
      <c r="C4" s="6"/>
      <c r="D4" s="6"/>
      <c r="E4" s="6"/>
      <c r="F4" s="6"/>
      <c r="G4" s="6"/>
      <c r="H4" s="6"/>
    </row>
    <row r="5" spans="1:8" ht="64.5" thickBot="1" thickTop="1">
      <c r="A5" s="55" t="s">
        <v>9</v>
      </c>
      <c r="B5" s="57" t="s">
        <v>33</v>
      </c>
      <c r="C5" s="56" t="s">
        <v>38</v>
      </c>
      <c r="D5" s="56" t="s">
        <v>39</v>
      </c>
      <c r="E5" s="56" t="s">
        <v>34</v>
      </c>
      <c r="F5" s="56" t="s">
        <v>40</v>
      </c>
      <c r="G5" s="57" t="s">
        <v>35</v>
      </c>
      <c r="H5" s="58" t="s">
        <v>36</v>
      </c>
    </row>
    <row r="6" spans="1:8" ht="17.25" thickBot="1" thickTop="1">
      <c r="A6" s="7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</row>
    <row r="7" spans="1:8" ht="13.5" thickTop="1">
      <c r="A7" s="61" t="s">
        <v>10</v>
      </c>
      <c r="B7" s="27">
        <f>B8+B14+B20</f>
        <v>1435015</v>
      </c>
      <c r="C7" s="35">
        <f>C8+C14+C20</f>
        <v>1137972471157</v>
      </c>
      <c r="D7" s="27">
        <f aca="true" t="shared" si="0" ref="D7:D20">C7/B7</f>
        <v>793003.8857830755</v>
      </c>
      <c r="E7" s="35">
        <v>792698.2824061102</v>
      </c>
      <c r="F7" s="27">
        <v>413807</v>
      </c>
      <c r="G7" s="36">
        <f aca="true" t="shared" si="1" ref="G7:G20">D7/E7*100</f>
        <v>100.03855229458019</v>
      </c>
      <c r="H7" s="31">
        <f aca="true" t="shared" si="2" ref="H7:H20">D7/F7*100</f>
        <v>191.63616994953577</v>
      </c>
    </row>
    <row r="8" spans="1:8" ht="15.75">
      <c r="A8" s="59" t="s">
        <v>29</v>
      </c>
      <c r="B8" s="28">
        <f>B10+B12</f>
        <v>1252726</v>
      </c>
      <c r="C8" s="37">
        <f>C10+C12</f>
        <v>1078382756055</v>
      </c>
      <c r="D8" s="28">
        <f t="shared" si="0"/>
        <v>860828.9091589062</v>
      </c>
      <c r="E8" s="37">
        <v>860523.9961852718</v>
      </c>
      <c r="F8" s="37">
        <v>441083</v>
      </c>
      <c r="G8" s="38">
        <f t="shared" si="1"/>
        <v>100.03543340743386</v>
      </c>
      <c r="H8" s="29">
        <f t="shared" si="2"/>
        <v>195.162567852061</v>
      </c>
    </row>
    <row r="9" spans="1:9" ht="15.75">
      <c r="A9" s="59" t="s">
        <v>62</v>
      </c>
      <c r="B9" s="28">
        <f>B11+B13</f>
        <v>915853</v>
      </c>
      <c r="C9" s="37">
        <f>C11+C13</f>
        <v>833468969147</v>
      </c>
      <c r="D9" s="30">
        <f t="shared" si="0"/>
        <v>910046.665946391</v>
      </c>
      <c r="E9" s="37">
        <v>909717.129899316</v>
      </c>
      <c r="F9" s="39" t="s">
        <v>42</v>
      </c>
      <c r="G9" s="38">
        <f t="shared" si="1"/>
        <v>100.03622401252478</v>
      </c>
      <c r="H9" s="40" t="s">
        <v>42</v>
      </c>
      <c r="I9" s="26"/>
    </row>
    <row r="10" spans="1:8" ht="15.75">
      <c r="A10" s="59" t="s">
        <v>61</v>
      </c>
      <c r="B10" s="27">
        <v>350909</v>
      </c>
      <c r="C10" s="35">
        <v>406008678854</v>
      </c>
      <c r="D10" s="27">
        <f t="shared" si="0"/>
        <v>1157019.8508844173</v>
      </c>
      <c r="E10" s="35">
        <v>1156975.073576712</v>
      </c>
      <c r="F10" s="37">
        <v>567157</v>
      </c>
      <c r="G10" s="36">
        <f t="shared" si="1"/>
        <v>100.0038702050483</v>
      </c>
      <c r="H10" s="31">
        <f t="shared" si="2"/>
        <v>204.00345069961534</v>
      </c>
    </row>
    <row r="11" spans="1:8" ht="15.75">
      <c r="A11" s="59" t="s">
        <v>63</v>
      </c>
      <c r="B11" s="32">
        <v>286481</v>
      </c>
      <c r="C11" s="37">
        <v>328019528153</v>
      </c>
      <c r="D11" s="32">
        <f t="shared" si="0"/>
        <v>1144995.7524338437</v>
      </c>
      <c r="E11" s="37">
        <v>1144955.3494808604</v>
      </c>
      <c r="F11" s="39" t="s">
        <v>42</v>
      </c>
      <c r="G11" s="38">
        <f t="shared" si="1"/>
        <v>100.00352877979056</v>
      </c>
      <c r="H11" s="40" t="s">
        <v>42</v>
      </c>
    </row>
    <row r="12" spans="1:8" ht="17.25" customHeight="1">
      <c r="A12" s="62" t="s">
        <v>65</v>
      </c>
      <c r="B12" s="27">
        <v>901817</v>
      </c>
      <c r="C12" s="37">
        <v>672374077201</v>
      </c>
      <c r="D12" s="27">
        <f t="shared" si="0"/>
        <v>745577.0707371895</v>
      </c>
      <c r="E12" s="37">
        <v>745548.8551201789</v>
      </c>
      <c r="F12" s="37">
        <v>394130</v>
      </c>
      <c r="G12" s="38">
        <f t="shared" si="1"/>
        <v>100.00378454300034</v>
      </c>
      <c r="H12" s="29">
        <f t="shared" si="2"/>
        <v>189.17034245989635</v>
      </c>
    </row>
    <row r="13" spans="1:8" ht="17.25" customHeight="1">
      <c r="A13" s="59" t="s">
        <v>63</v>
      </c>
      <c r="B13" s="32">
        <v>629372</v>
      </c>
      <c r="C13" s="37">
        <v>505449440994</v>
      </c>
      <c r="D13" s="32">
        <f t="shared" si="0"/>
        <v>803101.2517144073</v>
      </c>
      <c r="E13" s="37">
        <v>802989.7771408693</v>
      </c>
      <c r="F13" s="39" t="s">
        <v>42</v>
      </c>
      <c r="G13" s="38">
        <f t="shared" si="1"/>
        <v>100.01388243994028</v>
      </c>
      <c r="H13" s="40" t="s">
        <v>42</v>
      </c>
    </row>
    <row r="14" spans="1:8" ht="15.75">
      <c r="A14" s="59" t="s">
        <v>30</v>
      </c>
      <c r="B14" s="27">
        <f>B16+B18</f>
        <v>34822</v>
      </c>
      <c r="C14" s="37">
        <f>C16+C18</f>
        <v>23869221386</v>
      </c>
      <c r="D14" s="27">
        <f t="shared" si="0"/>
        <v>685463.8270633507</v>
      </c>
      <c r="E14" s="37">
        <v>686764.62961388</v>
      </c>
      <c r="F14" s="37">
        <v>349794</v>
      </c>
      <c r="G14" s="38">
        <f t="shared" si="1"/>
        <v>99.81058975747476</v>
      </c>
      <c r="H14" s="29">
        <f t="shared" si="2"/>
        <v>195.96214545228068</v>
      </c>
    </row>
    <row r="15" spans="1:8" ht="15.75">
      <c r="A15" s="59" t="s">
        <v>62</v>
      </c>
      <c r="B15" s="32">
        <f>B17+B19</f>
        <v>25618</v>
      </c>
      <c r="C15" s="37">
        <f>C17+C19</f>
        <v>18562055850</v>
      </c>
      <c r="D15" s="32">
        <f t="shared" si="0"/>
        <v>724570.8427668046</v>
      </c>
      <c r="E15" s="37">
        <v>725958.179931462</v>
      </c>
      <c r="F15" s="39" t="s">
        <v>42</v>
      </c>
      <c r="G15" s="38">
        <f t="shared" si="1"/>
        <v>99.8088957183748</v>
      </c>
      <c r="H15" s="40" t="s">
        <v>42</v>
      </c>
    </row>
    <row r="16" spans="1:8" ht="15.75">
      <c r="A16" s="62" t="s">
        <v>64</v>
      </c>
      <c r="B16" s="27">
        <v>2273</v>
      </c>
      <c r="C16" s="37">
        <v>1420101071</v>
      </c>
      <c r="D16" s="27">
        <f t="shared" si="0"/>
        <v>624769.498900132</v>
      </c>
      <c r="E16" s="37">
        <v>624376.7170305677</v>
      </c>
      <c r="F16" s="37">
        <v>304258</v>
      </c>
      <c r="G16" s="38">
        <f t="shared" si="1"/>
        <v>100.06290783414096</v>
      </c>
      <c r="H16" s="29">
        <f t="shared" si="2"/>
        <v>205.3420120095879</v>
      </c>
    </row>
    <row r="17" spans="1:8" ht="15.75">
      <c r="A17" s="59" t="s">
        <v>60</v>
      </c>
      <c r="B17" s="32">
        <v>1323</v>
      </c>
      <c r="C17" s="37">
        <v>859755825</v>
      </c>
      <c r="D17" s="32">
        <f t="shared" si="0"/>
        <v>649853.231292517</v>
      </c>
      <c r="E17" s="37">
        <v>649813.4831207802</v>
      </c>
      <c r="F17" s="39" t="s">
        <v>42</v>
      </c>
      <c r="G17" s="38">
        <f t="shared" si="1"/>
        <v>100.00611685857086</v>
      </c>
      <c r="H17" s="40" t="s">
        <v>42</v>
      </c>
    </row>
    <row r="18" spans="1:8" ht="15.75">
      <c r="A18" s="62" t="s">
        <v>66</v>
      </c>
      <c r="B18" s="27">
        <v>32549</v>
      </c>
      <c r="C18" s="37">
        <v>22449120315</v>
      </c>
      <c r="D18" s="27">
        <f t="shared" si="0"/>
        <v>689702.3046790992</v>
      </c>
      <c r="E18" s="37">
        <v>691096.0727322338</v>
      </c>
      <c r="F18" s="37">
        <v>352889</v>
      </c>
      <c r="G18" s="38">
        <f t="shared" si="1"/>
        <v>99.79832499298912</v>
      </c>
      <c r="H18" s="29">
        <f t="shared" si="2"/>
        <v>195.44454621115966</v>
      </c>
    </row>
    <row r="19" spans="1:8" ht="15.75">
      <c r="A19" s="59" t="s">
        <v>60</v>
      </c>
      <c r="B19" s="32">
        <v>24295</v>
      </c>
      <c r="C19" s="37">
        <v>17702300025</v>
      </c>
      <c r="D19" s="32">
        <f t="shared" si="0"/>
        <v>728639.6388145708</v>
      </c>
      <c r="E19" s="37">
        <v>730077.8682522932</v>
      </c>
      <c r="F19" s="39" t="s">
        <v>42</v>
      </c>
      <c r="G19" s="38">
        <f t="shared" si="1"/>
        <v>99.80300328221628</v>
      </c>
      <c r="H19" s="40" t="s">
        <v>42</v>
      </c>
    </row>
    <row r="20" spans="1:8" ht="16.5" thickBot="1">
      <c r="A20" s="60" t="s">
        <v>31</v>
      </c>
      <c r="B20" s="33">
        <v>147467</v>
      </c>
      <c r="C20" s="41">
        <v>35720493716</v>
      </c>
      <c r="D20" s="33">
        <f t="shared" si="0"/>
        <v>242227.03191900562</v>
      </c>
      <c r="E20" s="41">
        <v>242195.3628955552</v>
      </c>
      <c r="F20" s="41">
        <v>199767</v>
      </c>
      <c r="G20" s="42">
        <f t="shared" si="1"/>
        <v>100.01307581741936</v>
      </c>
      <c r="H20" s="34">
        <f t="shared" si="2"/>
        <v>121.2547777756114</v>
      </c>
    </row>
    <row r="21" spans="1:8" ht="16.5" thickTop="1">
      <c r="A21" s="6"/>
      <c r="B21" s="6"/>
      <c r="C21" s="6"/>
      <c r="D21" s="6"/>
      <c r="E21" s="6"/>
      <c r="F21" s="6"/>
      <c r="G21" s="6"/>
      <c r="H21" s="6"/>
    </row>
    <row r="22" spans="1:8" ht="15.75">
      <c r="A22" s="1"/>
      <c r="B22" s="1"/>
      <c r="C22" s="1"/>
      <c r="D22" s="6"/>
      <c r="E22" s="6"/>
      <c r="F22" s="13"/>
      <c r="G22" s="6"/>
      <c r="H22" s="6"/>
    </row>
  </sheetData>
  <printOptions horizontalCentered="1" verticalCentered="1"/>
  <pageMargins left="0.62" right="0.22" top="1.3" bottom="0.42" header="0.5" footer="0.21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0.28125" style="0" customWidth="1"/>
    <col min="3" max="3" width="14.28125" style="0" customWidth="1"/>
    <col min="4" max="4" width="13.28125" style="0" customWidth="1"/>
    <col min="5" max="5" width="15.00390625" style="0" customWidth="1"/>
    <col min="6" max="6" width="14.7109375" style="0" customWidth="1"/>
    <col min="7" max="7" width="11.00390625" style="0" customWidth="1"/>
  </cols>
  <sheetData>
    <row r="1" spans="1:7" ht="15.75">
      <c r="A1" s="12" t="s">
        <v>72</v>
      </c>
      <c r="B1" s="12"/>
      <c r="C1" s="12"/>
      <c r="D1" s="12"/>
      <c r="E1" s="12"/>
      <c r="F1" s="12"/>
      <c r="G1" s="12"/>
    </row>
    <row r="2" spans="1:7" ht="15.75">
      <c r="A2" s="12"/>
      <c r="B2" s="12"/>
      <c r="C2" s="12"/>
      <c r="D2" s="12"/>
      <c r="E2" s="12"/>
      <c r="F2" s="12"/>
      <c r="G2" s="12"/>
    </row>
    <row r="3" spans="1:7" ht="15.75">
      <c r="A3" s="5" t="s">
        <v>71</v>
      </c>
      <c r="B3" s="8"/>
      <c r="C3" s="8"/>
      <c r="D3" s="8"/>
      <c r="E3" s="6"/>
      <c r="F3" s="8"/>
      <c r="G3" s="8"/>
    </row>
    <row r="4" spans="1:7" ht="16.5" thickBot="1">
      <c r="A4" s="5"/>
      <c r="B4" s="8"/>
      <c r="C4" s="8"/>
      <c r="D4" s="8"/>
      <c r="E4" s="6"/>
      <c r="F4" s="8"/>
      <c r="G4" s="8"/>
    </row>
    <row r="5" spans="1:8" ht="64.5" thickBot="1" thickTop="1">
      <c r="A5" s="63" t="s">
        <v>12</v>
      </c>
      <c r="B5" s="64" t="s">
        <v>11</v>
      </c>
      <c r="C5" s="64" t="s">
        <v>48</v>
      </c>
      <c r="D5" s="64" t="s">
        <v>49</v>
      </c>
      <c r="E5" s="64" t="s">
        <v>13</v>
      </c>
      <c r="F5" s="64" t="s">
        <v>50</v>
      </c>
      <c r="G5" s="65" t="s">
        <v>14</v>
      </c>
      <c r="H5" s="21"/>
    </row>
    <row r="6" spans="1:7" ht="17.25" thickBot="1" thickTop="1">
      <c r="A6" s="22">
        <v>0</v>
      </c>
      <c r="B6" s="23">
        <v>1</v>
      </c>
      <c r="C6" s="23">
        <v>2</v>
      </c>
      <c r="D6" s="23">
        <v>3</v>
      </c>
      <c r="E6" s="24">
        <v>4</v>
      </c>
      <c r="F6" s="23" t="s">
        <v>67</v>
      </c>
      <c r="G6" s="25" t="s">
        <v>68</v>
      </c>
    </row>
    <row r="7" spans="1:7" ht="27" customHeight="1" thickBot="1">
      <c r="A7" s="66" t="s">
        <v>22</v>
      </c>
      <c r="B7" s="105">
        <f>B11+B12+B13+B14+B15</f>
        <v>406411</v>
      </c>
      <c r="C7" s="90">
        <f>C11+C12+C13+C14+C15</f>
        <v>75316719.7</v>
      </c>
      <c r="D7" s="90">
        <f>D11+D12+D13+D14+D15</f>
        <v>18242179.799999997</v>
      </c>
      <c r="E7" s="90">
        <f>E11+E12+E13+E14+E15</f>
        <v>156543567.29999998</v>
      </c>
      <c r="F7" s="90">
        <f>(F11+F12+F13+F14+F15)</f>
        <v>250102466.8</v>
      </c>
      <c r="G7" s="89">
        <f aca="true" t="shared" si="0" ref="G7:G15">F7/B7*1000</f>
        <v>615392.9563914363</v>
      </c>
    </row>
    <row r="8" spans="1:7" ht="15.75">
      <c r="A8" s="67" t="s">
        <v>15</v>
      </c>
      <c r="B8" s="107">
        <v>1093</v>
      </c>
      <c r="C8" s="112">
        <v>365896.9</v>
      </c>
      <c r="D8" s="112">
        <v>120866.9</v>
      </c>
      <c r="E8" s="112">
        <v>1603269.8</v>
      </c>
      <c r="F8" s="92">
        <f>SUM(C8:E8)</f>
        <v>2090033.6</v>
      </c>
      <c r="G8" s="91">
        <f t="shared" si="0"/>
        <v>1912199.0850869168</v>
      </c>
    </row>
    <row r="9" spans="1:7" ht="15.75">
      <c r="A9" s="68" t="s">
        <v>16</v>
      </c>
      <c r="B9" s="108">
        <v>2947</v>
      </c>
      <c r="C9" s="113">
        <v>888229.3</v>
      </c>
      <c r="D9" s="113">
        <v>298505.8</v>
      </c>
      <c r="E9" s="113">
        <v>4262176.5</v>
      </c>
      <c r="F9" s="94">
        <f>SUM(C9:E9)</f>
        <v>5448911.6</v>
      </c>
      <c r="G9" s="93">
        <f>F9/B9*1000</f>
        <v>1848968.9854088903</v>
      </c>
    </row>
    <row r="10" spans="1:7" ht="16.5" thickBot="1">
      <c r="A10" s="69" t="s">
        <v>17</v>
      </c>
      <c r="B10" s="110">
        <v>34</v>
      </c>
      <c r="C10" s="114">
        <v>8530.4</v>
      </c>
      <c r="D10" s="114">
        <v>3913.7</v>
      </c>
      <c r="E10" s="114">
        <v>36615.3</v>
      </c>
      <c r="F10" s="96">
        <f>SUM(C10:E10)</f>
        <v>49059.4</v>
      </c>
      <c r="G10" s="95">
        <f>F10/B10*1000-4</f>
        <v>1442919.5294117648</v>
      </c>
    </row>
    <row r="11" spans="1:7" ht="16.5" thickBot="1">
      <c r="A11" s="70" t="s">
        <v>18</v>
      </c>
      <c r="B11" s="106">
        <f>SUM(B8:B10)</f>
        <v>4074</v>
      </c>
      <c r="C11" s="98">
        <f>SUM(C8:C10)</f>
        <v>1262656.6</v>
      </c>
      <c r="D11" s="98">
        <f>SUM(D8:D10)</f>
        <v>423286.39999999997</v>
      </c>
      <c r="E11" s="98">
        <f>SUM(E8:E10)</f>
        <v>5902061.6</v>
      </c>
      <c r="F11" s="98">
        <f>SUM(F8:F10)</f>
        <v>7588004.6</v>
      </c>
      <c r="G11" s="97">
        <f>F11/B11*1000</f>
        <v>1862544.0844378988</v>
      </c>
    </row>
    <row r="12" spans="1:7" ht="15.75">
      <c r="A12" s="71" t="s">
        <v>19</v>
      </c>
      <c r="B12" s="107">
        <v>8017</v>
      </c>
      <c r="C12" s="112">
        <v>1678054.2</v>
      </c>
      <c r="D12" s="112">
        <v>0</v>
      </c>
      <c r="E12" s="112">
        <v>715498</v>
      </c>
      <c r="F12" s="92">
        <f>SUM(C12:E12)</f>
        <v>2393552.2</v>
      </c>
      <c r="G12" s="91">
        <f t="shared" si="0"/>
        <v>298559.585880005</v>
      </c>
    </row>
    <row r="13" spans="1:7" ht="15.75">
      <c r="A13" s="68" t="s">
        <v>37</v>
      </c>
      <c r="B13" s="108">
        <v>134341</v>
      </c>
      <c r="C13" s="113">
        <v>28118455.1</v>
      </c>
      <c r="D13" s="113">
        <v>17818893.4</v>
      </c>
      <c r="E13" s="113">
        <v>95281126</v>
      </c>
      <c r="F13" s="94">
        <f>SUM(C13:E13)</f>
        <v>141218474.5</v>
      </c>
      <c r="G13" s="93">
        <f t="shared" si="0"/>
        <v>1051194.1588941575</v>
      </c>
    </row>
    <row r="14" spans="1:7" ht="15.75">
      <c r="A14" s="72" t="s">
        <v>20</v>
      </c>
      <c r="B14" s="108">
        <v>139</v>
      </c>
      <c r="C14" s="113">
        <v>42951.3</v>
      </c>
      <c r="D14" s="113">
        <v>0</v>
      </c>
      <c r="E14" s="113">
        <v>48620.3</v>
      </c>
      <c r="F14" s="94">
        <f>SUM(C14:E14)</f>
        <v>91571.6</v>
      </c>
      <c r="G14" s="93">
        <f>F14/B14*1000</f>
        <v>658788.4892086331</v>
      </c>
    </row>
    <row r="15" spans="1:7" ht="16.5" thickBot="1">
      <c r="A15" s="73" t="s">
        <v>21</v>
      </c>
      <c r="B15" s="109">
        <v>259840</v>
      </c>
      <c r="C15" s="115">
        <v>44214602.5</v>
      </c>
      <c r="D15" s="115">
        <v>0</v>
      </c>
      <c r="E15" s="115">
        <v>54596261.4</v>
      </c>
      <c r="F15" s="100">
        <f>SUM(C15:E15)</f>
        <v>98810863.9</v>
      </c>
      <c r="G15" s="99">
        <f t="shared" si="0"/>
        <v>380275.80010775867</v>
      </c>
    </row>
    <row r="16" ht="13.5" thickTop="1"/>
  </sheetData>
  <printOptions horizontalCentered="1" verticalCentered="1"/>
  <pageMargins left="0.3" right="0.2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2005-01-13T18:39:20Z</cp:lastPrinted>
  <dcterms:created xsi:type="dcterms:W3CDTF">2000-02-08T07:08:44Z</dcterms:created>
  <dcterms:modified xsi:type="dcterms:W3CDTF">2005-11-02T11:40:36Z</dcterms:modified>
  <cp:category/>
  <cp:version/>
  <cp:contentType/>
  <cp:contentStatus/>
</cp:coreProperties>
</file>