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46" windowWidth="8460" windowHeight="4890" tabRatio="829" activeTab="0"/>
  </bookViews>
  <sheets>
    <sheet name="stat" sheetId="1" r:id="rId1"/>
    <sheet name="agric" sheetId="2" r:id="rId2"/>
    <sheet name="vetera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A8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<sst xmlns="http://schemas.openxmlformats.org/spreadsheetml/2006/main" count="74" uniqueCount="60">
  <si>
    <t xml:space="preserve"> </t>
  </si>
  <si>
    <t>3. I.O.V.R.</t>
  </si>
  <si>
    <t>A.   INDICATORII DE PENSII ASIGURARI SOCIALE DE STAT,  IOVR si AJUTOR SOCIAL</t>
  </si>
  <si>
    <t>Categoria de pensionari</t>
  </si>
  <si>
    <t>Pensia medie luna anterioara      lei</t>
  </si>
  <si>
    <t xml:space="preserve"> %  col.3/col.4</t>
  </si>
  <si>
    <t>1. ASIGURARI SOCIALE</t>
  </si>
  <si>
    <t xml:space="preserve">         - gradul   I</t>
  </si>
  <si>
    <t xml:space="preserve">         - gradul  II</t>
  </si>
  <si>
    <t xml:space="preserve">         -  gradul III</t>
  </si>
  <si>
    <t>2. AJUTOR SOCIAL</t>
  </si>
  <si>
    <t>B.   INDICATORII DE PENSII PENTRU AGRICULTORI</t>
  </si>
  <si>
    <t xml:space="preserve"> Categoria de pensionari</t>
  </si>
  <si>
    <t>Pensia medie luna curenta            lei</t>
  </si>
  <si>
    <t>Pensia medie luna curenta  an anterior              lei</t>
  </si>
  <si>
    <t>1. TOTAL AGRICULTORI</t>
  </si>
  <si>
    <t xml:space="preserve">         - gradul  I</t>
  </si>
  <si>
    <t xml:space="preserve">Numar  </t>
  </si>
  <si>
    <t>Categoria de beneficiar</t>
  </si>
  <si>
    <t>Valoare spor lunar                  - mii lei -</t>
  </si>
  <si>
    <t>Valoare           renta lunara                  - mii lei -</t>
  </si>
  <si>
    <t>Total drepturi       lunare               - mii lei -</t>
  </si>
  <si>
    <t>Valoarea  medie lunara          - lei -</t>
  </si>
  <si>
    <t>1. Mari mutilati si invalizi gradul I</t>
  </si>
  <si>
    <t>2. Invalizi gradul II</t>
  </si>
  <si>
    <t>3. Invalizi gradul III</t>
  </si>
  <si>
    <t>Total invalizi</t>
  </si>
  <si>
    <t>4. Vaduve de razboi</t>
  </si>
  <si>
    <t>5. Veterani de razboi</t>
  </si>
  <si>
    <t>6. Accidentati in afara serv.ordonat</t>
  </si>
  <si>
    <t>7. Vaduve de veterani de razboi</t>
  </si>
  <si>
    <t>Valoare indemnizatie lunara              - mii lei -</t>
  </si>
  <si>
    <t>Invalizi, veterani si vaduve de razboi - total-</t>
  </si>
  <si>
    <t xml:space="preserve"> %  col.3/col.5</t>
  </si>
  <si>
    <t>1.2 Pensia anticipata</t>
  </si>
  <si>
    <t>1.3 Pensia anticipata partiala</t>
  </si>
  <si>
    <t>1.4  Invaliditate</t>
  </si>
  <si>
    <t>1.1 Limita de virsta</t>
  </si>
  <si>
    <t>1.5 Urmasi</t>
  </si>
  <si>
    <t xml:space="preserve">  1.1 Limita de virsta</t>
  </si>
  <si>
    <t>Valoarea pensiei conform deciziei                                           lei</t>
  </si>
  <si>
    <t xml:space="preserve">  1.2  Invaliditate</t>
  </si>
  <si>
    <t xml:space="preserve">  1.3 Urmasi</t>
  </si>
  <si>
    <t xml:space="preserve">Numar pensionari    </t>
  </si>
  <si>
    <t>Numar pensionari</t>
  </si>
  <si>
    <t>Valoarea pensiei conform deciziei                      (lei)</t>
  </si>
  <si>
    <t>Pensia medie  luna curenta               (lei)</t>
  </si>
  <si>
    <t>Pensia medie luna anterioara      (lei)</t>
  </si>
  <si>
    <t>Pensia  medie luna crt. an anterior                    (lei)</t>
  </si>
  <si>
    <t xml:space="preserve">          - cu stagiu complet</t>
  </si>
  <si>
    <t xml:space="preserve">          - cu stagiu incomplet</t>
  </si>
  <si>
    <t xml:space="preserve">        - cu stagiu complet</t>
  </si>
  <si>
    <t xml:space="preserve">       - cu stagiu incomplet</t>
  </si>
  <si>
    <t>-</t>
  </si>
  <si>
    <t xml:space="preserve">  %    col.3/col.4</t>
  </si>
  <si>
    <t xml:space="preserve"> %     col.3/col.5</t>
  </si>
  <si>
    <t xml:space="preserve">      a) Existent la finele lunii  OCTOMBRIE  2001                                                                                                                                                       </t>
  </si>
  <si>
    <t xml:space="preserve">      a) Existent la finele lunii  OCTOMBRIE  2001                                                                                                                                                                                            </t>
  </si>
  <si>
    <t xml:space="preserve">        a) Existent la finele lunii  OCTOMBRIE 2001                                                                                                                                                                               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</si>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</sst>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mmmm\ yyyy"/>
    <numFmt numFmtId="185" formatCode="mmmm\-yy"/>
    <numFmt numFmtId="186" formatCode="d\ mmmm\ yyyy"/>
    <numFmt numFmtId="187" formatCode="mmmm\ d\,\ yyyy"/>
    <numFmt numFmtId="188" formatCode="#,##0.00000"/>
    <numFmt numFmtId="189" formatCode="#,##0.0000000"/>
    <numFmt numFmtId="190" formatCode="0.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1" borderId="1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 quotePrefix="1">
      <alignment horizontal="center" vertic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1" borderId="4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4" fillId="1" borderId="5" xfId="0" applyFont="1" applyFill="1" applyBorder="1" applyAlignment="1" quotePrefix="1">
      <alignment horizontal="left" vertical="center" wrapText="1"/>
    </xf>
    <xf numFmtId="0" fontId="4" fillId="1" borderId="4" xfId="0" applyFont="1" applyFill="1" applyBorder="1" applyAlignment="1" quotePrefix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1" borderId="1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 quotePrefix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0" fontId="7" fillId="1" borderId="4" xfId="0" applyFont="1" applyFill="1" applyBorder="1" applyAlignment="1">
      <alignment horizontal="left" wrapText="1"/>
    </xf>
    <xf numFmtId="0" fontId="7" fillId="1" borderId="4" xfId="0" applyFont="1" applyFill="1" applyBorder="1" applyAlignment="1" quotePrefix="1">
      <alignment horizontal="left" wrapText="1"/>
    </xf>
    <xf numFmtId="0" fontId="4" fillId="1" borderId="4" xfId="0" applyFont="1" applyFill="1" applyBorder="1" applyAlignment="1" quotePrefix="1">
      <alignment horizontal="left" wrapText="1"/>
    </xf>
    <xf numFmtId="0" fontId="7" fillId="1" borderId="5" xfId="0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1" borderId="3" xfId="0" applyFont="1" applyFill="1" applyBorder="1" applyAlignment="1" quotePrefix="1">
      <alignment horizontal="centerContinuous" vertical="center" wrapText="1"/>
    </xf>
    <xf numFmtId="0" fontId="4" fillId="1" borderId="3" xfId="0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2" fontId="4" fillId="1" borderId="4" xfId="0" applyNumberFormat="1" applyFont="1" applyFill="1" applyBorder="1" applyAlignment="1">
      <alignment horizontal="left" wrapText="1"/>
    </xf>
    <xf numFmtId="0" fontId="4" fillId="1" borderId="4" xfId="0" applyFont="1" applyFill="1" applyBorder="1" applyAlignment="1">
      <alignment horizontal="left" wrapText="1"/>
    </xf>
    <xf numFmtId="3" fontId="8" fillId="0" borderId="17" xfId="0" applyNumberFormat="1" applyFont="1" applyBorder="1" applyAlignment="1" quotePrefix="1">
      <alignment horizontal="right" vertical="center"/>
    </xf>
    <xf numFmtId="0" fontId="4" fillId="1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1" borderId="18" xfId="0" applyFont="1" applyFill="1" applyBorder="1" applyAlignment="1" quotePrefix="1">
      <alignment horizontal="centerContinuous" vertical="center" wrapText="1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4" fillId="1" borderId="4" xfId="0" applyFont="1" applyFill="1" applyBorder="1" applyAlignment="1" quotePrefix="1">
      <alignment horizontal="left" wrapText="1"/>
    </xf>
    <xf numFmtId="0" fontId="4" fillId="1" borderId="5" xfId="0" applyFont="1" applyFill="1" applyBorder="1" applyAlignment="1">
      <alignment horizontal="left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30.00390625" style="0" customWidth="1"/>
    <col min="2" max="2" width="11.140625" style="0" customWidth="1"/>
    <col min="3" max="3" width="19.00390625" style="0" customWidth="1"/>
    <col min="4" max="4" width="11.57421875" style="0" customWidth="1"/>
    <col min="5" max="5" width="11.140625" style="0" customWidth="1"/>
    <col min="6" max="6" width="10.57421875" style="0" customWidth="1"/>
    <col min="7" max="8" width="6.28125" style="0" customWidth="1"/>
  </cols>
  <sheetData>
    <row r="1" spans="1:7" ht="12.75" customHeight="1">
      <c r="A1" s="47"/>
      <c r="B1" s="44"/>
      <c r="C1" s="45"/>
      <c r="D1" s="46"/>
      <c r="E1" s="46"/>
      <c r="F1" s="46"/>
      <c r="G1" s="46"/>
    </row>
    <row r="2" spans="1:7" ht="13.5" customHeight="1">
      <c r="A2" s="48" t="s">
        <v>2</v>
      </c>
      <c r="B2" s="44"/>
      <c r="C2" s="45"/>
      <c r="D2" s="46"/>
      <c r="E2" s="46"/>
      <c r="F2" s="46"/>
      <c r="G2" s="46"/>
    </row>
    <row r="3" spans="1:7" ht="13.5" customHeight="1">
      <c r="A3" s="48"/>
      <c r="B3" s="44"/>
      <c r="C3" s="45"/>
      <c r="D3" s="46"/>
      <c r="E3" s="46"/>
      <c r="F3" s="46"/>
      <c r="G3" s="46"/>
    </row>
    <row r="4" spans="1:7" ht="16.5" customHeight="1" thickBot="1">
      <c r="A4" s="2" t="s">
        <v>56</v>
      </c>
      <c r="B4" s="2"/>
      <c r="C4" s="3"/>
      <c r="D4" s="1"/>
      <c r="E4" s="1"/>
      <c r="F4" s="1"/>
      <c r="G4" s="1"/>
    </row>
    <row r="5" spans="1:8" ht="93.75" customHeight="1" thickBot="1" thickTop="1">
      <c r="A5" s="4" t="s">
        <v>3</v>
      </c>
      <c r="B5" s="5" t="s">
        <v>43</v>
      </c>
      <c r="C5" s="5" t="s">
        <v>45</v>
      </c>
      <c r="D5" s="5" t="s">
        <v>46</v>
      </c>
      <c r="E5" s="5" t="s">
        <v>47</v>
      </c>
      <c r="F5" s="5" t="s">
        <v>48</v>
      </c>
      <c r="G5" s="75" t="s">
        <v>5</v>
      </c>
      <c r="H5" s="49" t="s">
        <v>33</v>
      </c>
    </row>
    <row r="6" spans="1:8" ht="21.75" customHeight="1" thickBot="1" thickTop="1">
      <c r="A6" s="8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74">
        <v>6</v>
      </c>
      <c r="H6" s="78">
        <v>7</v>
      </c>
    </row>
    <row r="7" spans="1:8" ht="24" customHeight="1" thickTop="1">
      <c r="A7" s="38" t="s">
        <v>6</v>
      </c>
      <c r="B7" s="52">
        <f>B8+B11+B12+B13+B17</f>
        <v>4476240</v>
      </c>
      <c r="C7" s="52">
        <f>C8+C11+C12+C13+C17</f>
        <v>6158465326521</v>
      </c>
      <c r="D7" s="43">
        <f aca="true" t="shared" si="0" ref="D7:D19">C7/B7</f>
        <v>1375812.1384289046</v>
      </c>
      <c r="E7" s="43">
        <v>1376066.7565851903</v>
      </c>
      <c r="F7" s="56">
        <v>951073</v>
      </c>
      <c r="G7" s="76">
        <f aca="true" t="shared" si="1" ref="G7:G12">D7/E7*100</f>
        <v>99.981496671214</v>
      </c>
      <c r="H7" s="79">
        <f>D7/F7*100</f>
        <v>144.65894189288358</v>
      </c>
    </row>
    <row r="8" spans="1:8" ht="18.75" customHeight="1">
      <c r="A8" s="68" t="s">
        <v>37</v>
      </c>
      <c r="B8" s="53">
        <f>B9+B10</f>
        <v>3132331</v>
      </c>
      <c r="C8" s="54">
        <f>C9+C10</f>
        <v>4933700765651</v>
      </c>
      <c r="D8" s="43">
        <f t="shared" si="0"/>
        <v>1575089.2117247507</v>
      </c>
      <c r="E8" s="43">
        <v>1575441.7294995165</v>
      </c>
      <c r="F8" s="31">
        <v>1094536</v>
      </c>
      <c r="G8" s="27">
        <f t="shared" si="1"/>
        <v>99.97762419465188</v>
      </c>
      <c r="H8" s="80">
        <f aca="true" t="shared" si="2" ref="H8:H19">D8/F8*100</f>
        <v>143.90474244106642</v>
      </c>
    </row>
    <row r="9" spans="1:8" ht="20.25" customHeight="1">
      <c r="A9" s="67" t="s">
        <v>49</v>
      </c>
      <c r="B9" s="54">
        <v>2293642</v>
      </c>
      <c r="C9" s="54">
        <v>4140796222268</v>
      </c>
      <c r="D9" s="43">
        <f t="shared" si="0"/>
        <v>1805336.7623491373</v>
      </c>
      <c r="E9" s="43">
        <v>1806633.2889015197</v>
      </c>
      <c r="F9" s="31">
        <v>1247341</v>
      </c>
      <c r="G9" s="27">
        <f t="shared" si="1"/>
        <v>99.9282352118525</v>
      </c>
      <c r="H9" s="80">
        <f t="shared" si="2"/>
        <v>144.73482089894722</v>
      </c>
    </row>
    <row r="10" spans="1:8" ht="19.5" customHeight="1">
      <c r="A10" s="40" t="s">
        <v>50</v>
      </c>
      <c r="B10" s="54">
        <v>838689</v>
      </c>
      <c r="C10" s="54">
        <v>792904543383</v>
      </c>
      <c r="D10" s="43">
        <f t="shared" si="0"/>
        <v>945409.4943214946</v>
      </c>
      <c r="E10" s="43">
        <v>945419.8326272825</v>
      </c>
      <c r="F10" s="31">
        <v>688578</v>
      </c>
      <c r="G10" s="27">
        <f t="shared" si="1"/>
        <v>99.99890648520042</v>
      </c>
      <c r="H10" s="80">
        <f t="shared" si="2"/>
        <v>137.29882370936838</v>
      </c>
    </row>
    <row r="11" spans="1:8" ht="19.5" customHeight="1">
      <c r="A11" s="70" t="s">
        <v>34</v>
      </c>
      <c r="B11" s="69">
        <v>2340</v>
      </c>
      <c r="C11" s="54">
        <v>5473119075</v>
      </c>
      <c r="D11" s="43">
        <f t="shared" si="0"/>
        <v>2338939.7756410255</v>
      </c>
      <c r="E11" s="43">
        <v>2410783.052117264</v>
      </c>
      <c r="F11" s="85" t="s">
        <v>53</v>
      </c>
      <c r="G11" s="27">
        <f t="shared" si="1"/>
        <v>97.01991946504094</v>
      </c>
      <c r="H11" s="86" t="s">
        <v>53</v>
      </c>
    </row>
    <row r="12" spans="1:8" ht="19.5" customHeight="1">
      <c r="A12" s="71" t="s">
        <v>35</v>
      </c>
      <c r="B12" s="69">
        <v>20615</v>
      </c>
      <c r="C12" s="54">
        <v>27745171596</v>
      </c>
      <c r="D12" s="43">
        <f t="shared" si="0"/>
        <v>1345872.985495998</v>
      </c>
      <c r="E12" s="43">
        <v>1446944.4778229082</v>
      </c>
      <c r="F12" s="85" t="s">
        <v>53</v>
      </c>
      <c r="G12" s="27">
        <f t="shared" si="1"/>
        <v>93.01483271293287</v>
      </c>
      <c r="H12" s="87" t="s">
        <v>53</v>
      </c>
    </row>
    <row r="13" spans="1:8" ht="17.25" customHeight="1">
      <c r="A13" s="68" t="s">
        <v>36</v>
      </c>
      <c r="B13" s="54">
        <f>B14+B15+B16</f>
        <v>671761</v>
      </c>
      <c r="C13" s="31">
        <f>C14+C15+C16</f>
        <v>773404810113</v>
      </c>
      <c r="D13" s="43">
        <f t="shared" si="0"/>
        <v>1151309.4837494288</v>
      </c>
      <c r="E13" s="43">
        <v>1147342.6899168482</v>
      </c>
      <c r="F13" s="31">
        <v>748144</v>
      </c>
      <c r="G13" s="27">
        <f aca="true" t="shared" si="3" ref="G13:G19">D13/E13*100</f>
        <v>100.34573749128677</v>
      </c>
      <c r="H13" s="80">
        <f t="shared" si="2"/>
        <v>153.8887545378201</v>
      </c>
    </row>
    <row r="14" spans="1:8" ht="19.5" customHeight="1">
      <c r="A14" s="40" t="s">
        <v>7</v>
      </c>
      <c r="B14" s="54">
        <v>26633</v>
      </c>
      <c r="C14" s="54">
        <v>36884325616</v>
      </c>
      <c r="D14" s="43">
        <f t="shared" si="0"/>
        <v>1384910.6603086398</v>
      </c>
      <c r="E14" s="43">
        <v>1385651.587869598</v>
      </c>
      <c r="F14" s="31">
        <v>1021984</v>
      </c>
      <c r="G14" s="27">
        <f t="shared" si="3"/>
        <v>99.94652858139487</v>
      </c>
      <c r="H14" s="80">
        <f t="shared" si="2"/>
        <v>135.51197086340292</v>
      </c>
    </row>
    <row r="15" spans="1:8" ht="18.75" customHeight="1">
      <c r="A15" s="40" t="s">
        <v>8</v>
      </c>
      <c r="B15" s="54">
        <v>545178</v>
      </c>
      <c r="C15" s="54">
        <v>654935739756</v>
      </c>
      <c r="D15" s="43">
        <f t="shared" si="0"/>
        <v>1201324.5944553888</v>
      </c>
      <c r="E15" s="43">
        <v>1198417.8778957708</v>
      </c>
      <c r="F15" s="31">
        <v>783810</v>
      </c>
      <c r="G15" s="27">
        <f t="shared" si="3"/>
        <v>100.24254616133746</v>
      </c>
      <c r="H15" s="80">
        <f t="shared" si="2"/>
        <v>153.26732173044346</v>
      </c>
    </row>
    <row r="16" spans="1:8" ht="18.75" customHeight="1">
      <c r="A16" s="40" t="s">
        <v>9</v>
      </c>
      <c r="B16" s="54">
        <v>99950</v>
      </c>
      <c r="C16" s="54">
        <v>81584744741</v>
      </c>
      <c r="D16" s="43">
        <f t="shared" si="0"/>
        <v>816255.5751975988</v>
      </c>
      <c r="E16" s="43">
        <v>801247.7608436375</v>
      </c>
      <c r="F16" s="84">
        <v>480938</v>
      </c>
      <c r="G16" s="77">
        <f t="shared" si="3"/>
        <v>101.87305538778162</v>
      </c>
      <c r="H16" s="80">
        <f t="shared" si="2"/>
        <v>169.72158057745463</v>
      </c>
    </row>
    <row r="17" spans="1:8" ht="16.5" customHeight="1">
      <c r="A17" s="68" t="s">
        <v>38</v>
      </c>
      <c r="B17" s="54">
        <v>649193</v>
      </c>
      <c r="C17" s="54">
        <v>418141460086</v>
      </c>
      <c r="D17" s="43">
        <f t="shared" si="0"/>
        <v>644094.221727591</v>
      </c>
      <c r="E17" s="43">
        <v>643385.0800494836</v>
      </c>
      <c r="F17" s="57">
        <v>471382</v>
      </c>
      <c r="G17" s="27">
        <f t="shared" si="3"/>
        <v>100.11022041077683</v>
      </c>
      <c r="H17" s="80">
        <f t="shared" si="2"/>
        <v>136.6395453639704</v>
      </c>
    </row>
    <row r="18" spans="1:8" ht="18" customHeight="1">
      <c r="A18" s="38" t="s">
        <v>10</v>
      </c>
      <c r="B18" s="55">
        <v>7011</v>
      </c>
      <c r="C18" s="55">
        <v>3226989834</v>
      </c>
      <c r="D18" s="43">
        <f t="shared" si="0"/>
        <v>460275.25802310655</v>
      </c>
      <c r="E18" s="43">
        <v>460271.92296879395</v>
      </c>
      <c r="F18" s="57">
        <v>338433</v>
      </c>
      <c r="G18" s="27">
        <f t="shared" si="3"/>
        <v>100.00072458347906</v>
      </c>
      <c r="H18" s="80">
        <f t="shared" si="2"/>
        <v>136.00188457482176</v>
      </c>
    </row>
    <row r="19" spans="1:8" ht="15.75" thickBot="1">
      <c r="A19" s="41" t="s">
        <v>1</v>
      </c>
      <c r="B19" s="72">
        <v>32299</v>
      </c>
      <c r="C19" s="73">
        <v>43960044262</v>
      </c>
      <c r="D19" s="58">
        <f t="shared" si="0"/>
        <v>1361034.2196972042</v>
      </c>
      <c r="E19" s="58">
        <v>1361741.22624323</v>
      </c>
      <c r="F19" s="64">
        <v>1220560</v>
      </c>
      <c r="G19" s="28">
        <f t="shared" si="3"/>
        <v>99.94808069753633</v>
      </c>
      <c r="H19" s="81">
        <f t="shared" si="2"/>
        <v>111.50899748453202</v>
      </c>
    </row>
    <row r="20" spans="1:7" ht="16.5" thickTop="1">
      <c r="A20" s="13"/>
      <c r="B20" s="13"/>
      <c r="C20" s="13"/>
      <c r="D20" s="13"/>
      <c r="E20" s="13"/>
      <c r="F20" s="13"/>
      <c r="G20" s="13"/>
    </row>
    <row r="21" spans="4:7" ht="15.75">
      <c r="D21" s="13"/>
      <c r="E21" s="13"/>
      <c r="F21" s="13"/>
      <c r="G21" s="13"/>
    </row>
    <row r="22" spans="4:7" ht="15.75">
      <c r="D22" s="13"/>
      <c r="E22" s="13"/>
      <c r="F22" s="13"/>
      <c r="G22" s="13"/>
    </row>
    <row r="23" spans="4:7" ht="15.75">
      <c r="D23" s="13"/>
      <c r="E23" s="13"/>
      <c r="F23" s="13"/>
      <c r="G23" s="13"/>
    </row>
    <row r="24" spans="4:7" ht="25.5" customHeight="1">
      <c r="D24" s="13"/>
      <c r="E24" s="13"/>
      <c r="F24" s="13"/>
      <c r="G24" s="13"/>
    </row>
    <row r="25" spans="4:7" ht="20.25" customHeight="1">
      <c r="D25" s="13" t="s">
        <v>0</v>
      </c>
      <c r="E25" s="13"/>
      <c r="F25" s="13"/>
      <c r="G25" s="13"/>
    </row>
    <row r="26" spans="4:7" ht="19.5" customHeight="1">
      <c r="D26" s="13" t="s">
        <v>0</v>
      </c>
      <c r="E26" s="42" t="s">
        <v>0</v>
      </c>
      <c r="F26" s="42"/>
      <c r="G26" s="13"/>
    </row>
    <row r="27" spans="4:7" ht="21" customHeight="1">
      <c r="D27" s="13" t="s">
        <v>0</v>
      </c>
      <c r="E27" s="13"/>
      <c r="F27" s="13"/>
      <c r="G27" s="13"/>
    </row>
    <row r="28" spans="4:7" ht="20.25" customHeight="1">
      <c r="D28" s="13" t="s">
        <v>0</v>
      </c>
      <c r="E28" s="13"/>
      <c r="F28" s="13"/>
      <c r="G28" s="13"/>
    </row>
    <row r="29" spans="4:7" ht="17.25" customHeight="1">
      <c r="D29" s="13" t="s">
        <v>0</v>
      </c>
      <c r="E29" s="13"/>
      <c r="F29" s="13"/>
      <c r="G29" s="13"/>
    </row>
    <row r="30" spans="4:7" ht="19.5" customHeight="1">
      <c r="D30" s="13" t="s">
        <v>0</v>
      </c>
      <c r="E30" s="13"/>
      <c r="F30" s="13"/>
      <c r="G30" s="13"/>
    </row>
    <row r="31" spans="4:7" ht="18" customHeight="1">
      <c r="D31" s="13" t="s">
        <v>0</v>
      </c>
      <c r="E31" s="13"/>
      <c r="F31" s="13"/>
      <c r="G31" s="13"/>
    </row>
    <row r="32" spans="4:7" ht="17.25" customHeight="1">
      <c r="D32" s="13" t="s">
        <v>0</v>
      </c>
      <c r="E32" s="13"/>
      <c r="F32" s="13"/>
      <c r="G32" s="13"/>
    </row>
    <row r="33" spans="4:7" ht="18" customHeight="1">
      <c r="D33" s="13" t="s">
        <v>0</v>
      </c>
      <c r="E33" s="13"/>
      <c r="F33" s="13"/>
      <c r="G33" s="13"/>
    </row>
    <row r="34" spans="4:7" ht="16.5" customHeight="1">
      <c r="D34" s="13" t="s">
        <v>0</v>
      </c>
      <c r="E34" s="13"/>
      <c r="F34" s="13"/>
      <c r="G34" s="13"/>
    </row>
    <row r="35" spans="5:7" ht="21" customHeight="1">
      <c r="E35" s="13"/>
      <c r="F35" s="13"/>
      <c r="G35" s="13"/>
    </row>
  </sheetData>
  <printOptions horizontalCentered="1" verticalCentered="1"/>
  <pageMargins left="1.5" right="0.88" top="1" bottom="0.63" header="0.38" footer="0.31"/>
  <pageSetup horizontalDpi="120" verticalDpi="120" orientation="landscape" paperSize="9" r:id="rId3"/>
  <headerFooter alignWithMargins="0">
    <oddFooter>&amp;CPage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7.421875" style="0" customWidth="1"/>
    <col min="4" max="4" width="11.57421875" style="0" customWidth="1"/>
    <col min="5" max="5" width="11.28125" style="0" customWidth="1"/>
    <col min="6" max="6" width="13.8515625" style="0" customWidth="1"/>
    <col min="7" max="8" width="6.28125" style="0" customWidth="1"/>
  </cols>
  <sheetData>
    <row r="1" spans="1:8" ht="15.75">
      <c r="A1" s="48" t="s">
        <v>11</v>
      </c>
      <c r="B1" s="48"/>
      <c r="C1" s="48"/>
      <c r="D1" s="48"/>
      <c r="E1" s="48"/>
      <c r="F1" s="48"/>
      <c r="G1" s="48"/>
      <c r="H1" s="48"/>
    </row>
    <row r="2" spans="1:8" ht="15.75">
      <c r="A2" s="48"/>
      <c r="B2" s="48"/>
      <c r="C2" s="48"/>
      <c r="D2" s="48"/>
      <c r="E2" s="48"/>
      <c r="F2" s="48"/>
      <c r="G2" s="48"/>
      <c r="H2" s="48"/>
    </row>
    <row r="3" spans="1:8" ht="16.5" thickBot="1">
      <c r="A3" s="12" t="s">
        <v>57</v>
      </c>
      <c r="B3" s="13"/>
      <c r="C3" s="13"/>
      <c r="D3" s="13"/>
      <c r="E3" s="13"/>
      <c r="F3" s="13"/>
      <c r="G3" s="13"/>
      <c r="H3" s="13"/>
    </row>
    <row r="4" spans="1:8" ht="64.5" thickBot="1" thickTop="1">
      <c r="A4" s="4" t="s">
        <v>12</v>
      </c>
      <c r="B4" s="6" t="s">
        <v>44</v>
      </c>
      <c r="C4" s="5" t="s">
        <v>40</v>
      </c>
      <c r="D4" s="5" t="s">
        <v>13</v>
      </c>
      <c r="E4" s="5" t="s">
        <v>4</v>
      </c>
      <c r="F4" s="5" t="s">
        <v>14</v>
      </c>
      <c r="G4" s="6" t="s">
        <v>54</v>
      </c>
      <c r="H4" s="50" t="s">
        <v>55</v>
      </c>
    </row>
    <row r="5" spans="1:8" ht="17.25" thickBot="1" thickTop="1">
      <c r="A5" s="16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ht="15.75" thickTop="1">
      <c r="A6" s="39" t="s">
        <v>15</v>
      </c>
      <c r="B6" s="59">
        <f>B7+B10+B13</f>
        <v>1754172</v>
      </c>
      <c r="C6" s="59">
        <f>C7+C10+C13</f>
        <v>503814429795</v>
      </c>
      <c r="D6" s="59">
        <f aca="true" t="shared" si="0" ref="D6:D13">C6/B6</f>
        <v>287209.25302364875</v>
      </c>
      <c r="E6" s="59">
        <v>287088.73615273245</v>
      </c>
      <c r="F6" s="65">
        <v>242761.20035740966</v>
      </c>
      <c r="G6" s="23">
        <f aca="true" t="shared" si="1" ref="G6:G13">D6/E6*100</f>
        <v>100.04197896181206</v>
      </c>
      <c r="H6" s="24">
        <f aca="true" t="shared" si="2" ref="H6:H13">D6/F6*100</f>
        <v>118.30937258540477</v>
      </c>
    </row>
    <row r="7" spans="1:8" ht="15.75">
      <c r="A7" s="68" t="s">
        <v>39</v>
      </c>
      <c r="B7" s="60">
        <f>B8+B9</f>
        <v>1525080</v>
      </c>
      <c r="C7" s="60">
        <f>C8+C9</f>
        <v>464772773541</v>
      </c>
      <c r="D7" s="59">
        <f t="shared" si="0"/>
        <v>304753.0447851916</v>
      </c>
      <c r="E7" s="59">
        <v>304621.627070739</v>
      </c>
      <c r="F7" s="65">
        <v>255785.97132245844</v>
      </c>
      <c r="G7" s="23">
        <f t="shared" si="1"/>
        <v>100.04314129489633</v>
      </c>
      <c r="H7" s="24">
        <f t="shared" si="2"/>
        <v>119.14376820963433</v>
      </c>
    </row>
    <row r="8" spans="1:8" ht="15.75">
      <c r="A8" s="68" t="s">
        <v>51</v>
      </c>
      <c r="B8" s="61">
        <v>386095</v>
      </c>
      <c r="C8" s="61">
        <v>159913964548</v>
      </c>
      <c r="D8" s="59">
        <f t="shared" si="0"/>
        <v>414182.9460314171</v>
      </c>
      <c r="E8" s="59">
        <v>414169.1156186927</v>
      </c>
      <c r="F8" s="65">
        <v>348961.6006175238</v>
      </c>
      <c r="G8" s="23">
        <f t="shared" si="1"/>
        <v>100.003339315319</v>
      </c>
      <c r="H8" s="24">
        <f t="shared" si="2"/>
        <v>118.69012100428165</v>
      </c>
    </row>
    <row r="9" spans="1:8" ht="15.75">
      <c r="A9" s="82" t="s">
        <v>52</v>
      </c>
      <c r="B9" s="61">
        <v>1138985</v>
      </c>
      <c r="C9" s="61">
        <v>304858808993</v>
      </c>
      <c r="D9" s="59">
        <f t="shared" si="0"/>
        <v>267658.31770655455</v>
      </c>
      <c r="E9" s="59">
        <v>267578.1591926762</v>
      </c>
      <c r="F9" s="65">
        <v>225109.99760205642</v>
      </c>
      <c r="G9" s="23">
        <f t="shared" si="1"/>
        <v>100.02995704661404</v>
      </c>
      <c r="H9" s="24">
        <f t="shared" si="2"/>
        <v>118.90112414274641</v>
      </c>
    </row>
    <row r="10" spans="1:8" ht="15.75">
      <c r="A10" s="68" t="s">
        <v>41</v>
      </c>
      <c r="B10" s="61">
        <f>B11+B12</f>
        <v>49096</v>
      </c>
      <c r="C10" s="61">
        <f>C11+C12</f>
        <v>12590868918</v>
      </c>
      <c r="D10" s="59">
        <f t="shared" si="0"/>
        <v>256454.06790777252</v>
      </c>
      <c r="E10" s="59">
        <v>256336.1124497176</v>
      </c>
      <c r="F10" s="65">
        <v>216671.46905945678</v>
      </c>
      <c r="G10" s="23">
        <f t="shared" si="1"/>
        <v>100.04601593467564</v>
      </c>
      <c r="H10" s="24">
        <f t="shared" si="2"/>
        <v>118.36079250351092</v>
      </c>
    </row>
    <row r="11" spans="1:8" ht="15.75">
      <c r="A11" s="82" t="s">
        <v>16</v>
      </c>
      <c r="B11" s="61">
        <v>2831</v>
      </c>
      <c r="C11" s="61">
        <v>603241709</v>
      </c>
      <c r="D11" s="59">
        <f t="shared" si="0"/>
        <v>213084.3196750265</v>
      </c>
      <c r="E11" s="59">
        <v>213389.6679550246</v>
      </c>
      <c r="F11" s="65">
        <v>177199.38873531445</v>
      </c>
      <c r="G11" s="23">
        <f t="shared" si="1"/>
        <v>99.85690578043241</v>
      </c>
      <c r="H11" s="24">
        <f t="shared" si="2"/>
        <v>120.25115955299029</v>
      </c>
    </row>
    <row r="12" spans="1:8" ht="15.75">
      <c r="A12" s="82" t="s">
        <v>8</v>
      </c>
      <c r="B12" s="61">
        <v>46265</v>
      </c>
      <c r="C12" s="61">
        <v>11987627209</v>
      </c>
      <c r="D12" s="59">
        <f t="shared" si="0"/>
        <v>259107.90465794876</v>
      </c>
      <c r="E12" s="59">
        <v>258971.6476625841</v>
      </c>
      <c r="F12" s="65">
        <v>219166.71153342072</v>
      </c>
      <c r="G12" s="23">
        <f t="shared" si="1"/>
        <v>100.05261463816386</v>
      </c>
      <c r="H12" s="24">
        <f t="shared" si="2"/>
        <v>118.22411480515251</v>
      </c>
    </row>
    <row r="13" spans="1:8" ht="16.5" thickBot="1">
      <c r="A13" s="83" t="s">
        <v>42</v>
      </c>
      <c r="B13" s="62">
        <v>179996</v>
      </c>
      <c r="C13" s="62">
        <v>26450787336</v>
      </c>
      <c r="D13" s="63">
        <f t="shared" si="0"/>
        <v>146952.084135203</v>
      </c>
      <c r="E13" s="63">
        <v>146929.03046732798</v>
      </c>
      <c r="F13" s="66">
        <v>123140.70024056724</v>
      </c>
      <c r="G13" s="25">
        <f t="shared" si="1"/>
        <v>100.01569034233854</v>
      </c>
      <c r="H13" s="26">
        <f t="shared" si="2"/>
        <v>119.33672932516863</v>
      </c>
    </row>
    <row r="14" spans="1:8" ht="16.5" thickTop="1">
      <c r="A14" s="13"/>
      <c r="B14" s="13"/>
      <c r="C14" s="13"/>
      <c r="D14" s="13"/>
      <c r="E14" s="13"/>
      <c r="F14" s="13"/>
      <c r="G14" s="13"/>
      <c r="H14" s="13"/>
    </row>
    <row r="15" spans="1:8" ht="15.75">
      <c r="A15" s="1"/>
      <c r="B15" s="1"/>
      <c r="C15" s="1"/>
      <c r="D15" s="13"/>
      <c r="E15" s="13"/>
      <c r="F15" s="51"/>
      <c r="G15" s="13"/>
      <c r="H15" s="13"/>
    </row>
  </sheetData>
  <printOptions horizontalCentered="1" verticalCentered="1"/>
  <pageMargins left="0.83" right="0.22" top="1" bottom="1" header="0.5" footer="0.5"/>
  <pageSetup horizontalDpi="120" verticalDpi="120" orientation="landscape" paperSize="9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8.7109375" style="0" customWidth="1"/>
    <col min="3" max="3" width="14.00390625" style="0" customWidth="1"/>
    <col min="4" max="4" width="12.8515625" style="0" customWidth="1"/>
    <col min="5" max="5" width="13.57421875" style="0" customWidth="1"/>
    <col min="6" max="6" width="14.00390625" style="0" customWidth="1"/>
    <col min="7" max="7" width="10.7109375" style="0" customWidth="1"/>
  </cols>
  <sheetData>
    <row r="1" spans="1:7" ht="15.75">
      <c r="A1" s="48" t="s">
        <v>59</v>
      </c>
      <c r="B1" s="48"/>
      <c r="C1" s="48"/>
      <c r="D1" s="48"/>
      <c r="E1" s="48"/>
      <c r="F1" s="48"/>
      <c r="G1" s="48"/>
    </row>
    <row r="2" spans="1:7" ht="16.5" thickBot="1">
      <c r="A2" s="12" t="s">
        <v>58</v>
      </c>
      <c r="B2" s="17"/>
      <c r="C2" s="17"/>
      <c r="D2" s="17"/>
      <c r="E2" s="13"/>
      <c r="F2" s="17"/>
      <c r="G2" s="17"/>
    </row>
    <row r="3" spans="1:7" ht="64.5" thickBot="1" thickTop="1">
      <c r="A3" s="18" t="s">
        <v>18</v>
      </c>
      <c r="B3" s="5" t="s">
        <v>17</v>
      </c>
      <c r="C3" s="5" t="s">
        <v>31</v>
      </c>
      <c r="D3" s="5" t="s">
        <v>19</v>
      </c>
      <c r="E3" s="5" t="s">
        <v>20</v>
      </c>
      <c r="F3" s="5" t="s">
        <v>21</v>
      </c>
      <c r="G3" s="7" t="s">
        <v>22</v>
      </c>
    </row>
    <row r="4" spans="1:7" ht="17.25" thickBot="1" thickTop="1">
      <c r="A4" s="16">
        <v>0</v>
      </c>
      <c r="B4" s="9">
        <v>1</v>
      </c>
      <c r="C4" s="9">
        <v>2</v>
      </c>
      <c r="D4" s="9">
        <v>3</v>
      </c>
      <c r="E4" s="29">
        <v>4</v>
      </c>
      <c r="F4" s="9">
        <v>5</v>
      </c>
      <c r="G4" s="10">
        <v>6</v>
      </c>
    </row>
    <row r="5" spans="1:7" ht="16.5" thickTop="1">
      <c r="A5" s="19" t="s">
        <v>32</v>
      </c>
      <c r="B5" s="21">
        <f>B9+B10+B11+B12+B13</f>
        <v>513385</v>
      </c>
      <c r="C5" s="32">
        <f>C9+C10+C11+C12+C13</f>
        <v>50730491.5</v>
      </c>
      <c r="D5" s="32">
        <f>D9+D10+D11+D12+D13</f>
        <v>8812208.8</v>
      </c>
      <c r="E5" s="32">
        <f>E9+E10+E11+E12+E13</f>
        <v>85289102.8</v>
      </c>
      <c r="F5" s="32">
        <f>(F9+F10+F11+F12+F13)</f>
        <v>144831803.10000002</v>
      </c>
      <c r="G5" s="22">
        <f aca="true" t="shared" si="0" ref="G5:G13">F5/B5*1000</f>
        <v>282111.4818313741</v>
      </c>
    </row>
    <row r="6" spans="1:7" ht="15.75">
      <c r="A6" s="15" t="s">
        <v>23</v>
      </c>
      <c r="B6" s="21">
        <v>1761</v>
      </c>
      <c r="C6" s="32">
        <v>384750.3</v>
      </c>
      <c r="D6" s="33">
        <v>68137.3</v>
      </c>
      <c r="E6" s="34">
        <v>1271954.3</v>
      </c>
      <c r="F6" s="33">
        <f>SUM(C6:E6)</f>
        <v>1724841.9</v>
      </c>
      <c r="G6" s="22">
        <f t="shared" si="0"/>
        <v>979467.2913117546</v>
      </c>
    </row>
    <row r="7" spans="1:7" ht="15.75">
      <c r="A7" s="11" t="s">
        <v>24</v>
      </c>
      <c r="B7" s="21">
        <v>4769</v>
      </c>
      <c r="C7" s="32">
        <v>937757.1</v>
      </c>
      <c r="D7" s="33">
        <v>181351.8</v>
      </c>
      <c r="E7" s="33">
        <v>3314524.5</v>
      </c>
      <c r="F7" s="33">
        <f>SUM(C7:E7)</f>
        <v>4433633.4</v>
      </c>
      <c r="G7" s="22">
        <f t="shared" si="0"/>
        <v>929677.7940868108</v>
      </c>
    </row>
    <row r="8" spans="1:7" ht="15.75">
      <c r="A8" s="11" t="s">
        <v>25</v>
      </c>
      <c r="B8" s="21">
        <v>36</v>
      </c>
      <c r="C8" s="32">
        <v>5899.1</v>
      </c>
      <c r="D8" s="33">
        <v>1425.7</v>
      </c>
      <c r="E8" s="33">
        <v>20954.3</v>
      </c>
      <c r="F8" s="33">
        <f>SUM(C8:E8)</f>
        <v>28279.1</v>
      </c>
      <c r="G8" s="22">
        <f>F8/B8*1000-3</f>
        <v>785527.5555555556</v>
      </c>
    </row>
    <row r="9" spans="1:7" ht="15.75">
      <c r="A9" s="20" t="s">
        <v>26</v>
      </c>
      <c r="B9" s="21">
        <f>SUM(B6:B8)</f>
        <v>6566</v>
      </c>
      <c r="C9" s="32">
        <f>SUM(C6:C8)</f>
        <v>1328406.5</v>
      </c>
      <c r="D9" s="32">
        <f>SUM(D6:D8)</f>
        <v>250914.8</v>
      </c>
      <c r="E9" s="32">
        <f>SUM(E6:E8)</f>
        <v>4607433.1</v>
      </c>
      <c r="F9" s="33">
        <f>SUM(F6:F8)</f>
        <v>6186754.4</v>
      </c>
      <c r="G9" s="22">
        <f>F9/B9*1000</f>
        <v>942240.9990862017</v>
      </c>
    </row>
    <row r="10" spans="1:7" ht="15.75">
      <c r="A10" s="11" t="s">
        <v>27</v>
      </c>
      <c r="B10" s="21">
        <v>13069</v>
      </c>
      <c r="C10" s="32">
        <v>1784611.2</v>
      </c>
      <c r="D10" s="33">
        <v>7.1</v>
      </c>
      <c r="E10" s="33">
        <v>480071.3</v>
      </c>
      <c r="F10" s="33">
        <f>SUM(C10:E10)</f>
        <v>2264689.6</v>
      </c>
      <c r="G10" s="22">
        <f t="shared" si="0"/>
        <v>173287.13750095648</v>
      </c>
    </row>
    <row r="11" spans="1:7" ht="15.75">
      <c r="A11" s="11" t="s">
        <v>28</v>
      </c>
      <c r="B11" s="21">
        <v>202227</v>
      </c>
      <c r="C11" s="32">
        <v>27614703.5</v>
      </c>
      <c r="D11" s="33">
        <v>8561286.9</v>
      </c>
      <c r="E11" s="33">
        <v>55634472</v>
      </c>
      <c r="F11" s="33">
        <f>SUM(C11:E11)</f>
        <v>91810462.4</v>
      </c>
      <c r="G11" s="22">
        <f t="shared" si="0"/>
        <v>453997.05479485926</v>
      </c>
    </row>
    <row r="12" spans="1:7" ht="15.75">
      <c r="A12" s="15" t="s">
        <v>29</v>
      </c>
      <c r="B12" s="21">
        <v>200</v>
      </c>
      <c r="C12" s="32">
        <v>39600.2</v>
      </c>
      <c r="D12" s="33">
        <v>0</v>
      </c>
      <c r="E12" s="33">
        <v>36591.8</v>
      </c>
      <c r="F12" s="33">
        <f>SUM(C12:E12)</f>
        <v>76192</v>
      </c>
      <c r="G12" s="22">
        <f t="shared" si="0"/>
        <v>380960</v>
      </c>
    </row>
    <row r="13" spans="1:7" ht="16.5" thickBot="1">
      <c r="A13" s="14" t="s">
        <v>30</v>
      </c>
      <c r="B13" s="37">
        <v>291323</v>
      </c>
      <c r="C13" s="35">
        <v>19963170.1</v>
      </c>
      <c r="D13" s="36">
        <v>0</v>
      </c>
      <c r="E13" s="36">
        <v>24530534.6</v>
      </c>
      <c r="F13" s="36">
        <f>SUM(C13:E13)</f>
        <v>44493704.7</v>
      </c>
      <c r="G13" s="30">
        <f t="shared" si="0"/>
        <v>152729.8040319508</v>
      </c>
    </row>
    <row r="14" ht="13.5" thickTop="1"/>
  </sheetData>
  <printOptions horizontalCentered="1" verticalCentered="1"/>
  <pageMargins left="0.91" right="0.25" top="1" bottom="1" header="0.5" footer="0.5"/>
  <pageSetup horizontalDpi="120" verticalDpi="120" orientation="landscape" paperSize="9" r:id="rId1"/>
  <headerFooter alignWithMargins="0">
    <oddFooter>&amp;CPage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2001-12-07T08:58:30Z</cp:lastPrinted>
  <dcterms:created xsi:type="dcterms:W3CDTF">2000-02-08T07:08:44Z</dcterms:created>
  <dcterms:modified xsi:type="dcterms:W3CDTF">2005-11-02T12:12:26Z</dcterms:modified>
  <cp:category/>
  <cp:version/>
  <cp:contentType/>
  <cp:contentStatus/>
</cp:coreProperties>
</file>