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1" yWindow="65446" windowWidth="8460" windowHeight="4890" tabRatio="829" activeTab="0"/>
  </bookViews>
  <sheets>
    <sheet name="stat" sheetId="1" r:id="rId1"/>
    <sheet name="agric" sheetId="2" r:id="rId2"/>
    <sheet name="veterani" sheetId="3" r:id="rId3"/>
  </sheets>
  <definedNames/>
  <calcPr fullCalcOnLoad="1"/>
</workbook>
</file>

<file path=xl/comments1.xml><?xml version="1.0" encoding="utf-8"?>
<comments xmlns="http://schemas.openxmlformats.org/spreadsheetml/2006/main">
  <authors>
    <author>ocpp</author>
  </authors>
  <commentList>
    <comment ref="A8" authorId="0">
      <text>
        <r>
          <rPr>
            <b/>
            <sz val="8"/>
            <rFont val="Tahoma"/>
            <family val="0"/>
          </rPr>
          <t>ocpp: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<sst xmlns="http://schemas.openxmlformats.org/spreadsheetml/2006/main" count="74" uniqueCount="60">
  <si>
    <t xml:space="preserve"> </t>
  </si>
  <si>
    <t>3. I.O.V.R.</t>
  </si>
  <si>
    <t>A.   INDICATORII DE PENSII ASIGURARI SOCIALE DE STAT,  IOVR si AJUTOR SOCIAL</t>
  </si>
  <si>
    <t>Categoria de pensionari</t>
  </si>
  <si>
    <t>Pensia medie luna anterioara      lei</t>
  </si>
  <si>
    <t xml:space="preserve"> %  col.3/col.4</t>
  </si>
  <si>
    <t>1. ASIGURARI SOCIALE</t>
  </si>
  <si>
    <t xml:space="preserve">         - gradul   I</t>
  </si>
  <si>
    <t xml:space="preserve">         - gradul  II</t>
  </si>
  <si>
    <t xml:space="preserve">         -  gradul III</t>
  </si>
  <si>
    <t>2. AJUTOR SOCIAL</t>
  </si>
  <si>
    <t>B.   INDICATORII DE PENSII PENTRU AGRICULTORI</t>
  </si>
  <si>
    <t xml:space="preserve"> Categoria de pensionari</t>
  </si>
  <si>
    <t>Pensia medie luna curenta            lei</t>
  </si>
  <si>
    <t>Pensia medie luna curenta  an anterior              lei</t>
  </si>
  <si>
    <t xml:space="preserve">     %    col.3/col.4</t>
  </si>
  <si>
    <t xml:space="preserve">      %     col.3/col.5</t>
  </si>
  <si>
    <t>1. TOTAL AGRICULTORI</t>
  </si>
  <si>
    <t xml:space="preserve">         - gradul  I</t>
  </si>
  <si>
    <t xml:space="preserve">Numar  </t>
  </si>
  <si>
    <t>Categoria de beneficiar</t>
  </si>
  <si>
    <t>Valoare spor lunar                  - mii lei -</t>
  </si>
  <si>
    <t>Valoare           renta lunara                  - mii lei -</t>
  </si>
  <si>
    <t>Total drepturi       lunare               - mii lei -</t>
  </si>
  <si>
    <t>Valoarea  medie lunara          - lei -</t>
  </si>
  <si>
    <t>1. Mari mutilati si invalizi gradul I</t>
  </si>
  <si>
    <t>2. Invalizi gradul II</t>
  </si>
  <si>
    <t>3. Invalizi gradul III</t>
  </si>
  <si>
    <t>Total invalizi</t>
  </si>
  <si>
    <t>4. Vaduve de razboi</t>
  </si>
  <si>
    <t>5. Veterani de razboi</t>
  </si>
  <si>
    <t>6. Accidentati in afara serv.ordonat</t>
  </si>
  <si>
    <t>7. Vaduve de veterani de razboi</t>
  </si>
  <si>
    <t>Valoare indemnizatie lunara              - mii lei -</t>
  </si>
  <si>
    <t>Invalizi, veterani si vaduve de razboi - total-</t>
  </si>
  <si>
    <t xml:space="preserve"> %  col.3/col.5</t>
  </si>
  <si>
    <t>1.2 Pensia anticipata</t>
  </si>
  <si>
    <t>1.3 Pensia anticipata partiala</t>
  </si>
  <si>
    <t>1.4  Invaliditate</t>
  </si>
  <si>
    <t>1.1 Limita de virsta</t>
  </si>
  <si>
    <t>1.5 Urmasi</t>
  </si>
  <si>
    <t xml:space="preserve">  1.1 Limita de virsta</t>
  </si>
  <si>
    <t>Valoarea pensiei conform deciziei                                           lei</t>
  </si>
  <si>
    <t xml:space="preserve">  1.2  Invaliditate</t>
  </si>
  <si>
    <t xml:space="preserve">  1.3 Urmasi</t>
  </si>
  <si>
    <t xml:space="preserve">Numar pensionari    </t>
  </si>
  <si>
    <t>Numar pensionari</t>
  </si>
  <si>
    <t>Valoarea pensiei conform deciziei                      (lei)</t>
  </si>
  <si>
    <t>Pensia medie  luna curenta               (lei)</t>
  </si>
  <si>
    <t>Pensia medie luna anterioara      (lei)</t>
  </si>
  <si>
    <t>Pensia  medie luna crt. an anterior                    (lei)</t>
  </si>
  <si>
    <t xml:space="preserve">          - cu stagiu complet</t>
  </si>
  <si>
    <t xml:space="preserve">          - cu stagiu incomplet</t>
  </si>
  <si>
    <t xml:space="preserve">        - cu stagiu complet</t>
  </si>
  <si>
    <t xml:space="preserve">       - cu stagiu incomplet</t>
  </si>
  <si>
    <t>-</t>
  </si>
  <si>
    <t xml:space="preserve">      a) Existent la finele lunii  AUGUST  2001                                                                                                                                                       </t>
  </si>
  <si>
    <t xml:space="preserve">      a) Existent la finele lunii  AUGUST  2001                                                                                                                                                                                            </t>
  </si>
  <si>
    <t xml:space="preserve">        a) Existent la finele lunii  AUGUST 2001                                                                                                                                                                               </t>
  </si>
  <si>
    <t>C.  INDICATORII PRIVIND INDEMNIZATIILE SI SPORURILE CONF. LEGII NR. 49/1991, LEGII NR. 44/1994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</si>
</sst>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,##0&quot; F&quot;;\-#,##0&quot; F&quot;"/>
    <numFmt numFmtId="181" formatCode="#,##0&quot; F&quot;;[Red]\-#,##0&quot; F&quot;"/>
    <numFmt numFmtId="182" formatCode="#,##0.00&quot; F&quot;;\-#,##0.00&quot; F&quot;"/>
    <numFmt numFmtId="183" formatCode="#,##0.00&quot; F&quot;;[Red]\-#,##0.00&quot; F&quot;"/>
    <numFmt numFmtId="184" formatCode="mmmm\ yyyy"/>
    <numFmt numFmtId="185" formatCode="mmmm\-yy"/>
    <numFmt numFmtId="186" formatCode="d\ mmmm\ yyyy"/>
    <numFmt numFmtId="187" formatCode="mmmm\ d\,\ yyyy"/>
    <numFmt numFmtId="188" formatCode="#,##0.00000"/>
    <numFmt numFmtId="189" formatCode="#,##0.0000000"/>
    <numFmt numFmtId="190" formatCode="0.0000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0"/>
      <name val="Times New Roman"/>
      <family val="0"/>
    </font>
    <font>
      <sz val="11"/>
      <name val="Times New Roman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MS Sans Serif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ck"/>
      <top style="thick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 quotePrefix="1">
      <alignment horizontal="left" vertical="top"/>
    </xf>
    <xf numFmtId="0" fontId="5" fillId="0" borderId="0" xfId="0" applyFont="1" applyBorder="1" applyAlignment="1">
      <alignment horizontal="left" vertical="top"/>
    </xf>
    <xf numFmtId="0" fontId="4" fillId="1" borderId="1" xfId="0" applyFont="1" applyFill="1" applyBorder="1" applyAlignment="1" quotePrefix="1">
      <alignment horizontal="center" vertical="center" wrapText="1"/>
    </xf>
    <xf numFmtId="0" fontId="4" fillId="1" borderId="2" xfId="0" applyFont="1" applyFill="1" applyBorder="1" applyAlignment="1" quotePrefix="1">
      <alignment horizontal="center" vertical="center" wrapText="1"/>
    </xf>
    <xf numFmtId="0" fontId="4" fillId="1" borderId="2" xfId="0" applyFont="1" applyFill="1" applyBorder="1" applyAlignment="1">
      <alignment horizontal="center" vertical="center" wrapText="1"/>
    </xf>
    <xf numFmtId="0" fontId="4" fillId="1" borderId="3" xfId="0" applyFont="1" applyFill="1" applyBorder="1" applyAlignment="1" quotePrefix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1" borderId="4" xfId="0" applyFont="1" applyFill="1" applyBorder="1" applyAlignment="1">
      <alignment horizontal="left" vertical="center" wrapText="1"/>
    </xf>
    <xf numFmtId="0" fontId="5" fillId="0" borderId="0" xfId="0" applyFont="1" applyAlignment="1" quotePrefix="1">
      <alignment horizontal="left" vertical="center"/>
    </xf>
    <xf numFmtId="0" fontId="5" fillId="0" borderId="0" xfId="0" applyFont="1" applyAlignment="1">
      <alignment/>
    </xf>
    <xf numFmtId="0" fontId="4" fillId="1" borderId="5" xfId="0" applyFont="1" applyFill="1" applyBorder="1" applyAlignment="1" quotePrefix="1">
      <alignment horizontal="left" vertical="center" wrapText="1"/>
    </xf>
    <xf numFmtId="0" fontId="4" fillId="1" borderId="4" xfId="0" applyFont="1" applyFill="1" applyBorder="1" applyAlignment="1" quotePrefix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1" borderId="1" xfId="0" applyFont="1" applyFill="1" applyBorder="1" applyAlignment="1">
      <alignment horizontal="center" vertical="center" wrapText="1"/>
    </xf>
    <xf numFmtId="0" fontId="4" fillId="1" borderId="4" xfId="0" applyFont="1" applyFill="1" applyBorder="1" applyAlignment="1" quotePrefix="1">
      <alignment horizontal="center" vertical="center" wrapText="1"/>
    </xf>
    <xf numFmtId="0" fontId="4" fillId="1" borderId="4" xfId="0" applyFont="1" applyFill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/>
    </xf>
    <xf numFmtId="2" fontId="8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2" fontId="8" fillId="0" borderId="11" xfId="0" applyNumberFormat="1" applyFont="1" applyBorder="1" applyAlignment="1">
      <alignment/>
    </xf>
    <xf numFmtId="2" fontId="8" fillId="0" borderId="12" xfId="0" applyNumberFormat="1" applyFont="1" applyBorder="1" applyAlignment="1">
      <alignment horizontal="right" vertical="center"/>
    </xf>
    <xf numFmtId="2" fontId="8" fillId="0" borderId="13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3" fontId="8" fillId="0" borderId="11" xfId="0" applyNumberFormat="1" applyFont="1" applyBorder="1" applyAlignment="1">
      <alignment/>
    </xf>
    <xf numFmtId="3" fontId="8" fillId="0" borderId="12" xfId="0" applyNumberFormat="1" applyFont="1" applyBorder="1" applyAlignment="1">
      <alignment horizontal="right" vertical="center"/>
    </xf>
    <xf numFmtId="4" fontId="8" fillId="0" borderId="6" xfId="0" applyNumberFormat="1" applyFont="1" applyBorder="1" applyAlignment="1">
      <alignment horizontal="right" vertical="center"/>
    </xf>
    <xf numFmtId="4" fontId="8" fillId="0" borderId="6" xfId="0" applyNumberFormat="1" applyFont="1" applyBorder="1" applyAlignment="1">
      <alignment/>
    </xf>
    <xf numFmtId="4" fontId="8" fillId="0" borderId="6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 horizontal="right" vertical="center"/>
    </xf>
    <xf numFmtId="0" fontId="7" fillId="1" borderId="4" xfId="0" applyFont="1" applyFill="1" applyBorder="1" applyAlignment="1">
      <alignment horizontal="left" wrapText="1"/>
    </xf>
    <xf numFmtId="0" fontId="7" fillId="1" borderId="4" xfId="0" applyFont="1" applyFill="1" applyBorder="1" applyAlignment="1" quotePrefix="1">
      <alignment horizontal="left" wrapText="1"/>
    </xf>
    <xf numFmtId="0" fontId="4" fillId="1" borderId="4" xfId="0" applyFont="1" applyFill="1" applyBorder="1" applyAlignment="1" quotePrefix="1">
      <alignment horizontal="left" wrapText="1"/>
    </xf>
    <xf numFmtId="0" fontId="7" fillId="1" borderId="5" xfId="0" applyFont="1" applyFill="1" applyBorder="1" applyAlignment="1">
      <alignment horizontal="left"/>
    </xf>
    <xf numFmtId="37" fontId="5" fillId="0" borderId="0" xfId="0" applyNumberFormat="1" applyFont="1" applyAlignment="1">
      <alignment/>
    </xf>
    <xf numFmtId="3" fontId="6" fillId="0" borderId="15" xfId="0" applyNumberFormat="1" applyFont="1" applyBorder="1" applyAlignment="1">
      <alignment horizontal="right" vertical="center"/>
    </xf>
    <xf numFmtId="0" fontId="4" fillId="0" borderId="0" xfId="0" applyFont="1" applyBorder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1" borderId="3" xfId="0" applyFont="1" applyFill="1" applyBorder="1" applyAlignment="1" quotePrefix="1">
      <alignment horizontal="centerContinuous" vertical="center" wrapText="1"/>
    </xf>
    <xf numFmtId="0" fontId="4" fillId="1" borderId="3" xfId="0" applyFont="1" applyFill="1" applyBorder="1" applyAlignment="1">
      <alignment horizontal="center" vertical="center" wrapText="1"/>
    </xf>
    <xf numFmtId="37" fontId="6" fillId="0" borderId="0" xfId="0" applyNumberFormat="1" applyFont="1" applyBorder="1" applyAlignment="1">
      <alignment/>
    </xf>
    <xf numFmtId="3" fontId="6" fillId="0" borderId="16" xfId="0" applyNumberFormat="1" applyFont="1" applyBorder="1" applyAlignment="1" quotePrefix="1">
      <alignment horizontal="right" vertical="center"/>
    </xf>
    <xf numFmtId="3" fontId="8" fillId="0" borderId="12" xfId="0" applyNumberFormat="1" applyFont="1" applyFill="1" applyBorder="1" applyAlignment="1" quotePrefix="1">
      <alignment horizontal="right" vertical="center"/>
    </xf>
    <xf numFmtId="3" fontId="8" fillId="0" borderId="12" xfId="0" applyNumberFormat="1" applyFont="1" applyBorder="1" applyAlignment="1" quotePrefix="1">
      <alignment horizontal="right" vertical="center"/>
    </xf>
    <xf numFmtId="3" fontId="6" fillId="0" borderId="12" xfId="0" applyNumberFormat="1" applyFont="1" applyBorder="1" applyAlignment="1" quotePrefix="1">
      <alignment horizontal="right" vertical="center"/>
    </xf>
    <xf numFmtId="3" fontId="6" fillId="0" borderId="16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3" fontId="6" fillId="0" borderId="13" xfId="0" applyNumberFormat="1" applyFont="1" applyBorder="1" applyAlignment="1">
      <alignment horizontal="right" vertical="center"/>
    </xf>
    <xf numFmtId="3" fontId="6" fillId="0" borderId="8" xfId="0" applyNumberFormat="1" applyFont="1" applyBorder="1" applyAlignment="1">
      <alignment/>
    </xf>
    <xf numFmtId="3" fontId="8" fillId="0" borderId="8" xfId="0" applyNumberFormat="1" applyFont="1" applyFill="1" applyBorder="1" applyAlignment="1">
      <alignment/>
    </xf>
    <xf numFmtId="3" fontId="8" fillId="0" borderId="8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37" fontId="6" fillId="0" borderId="8" xfId="0" applyNumberFormat="1" applyFont="1" applyBorder="1" applyAlignment="1">
      <alignment/>
    </xf>
    <xf numFmtId="37" fontId="6" fillId="0" borderId="10" xfId="0" applyNumberFormat="1" applyFont="1" applyBorder="1" applyAlignment="1">
      <alignment/>
    </xf>
    <xf numFmtId="2" fontId="4" fillId="1" borderId="4" xfId="0" applyNumberFormat="1" applyFont="1" applyFill="1" applyBorder="1" applyAlignment="1">
      <alignment horizontal="left" wrapText="1"/>
    </xf>
    <xf numFmtId="0" fontId="4" fillId="1" borderId="4" xfId="0" applyFont="1" applyFill="1" applyBorder="1" applyAlignment="1">
      <alignment horizontal="left" wrapText="1"/>
    </xf>
    <xf numFmtId="3" fontId="8" fillId="0" borderId="17" xfId="0" applyNumberFormat="1" applyFont="1" applyBorder="1" applyAlignment="1" quotePrefix="1">
      <alignment horizontal="right" vertical="center"/>
    </xf>
    <xf numFmtId="0" fontId="4" fillId="1" borderId="4" xfId="0" applyFont="1" applyFill="1" applyBorder="1" applyAlignment="1">
      <alignment/>
    </xf>
    <xf numFmtId="0" fontId="6" fillId="1" borderId="4" xfId="0" applyFont="1" applyFill="1" applyBorder="1" applyAlignment="1">
      <alignment/>
    </xf>
    <xf numFmtId="3" fontId="6" fillId="0" borderId="13" xfId="0" applyNumberFormat="1" applyFont="1" applyFill="1" applyBorder="1" applyAlignment="1" quotePrefix="1">
      <alignment horizontal="right" vertical="center"/>
    </xf>
    <xf numFmtId="3" fontId="6" fillId="0" borderId="10" xfId="0" applyNumberFormat="1" applyFont="1" applyBorder="1" applyAlignment="1" quotePrefix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4" fillId="1" borderId="18" xfId="0" applyFont="1" applyFill="1" applyBorder="1" applyAlignment="1" quotePrefix="1">
      <alignment horizontal="centerContinuous" vertical="center" wrapText="1"/>
    </xf>
    <xf numFmtId="2" fontId="8" fillId="0" borderId="19" xfId="0" applyNumberFormat="1" applyFont="1" applyBorder="1" applyAlignment="1">
      <alignment horizontal="right" vertical="center"/>
    </xf>
    <xf numFmtId="2" fontId="8" fillId="0" borderId="20" xfId="0" applyNumberFormat="1" applyFont="1" applyBorder="1" applyAlignment="1">
      <alignment horizontal="right" vertical="center"/>
    </xf>
    <xf numFmtId="1" fontId="0" fillId="0" borderId="3" xfId="0" applyNumberFormat="1" applyBorder="1" applyAlignment="1">
      <alignment horizontal="center"/>
    </xf>
    <xf numFmtId="2" fontId="0" fillId="0" borderId="21" xfId="0" applyNumberFormat="1" applyBorder="1" applyAlignment="1">
      <alignment vertical="center"/>
    </xf>
    <xf numFmtId="2" fontId="0" fillId="0" borderId="7" xfId="0" applyNumberFormat="1" applyBorder="1" applyAlignment="1">
      <alignment vertical="center"/>
    </xf>
    <xf numFmtId="2" fontId="0" fillId="0" borderId="11" xfId="0" applyNumberFormat="1" applyBorder="1" applyAlignment="1">
      <alignment vertical="center"/>
    </xf>
    <xf numFmtId="0" fontId="4" fillId="1" borderId="4" xfId="0" applyFont="1" applyFill="1" applyBorder="1" applyAlignment="1" quotePrefix="1">
      <alignment horizontal="left" wrapText="1"/>
    </xf>
    <xf numFmtId="0" fontId="4" fillId="1" borderId="5" xfId="0" applyFont="1" applyFill="1" applyBorder="1" applyAlignment="1">
      <alignment horizontal="left" wrapText="1"/>
    </xf>
    <xf numFmtId="3" fontId="8" fillId="0" borderId="12" xfId="0" applyNumberFormat="1" applyFont="1" applyBorder="1" applyAlignment="1">
      <alignment horizontal="right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showGridLines="0" tabSelected="1" workbookViewId="0" topLeftCell="A1">
      <selection activeCell="H5" sqref="H5"/>
    </sheetView>
  </sheetViews>
  <sheetFormatPr defaultColWidth="9.140625" defaultRowHeight="12.75"/>
  <cols>
    <col min="1" max="1" width="30.00390625" style="0" customWidth="1"/>
    <col min="2" max="2" width="11.140625" style="0" customWidth="1"/>
    <col min="3" max="3" width="19.00390625" style="0" customWidth="1"/>
    <col min="4" max="4" width="11.57421875" style="0" customWidth="1"/>
    <col min="5" max="5" width="11.140625" style="0" customWidth="1"/>
    <col min="6" max="6" width="10.57421875" style="0" customWidth="1"/>
    <col min="7" max="8" width="6.28125" style="0" customWidth="1"/>
  </cols>
  <sheetData>
    <row r="1" spans="1:7" ht="12.75" customHeight="1">
      <c r="A1" s="47"/>
      <c r="B1" s="44"/>
      <c r="C1" s="45"/>
      <c r="D1" s="46"/>
      <c r="E1" s="46"/>
      <c r="F1" s="46"/>
      <c r="G1" s="46"/>
    </row>
    <row r="2" spans="1:7" ht="13.5" customHeight="1">
      <c r="A2" s="48" t="s">
        <v>2</v>
      </c>
      <c r="B2" s="44"/>
      <c r="C2" s="45"/>
      <c r="D2" s="46"/>
      <c r="E2" s="46"/>
      <c r="F2" s="46"/>
      <c r="G2" s="46"/>
    </row>
    <row r="3" spans="1:7" ht="13.5" customHeight="1">
      <c r="A3" s="48"/>
      <c r="B3" s="44"/>
      <c r="C3" s="45"/>
      <c r="D3" s="46"/>
      <c r="E3" s="46"/>
      <c r="F3" s="46"/>
      <c r="G3" s="46"/>
    </row>
    <row r="4" spans="1:7" ht="16.5" customHeight="1" thickBot="1">
      <c r="A4" s="2" t="s">
        <v>56</v>
      </c>
      <c r="B4" s="2"/>
      <c r="C4" s="3"/>
      <c r="D4" s="1"/>
      <c r="E4" s="1"/>
      <c r="F4" s="1"/>
      <c r="G4" s="1"/>
    </row>
    <row r="5" spans="1:8" ht="93.75" customHeight="1" thickBot="1" thickTop="1">
      <c r="A5" s="4" t="s">
        <v>3</v>
      </c>
      <c r="B5" s="5" t="s">
        <v>45</v>
      </c>
      <c r="C5" s="5" t="s">
        <v>47</v>
      </c>
      <c r="D5" s="5" t="s">
        <v>48</v>
      </c>
      <c r="E5" s="5" t="s">
        <v>49</v>
      </c>
      <c r="F5" s="5" t="s">
        <v>50</v>
      </c>
      <c r="G5" s="75" t="s">
        <v>5</v>
      </c>
      <c r="H5" s="49" t="s">
        <v>35</v>
      </c>
    </row>
    <row r="6" spans="1:8" ht="21.75" customHeight="1" thickBot="1" thickTop="1">
      <c r="A6" s="8">
        <v>0</v>
      </c>
      <c r="B6" s="9">
        <v>1</v>
      </c>
      <c r="C6" s="9">
        <v>2</v>
      </c>
      <c r="D6" s="9">
        <v>3</v>
      </c>
      <c r="E6" s="9">
        <v>4</v>
      </c>
      <c r="F6" s="9">
        <v>5</v>
      </c>
      <c r="G6" s="74">
        <v>6</v>
      </c>
      <c r="H6" s="78">
        <v>7</v>
      </c>
    </row>
    <row r="7" spans="1:8" ht="24" customHeight="1" thickTop="1">
      <c r="A7" s="38" t="s">
        <v>6</v>
      </c>
      <c r="B7" s="52">
        <f>B8+B11+B12+B13+B17</f>
        <v>4447504</v>
      </c>
      <c r="C7" s="52">
        <f>C8+C11+C12+C13+C17</f>
        <v>5913450743945</v>
      </c>
      <c r="D7" s="43">
        <f aca="true" t="shared" si="0" ref="D7:D19">C7/B7</f>
        <v>1329611.1130973687</v>
      </c>
      <c r="E7" s="43">
        <v>1328290.8837472175</v>
      </c>
      <c r="F7" s="56">
        <v>782500</v>
      </c>
      <c r="G7" s="76">
        <f aca="true" t="shared" si="1" ref="G7:G12">D7/E7*100</f>
        <v>100.09939308974454</v>
      </c>
      <c r="H7" s="79">
        <f>D7/F7*100</f>
        <v>169.91835311148483</v>
      </c>
    </row>
    <row r="8" spans="1:8" ht="18.75" customHeight="1">
      <c r="A8" s="68" t="s">
        <v>39</v>
      </c>
      <c r="B8" s="53">
        <f>B9+B10</f>
        <v>3131653</v>
      </c>
      <c r="C8" s="54">
        <f>C9+C10</f>
        <v>4768938685406</v>
      </c>
      <c r="D8" s="43">
        <f t="shared" si="0"/>
        <v>1522818.3599543117</v>
      </c>
      <c r="E8" s="43">
        <v>1521819.6593738594</v>
      </c>
      <c r="F8" s="31">
        <v>913328</v>
      </c>
      <c r="G8" s="27">
        <f t="shared" si="1"/>
        <v>100.065625422454</v>
      </c>
      <c r="H8" s="80">
        <f aca="true" t="shared" si="2" ref="H8:H19">D8/F8*100</f>
        <v>166.73291084411207</v>
      </c>
    </row>
    <row r="9" spans="1:8" ht="20.25" customHeight="1">
      <c r="A9" s="67" t="s">
        <v>51</v>
      </c>
      <c r="B9" s="54">
        <v>2289303</v>
      </c>
      <c r="C9" s="54">
        <v>4003528370972</v>
      </c>
      <c r="D9" s="43">
        <f t="shared" si="0"/>
        <v>1748797.940234211</v>
      </c>
      <c r="E9" s="43">
        <v>1747717.8830958158</v>
      </c>
      <c r="F9" s="31">
        <v>1037899</v>
      </c>
      <c r="G9" s="27">
        <f t="shared" si="1"/>
        <v>100.06179813966783</v>
      </c>
      <c r="H9" s="80">
        <f t="shared" si="2"/>
        <v>168.49403845983193</v>
      </c>
    </row>
    <row r="10" spans="1:8" ht="19.5" customHeight="1">
      <c r="A10" s="40" t="s">
        <v>52</v>
      </c>
      <c r="B10" s="54">
        <v>842350</v>
      </c>
      <c r="C10" s="54">
        <v>765410314434</v>
      </c>
      <c r="D10" s="43">
        <f t="shared" si="0"/>
        <v>908660.6688834807</v>
      </c>
      <c r="E10" s="43">
        <v>908729.7768780254</v>
      </c>
      <c r="F10" s="31">
        <v>583763</v>
      </c>
      <c r="G10" s="27">
        <f t="shared" si="1"/>
        <v>99.99239509958812</v>
      </c>
      <c r="H10" s="80">
        <f t="shared" si="2"/>
        <v>155.65574880276424</v>
      </c>
    </row>
    <row r="11" spans="1:8" ht="19.5" customHeight="1">
      <c r="A11" s="70" t="s">
        <v>36</v>
      </c>
      <c r="B11" s="69">
        <v>813</v>
      </c>
      <c r="C11" s="54">
        <v>1911875347</v>
      </c>
      <c r="D11" s="43">
        <f t="shared" si="0"/>
        <v>2351630.193111931</v>
      </c>
      <c r="E11" s="43">
        <v>2435468.527638191</v>
      </c>
      <c r="F11" s="85" t="s">
        <v>55</v>
      </c>
      <c r="G11" s="27">
        <f t="shared" si="1"/>
        <v>96.55760961084712</v>
      </c>
      <c r="H11" s="86" t="s">
        <v>55</v>
      </c>
    </row>
    <row r="12" spans="1:8" ht="19.5" customHeight="1">
      <c r="A12" s="71" t="s">
        <v>37</v>
      </c>
      <c r="B12" s="69">
        <v>6023</v>
      </c>
      <c r="C12" s="54">
        <v>8781690357</v>
      </c>
      <c r="D12" s="43">
        <f t="shared" si="0"/>
        <v>1458025.9599867177</v>
      </c>
      <c r="E12" s="43">
        <v>1546305.466535433</v>
      </c>
      <c r="F12" s="85" t="s">
        <v>55</v>
      </c>
      <c r="G12" s="27">
        <f t="shared" si="1"/>
        <v>94.29094002063451</v>
      </c>
      <c r="H12" s="87" t="s">
        <v>55</v>
      </c>
    </row>
    <row r="13" spans="1:8" ht="17.25" customHeight="1">
      <c r="A13" s="68" t="s">
        <v>38</v>
      </c>
      <c r="B13" s="54">
        <f>B14+B15+B16</f>
        <v>662006</v>
      </c>
      <c r="C13" s="31">
        <f>C14+C15+C16</f>
        <v>733096132771</v>
      </c>
      <c r="D13" s="43">
        <f t="shared" si="0"/>
        <v>1107385.9342226505</v>
      </c>
      <c r="E13" s="43">
        <v>1105369.9339571914</v>
      </c>
      <c r="F13" s="31">
        <v>558362</v>
      </c>
      <c r="G13" s="27">
        <f aca="true" t="shared" si="3" ref="G13:G19">D13/E13*100</f>
        <v>100.18238240461652</v>
      </c>
      <c r="H13" s="80">
        <f t="shared" si="2"/>
        <v>198.32759647373038</v>
      </c>
    </row>
    <row r="14" spans="1:8" ht="19.5" customHeight="1">
      <c r="A14" s="40" t="s">
        <v>7</v>
      </c>
      <c r="B14" s="54">
        <v>26302</v>
      </c>
      <c r="C14" s="54">
        <v>35191892498</v>
      </c>
      <c r="D14" s="43">
        <f t="shared" si="0"/>
        <v>1337993.0232681925</v>
      </c>
      <c r="E14" s="43">
        <v>1337873.3668175421</v>
      </c>
      <c r="F14" s="31">
        <v>790047</v>
      </c>
      <c r="G14" s="27">
        <f t="shared" si="3"/>
        <v>100.00894378000326</v>
      </c>
      <c r="H14" s="80">
        <f t="shared" si="2"/>
        <v>169.35612985913403</v>
      </c>
    </row>
    <row r="15" spans="1:8" ht="18.75" customHeight="1">
      <c r="A15" s="40" t="s">
        <v>8</v>
      </c>
      <c r="B15" s="54">
        <v>539112</v>
      </c>
      <c r="C15" s="54">
        <v>624040855037</v>
      </c>
      <c r="D15" s="43">
        <f t="shared" si="0"/>
        <v>1157534.7145620948</v>
      </c>
      <c r="E15" s="43">
        <v>1155754.476529774</v>
      </c>
      <c r="F15" s="31">
        <v>576004</v>
      </c>
      <c r="G15" s="27">
        <f t="shared" si="3"/>
        <v>100.1540325448417</v>
      </c>
      <c r="H15" s="80">
        <f t="shared" si="2"/>
        <v>200.9594923927776</v>
      </c>
    </row>
    <row r="16" spans="1:8" ht="18.75" customHeight="1">
      <c r="A16" s="40" t="s">
        <v>9</v>
      </c>
      <c r="B16" s="54">
        <v>96592</v>
      </c>
      <c r="C16" s="54">
        <v>73863385236</v>
      </c>
      <c r="D16" s="43">
        <f t="shared" si="0"/>
        <v>764694.6458919994</v>
      </c>
      <c r="E16" s="43">
        <v>758622.3685397011</v>
      </c>
      <c r="F16" s="84">
        <v>399503</v>
      </c>
      <c r="G16" s="77">
        <f t="shared" si="3"/>
        <v>100.80043478865342</v>
      </c>
      <c r="H16" s="80">
        <f t="shared" si="2"/>
        <v>191.41149024963502</v>
      </c>
    </row>
    <row r="17" spans="1:8" ht="16.5" customHeight="1">
      <c r="A17" s="68" t="s">
        <v>40</v>
      </c>
      <c r="B17" s="54">
        <v>647009</v>
      </c>
      <c r="C17" s="54">
        <v>400722360064</v>
      </c>
      <c r="D17" s="43">
        <f t="shared" si="0"/>
        <v>619345.8824591312</v>
      </c>
      <c r="E17" s="43">
        <v>618733.593964339</v>
      </c>
      <c r="F17" s="57">
        <v>383315</v>
      </c>
      <c r="G17" s="27">
        <f t="shared" si="3"/>
        <v>100.09895834019116</v>
      </c>
      <c r="H17" s="80">
        <f t="shared" si="2"/>
        <v>161.5762186345776</v>
      </c>
    </row>
    <row r="18" spans="1:8" ht="18" customHeight="1">
      <c r="A18" s="38" t="s">
        <v>10</v>
      </c>
      <c r="B18" s="55">
        <v>7195</v>
      </c>
      <c r="C18" s="55">
        <v>3181243720</v>
      </c>
      <c r="D18" s="43">
        <f t="shared" si="0"/>
        <v>442146.45170257124</v>
      </c>
      <c r="E18" s="43">
        <v>442008.1710869864</v>
      </c>
      <c r="F18" s="57">
        <v>290016</v>
      </c>
      <c r="G18" s="27">
        <f t="shared" si="3"/>
        <v>100.03128462879877</v>
      </c>
      <c r="H18" s="80">
        <f t="shared" si="2"/>
        <v>152.45588233151662</v>
      </c>
    </row>
    <row r="19" spans="1:8" ht="15.75" thickBot="1">
      <c r="A19" s="41" t="s">
        <v>1</v>
      </c>
      <c r="B19" s="72">
        <v>32694</v>
      </c>
      <c r="C19" s="73">
        <v>43266070900</v>
      </c>
      <c r="D19" s="58">
        <f t="shared" si="0"/>
        <v>1323364.253379825</v>
      </c>
      <c r="E19" s="58">
        <v>1323824.7948749126</v>
      </c>
      <c r="F19" s="64">
        <v>1193997</v>
      </c>
      <c r="G19" s="28">
        <f t="shared" si="3"/>
        <v>99.96521129556793</v>
      </c>
      <c r="H19" s="81">
        <f t="shared" si="2"/>
        <v>110.8348055631484</v>
      </c>
    </row>
    <row r="20" spans="1:7" ht="16.5" thickTop="1">
      <c r="A20" s="13"/>
      <c r="B20" s="13"/>
      <c r="C20" s="13"/>
      <c r="D20" s="13"/>
      <c r="E20" s="13"/>
      <c r="F20" s="13"/>
      <c r="G20" s="13"/>
    </row>
    <row r="21" spans="4:7" ht="15.75">
      <c r="D21" s="13"/>
      <c r="E21" s="13"/>
      <c r="F21" s="13"/>
      <c r="G21" s="13"/>
    </row>
    <row r="22" spans="4:7" ht="15.75">
      <c r="D22" s="13"/>
      <c r="E22" s="13"/>
      <c r="F22" s="13"/>
      <c r="G22" s="13"/>
    </row>
    <row r="23" spans="4:7" ht="15.75">
      <c r="D23" s="13"/>
      <c r="E23" s="13"/>
      <c r="F23" s="13"/>
      <c r="G23" s="13"/>
    </row>
    <row r="24" spans="4:7" ht="25.5" customHeight="1">
      <c r="D24" s="13"/>
      <c r="E24" s="13"/>
      <c r="F24" s="13"/>
      <c r="G24" s="13"/>
    </row>
    <row r="25" spans="4:7" ht="20.25" customHeight="1">
      <c r="D25" s="13" t="s">
        <v>0</v>
      </c>
      <c r="E25" s="13"/>
      <c r="F25" s="13"/>
      <c r="G25" s="13"/>
    </row>
    <row r="26" spans="4:7" ht="19.5" customHeight="1">
      <c r="D26" s="13" t="s">
        <v>0</v>
      </c>
      <c r="E26" s="42" t="s">
        <v>0</v>
      </c>
      <c r="F26" s="42"/>
      <c r="G26" s="13"/>
    </row>
    <row r="27" spans="4:7" ht="21" customHeight="1">
      <c r="D27" s="13" t="s">
        <v>0</v>
      </c>
      <c r="E27" s="13"/>
      <c r="F27" s="13"/>
      <c r="G27" s="13"/>
    </row>
    <row r="28" spans="4:7" ht="20.25" customHeight="1">
      <c r="D28" s="13" t="s">
        <v>0</v>
      </c>
      <c r="E28" s="13"/>
      <c r="F28" s="13"/>
      <c r="G28" s="13"/>
    </row>
    <row r="29" spans="4:7" ht="17.25" customHeight="1">
      <c r="D29" s="13" t="s">
        <v>0</v>
      </c>
      <c r="E29" s="13"/>
      <c r="F29" s="13"/>
      <c r="G29" s="13"/>
    </row>
    <row r="30" spans="4:7" ht="19.5" customHeight="1">
      <c r="D30" s="13" t="s">
        <v>0</v>
      </c>
      <c r="E30" s="13"/>
      <c r="F30" s="13"/>
      <c r="G30" s="13"/>
    </row>
    <row r="31" spans="4:7" ht="18" customHeight="1">
      <c r="D31" s="13" t="s">
        <v>0</v>
      </c>
      <c r="E31" s="13"/>
      <c r="F31" s="13"/>
      <c r="G31" s="13"/>
    </row>
    <row r="32" spans="4:7" ht="17.25" customHeight="1">
      <c r="D32" s="13" t="s">
        <v>0</v>
      </c>
      <c r="E32" s="13"/>
      <c r="F32" s="13"/>
      <c r="G32" s="13"/>
    </row>
    <row r="33" spans="4:7" ht="18" customHeight="1">
      <c r="D33" s="13" t="s">
        <v>0</v>
      </c>
      <c r="E33" s="13"/>
      <c r="F33" s="13"/>
      <c r="G33" s="13"/>
    </row>
    <row r="34" spans="4:7" ht="16.5" customHeight="1">
      <c r="D34" s="13" t="s">
        <v>0</v>
      </c>
      <c r="E34" s="13"/>
      <c r="F34" s="13"/>
      <c r="G34" s="13"/>
    </row>
    <row r="35" spans="5:7" ht="21" customHeight="1">
      <c r="E35" s="13"/>
      <c r="F35" s="13"/>
      <c r="G35" s="13"/>
    </row>
  </sheetData>
  <printOptions horizontalCentered="1" verticalCentered="1"/>
  <pageMargins left="1.5" right="0.88" top="1" bottom="0.63" header="0.38" footer="0.31"/>
  <pageSetup horizontalDpi="120" verticalDpi="120" orientation="landscape" paperSize="9" r:id="rId3"/>
  <headerFooter alignWithMargins="0">
    <oddFooter>&amp;CPage 2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showGridLines="0" workbookViewId="0" topLeftCell="A1">
      <selection activeCell="B8" sqref="B8"/>
    </sheetView>
  </sheetViews>
  <sheetFormatPr defaultColWidth="9.140625" defaultRowHeight="12.75"/>
  <cols>
    <col min="1" max="1" width="28.8515625" style="0" customWidth="1"/>
    <col min="2" max="2" width="11.7109375" style="0" customWidth="1"/>
    <col min="3" max="3" width="17.421875" style="0" customWidth="1"/>
    <col min="4" max="4" width="11.57421875" style="0" customWidth="1"/>
    <col min="5" max="5" width="11.28125" style="0" customWidth="1"/>
    <col min="6" max="6" width="13.8515625" style="0" customWidth="1"/>
    <col min="7" max="7" width="6.28125" style="0" customWidth="1"/>
    <col min="8" max="8" width="6.421875" style="0" customWidth="1"/>
  </cols>
  <sheetData>
    <row r="1" spans="1:8" ht="15.75">
      <c r="A1" s="48" t="s">
        <v>11</v>
      </c>
      <c r="B1" s="48"/>
      <c r="C1" s="48"/>
      <c r="D1" s="48"/>
      <c r="E1" s="48"/>
      <c r="F1" s="48"/>
      <c r="G1" s="48"/>
      <c r="H1" s="48"/>
    </row>
    <row r="2" spans="1:8" ht="15.75">
      <c r="A2" s="48"/>
      <c r="B2" s="48"/>
      <c r="C2" s="48"/>
      <c r="D2" s="48"/>
      <c r="E2" s="48"/>
      <c r="F2" s="48"/>
      <c r="G2" s="48"/>
      <c r="H2" s="48"/>
    </row>
    <row r="3" spans="1:8" ht="16.5" thickBot="1">
      <c r="A3" s="12" t="s">
        <v>57</v>
      </c>
      <c r="B3" s="13"/>
      <c r="C3" s="13"/>
      <c r="D3" s="13"/>
      <c r="E3" s="13"/>
      <c r="F3" s="13"/>
      <c r="G3" s="13"/>
      <c r="H3" s="13"/>
    </row>
    <row r="4" spans="1:8" ht="64.5" thickBot="1" thickTop="1">
      <c r="A4" s="4" t="s">
        <v>12</v>
      </c>
      <c r="B4" s="6" t="s">
        <v>46</v>
      </c>
      <c r="C4" s="5" t="s">
        <v>42</v>
      </c>
      <c r="D4" s="5" t="s">
        <v>13</v>
      </c>
      <c r="E4" s="5" t="s">
        <v>4</v>
      </c>
      <c r="F4" s="5" t="s">
        <v>14</v>
      </c>
      <c r="G4" s="6" t="s">
        <v>15</v>
      </c>
      <c r="H4" s="50" t="s">
        <v>16</v>
      </c>
    </row>
    <row r="5" spans="1:8" ht="17.25" thickBot="1" thickTop="1">
      <c r="A5" s="16">
        <v>0</v>
      </c>
      <c r="B5" s="9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10">
        <v>7</v>
      </c>
    </row>
    <row r="6" spans="1:8" ht="15.75" thickTop="1">
      <c r="A6" s="39" t="s">
        <v>17</v>
      </c>
      <c r="B6" s="59">
        <f>B7+B10+B13</f>
        <v>1767263</v>
      </c>
      <c r="C6" s="59">
        <f>C7+C10+C13</f>
        <v>487230729856</v>
      </c>
      <c r="D6" s="59">
        <f aca="true" t="shared" si="0" ref="D6:D13">C6/B6</f>
        <v>275697.91811179207</v>
      </c>
      <c r="E6" s="59">
        <v>275601.0961306324</v>
      </c>
      <c r="F6" s="65">
        <v>161415</v>
      </c>
      <c r="G6" s="23">
        <f aca="true" t="shared" si="1" ref="G6:G13">D6/E6*100</f>
        <v>100.03513120322054</v>
      </c>
      <c r="H6" s="24">
        <f aca="true" t="shared" si="2" ref="H6:H13">D6/F6*100</f>
        <v>170.80068030343654</v>
      </c>
    </row>
    <row r="7" spans="1:8" ht="15.75">
      <c r="A7" s="68" t="s">
        <v>41</v>
      </c>
      <c r="B7" s="60">
        <f>B8+B9</f>
        <v>1536670</v>
      </c>
      <c r="C7" s="60">
        <f>C8+C9</f>
        <v>449500994218</v>
      </c>
      <c r="D7" s="59">
        <f t="shared" si="0"/>
        <v>292516.2814514502</v>
      </c>
      <c r="E7" s="59">
        <v>292375.6527791553</v>
      </c>
      <c r="F7" s="65">
        <v>170313</v>
      </c>
      <c r="G7" s="23">
        <f t="shared" si="1"/>
        <v>100.04809862618798</v>
      </c>
      <c r="H7" s="24">
        <f t="shared" si="2"/>
        <v>171.75217479079706</v>
      </c>
    </row>
    <row r="8" spans="1:8" ht="15.75">
      <c r="A8" s="68" t="s">
        <v>53</v>
      </c>
      <c r="B8" s="61">
        <v>387641</v>
      </c>
      <c r="C8" s="61">
        <v>154222944082</v>
      </c>
      <c r="D8" s="59">
        <f t="shared" si="0"/>
        <v>397849.92836671043</v>
      </c>
      <c r="E8" s="59">
        <v>397841.48937956465</v>
      </c>
      <c r="F8" s="65">
        <v>232559</v>
      </c>
      <c r="G8" s="23">
        <f t="shared" si="1"/>
        <v>100.0021211933323</v>
      </c>
      <c r="H8" s="24">
        <f t="shared" si="2"/>
        <v>171.07483622079147</v>
      </c>
    </row>
    <row r="9" spans="1:8" ht="15.75">
      <c r="A9" s="82" t="s">
        <v>54</v>
      </c>
      <c r="B9" s="61">
        <v>1149029</v>
      </c>
      <c r="C9" s="61">
        <v>295278050136</v>
      </c>
      <c r="D9" s="59">
        <f t="shared" si="0"/>
        <v>256980.50278626563</v>
      </c>
      <c r="E9" s="59">
        <v>256896.84085866684</v>
      </c>
      <c r="F9" s="65">
        <v>149924</v>
      </c>
      <c r="G9" s="23">
        <f t="shared" si="1"/>
        <v>100.03256635127124</v>
      </c>
      <c r="H9" s="24">
        <f t="shared" si="2"/>
        <v>171.4071814961351</v>
      </c>
    </row>
    <row r="10" spans="1:8" ht="15.75">
      <c r="A10" s="68" t="s">
        <v>43</v>
      </c>
      <c r="B10" s="61">
        <f>B11+B12</f>
        <v>49363</v>
      </c>
      <c r="C10" s="61">
        <f>C11+C12</f>
        <v>12153152563</v>
      </c>
      <c r="D10" s="59">
        <f t="shared" si="0"/>
        <v>246199.634604866</v>
      </c>
      <c r="E10" s="59">
        <v>246177.4033757833</v>
      </c>
      <c r="F10" s="65">
        <v>144339</v>
      </c>
      <c r="G10" s="23">
        <f t="shared" si="1"/>
        <v>100.00903057257808</v>
      </c>
      <c r="H10" s="24">
        <f t="shared" si="2"/>
        <v>170.57041728490984</v>
      </c>
    </row>
    <row r="11" spans="1:8" ht="15.75">
      <c r="A11" s="82" t="s">
        <v>18</v>
      </c>
      <c r="B11" s="61">
        <v>2854</v>
      </c>
      <c r="C11" s="61">
        <v>584880712</v>
      </c>
      <c r="D11" s="59">
        <f t="shared" si="0"/>
        <v>204933.67624386825</v>
      </c>
      <c r="E11" s="59">
        <v>205232.61010452962</v>
      </c>
      <c r="F11" s="65">
        <v>118341</v>
      </c>
      <c r="G11" s="23">
        <f t="shared" si="1"/>
        <v>99.85434387814436</v>
      </c>
      <c r="H11" s="24">
        <f t="shared" si="2"/>
        <v>173.17216876979936</v>
      </c>
    </row>
    <row r="12" spans="1:8" ht="15.75">
      <c r="A12" s="82" t="s">
        <v>8</v>
      </c>
      <c r="B12" s="61">
        <v>46509</v>
      </c>
      <c r="C12" s="61">
        <v>11568271851</v>
      </c>
      <c r="D12" s="59">
        <f t="shared" si="0"/>
        <v>248731.89814874541</v>
      </c>
      <c r="E12" s="59">
        <v>248699.11060085837</v>
      </c>
      <c r="F12" s="65">
        <v>145989</v>
      </c>
      <c r="G12" s="23">
        <f t="shared" si="1"/>
        <v>100.01318362088543</v>
      </c>
      <c r="H12" s="24">
        <f t="shared" si="2"/>
        <v>170.37715043513236</v>
      </c>
    </row>
    <row r="13" spans="1:8" ht="16.5" thickBot="1">
      <c r="A13" s="83" t="s">
        <v>44</v>
      </c>
      <c r="B13" s="62">
        <v>181230</v>
      </c>
      <c r="C13" s="62">
        <v>25576583075</v>
      </c>
      <c r="D13" s="63">
        <f t="shared" si="0"/>
        <v>141127.75520057385</v>
      </c>
      <c r="E13" s="63">
        <v>141102.04906096822</v>
      </c>
      <c r="F13" s="66">
        <v>77895</v>
      </c>
      <c r="G13" s="25">
        <f t="shared" si="1"/>
        <v>100.01821811928085</v>
      </c>
      <c r="H13" s="26">
        <f t="shared" si="2"/>
        <v>181.17691148414386</v>
      </c>
    </row>
    <row r="14" spans="1:8" ht="16.5" thickTop="1">
      <c r="A14" s="13"/>
      <c r="B14" s="13"/>
      <c r="C14" s="13"/>
      <c r="D14" s="13"/>
      <c r="E14" s="13"/>
      <c r="F14" s="13"/>
      <c r="G14" s="13"/>
      <c r="H14" s="13"/>
    </row>
    <row r="15" spans="1:8" ht="15.75">
      <c r="A15" s="1"/>
      <c r="B15" s="1"/>
      <c r="C15" s="1"/>
      <c r="D15" s="13"/>
      <c r="E15" s="13"/>
      <c r="F15" s="51"/>
      <c r="G15" s="13"/>
      <c r="H15" s="13"/>
    </row>
  </sheetData>
  <printOptions horizontalCentered="1" verticalCentered="1"/>
  <pageMargins left="0.83" right="0.22" top="1" bottom="1" header="0.5" footer="0.5"/>
  <pageSetup horizontalDpi="120" verticalDpi="120" orientation="landscape" paperSize="9" r:id="rId1"/>
  <headerFooter alignWithMargins="0">
    <oddFooter>&amp;CPage 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3.7109375" style="0" customWidth="1"/>
    <col min="2" max="2" width="8.7109375" style="0" customWidth="1"/>
    <col min="3" max="3" width="14.00390625" style="0" customWidth="1"/>
    <col min="4" max="4" width="12.8515625" style="0" customWidth="1"/>
    <col min="5" max="5" width="13.57421875" style="0" customWidth="1"/>
    <col min="6" max="6" width="14.00390625" style="0" customWidth="1"/>
    <col min="7" max="7" width="10.7109375" style="0" customWidth="1"/>
  </cols>
  <sheetData>
    <row r="1" spans="1:7" ht="15.75">
      <c r="A1" s="48" t="s">
        <v>59</v>
      </c>
      <c r="B1" s="48"/>
      <c r="C1" s="48"/>
      <c r="D1" s="48"/>
      <c r="E1" s="48"/>
      <c r="F1" s="48"/>
      <c r="G1" s="48"/>
    </row>
    <row r="2" spans="1:7" ht="16.5" thickBot="1">
      <c r="A2" s="12" t="s">
        <v>58</v>
      </c>
      <c r="B2" s="17"/>
      <c r="C2" s="17"/>
      <c r="D2" s="17"/>
      <c r="E2" s="13"/>
      <c r="F2" s="17"/>
      <c r="G2" s="17"/>
    </row>
    <row r="3" spans="1:7" ht="64.5" thickBot="1" thickTop="1">
      <c r="A3" s="18" t="s">
        <v>20</v>
      </c>
      <c r="B3" s="5" t="s">
        <v>19</v>
      </c>
      <c r="C3" s="5" t="s">
        <v>33</v>
      </c>
      <c r="D3" s="5" t="s">
        <v>21</v>
      </c>
      <c r="E3" s="5" t="s">
        <v>22</v>
      </c>
      <c r="F3" s="5" t="s">
        <v>23</v>
      </c>
      <c r="G3" s="7" t="s">
        <v>24</v>
      </c>
    </row>
    <row r="4" spans="1:7" ht="17.25" thickBot="1" thickTop="1">
      <c r="A4" s="16">
        <v>0</v>
      </c>
      <c r="B4" s="9">
        <v>1</v>
      </c>
      <c r="C4" s="9">
        <v>2</v>
      </c>
      <c r="D4" s="9">
        <v>3</v>
      </c>
      <c r="E4" s="29">
        <v>4</v>
      </c>
      <c r="F4" s="9">
        <v>5</v>
      </c>
      <c r="G4" s="10">
        <v>6</v>
      </c>
    </row>
    <row r="5" spans="1:7" ht="16.5" thickTop="1">
      <c r="A5" s="19" t="s">
        <v>34</v>
      </c>
      <c r="B5" s="21">
        <f>B9+B10+B11+B12+B13</f>
        <v>517401</v>
      </c>
      <c r="C5" s="32">
        <f>C9+C10+C11+C12+C13</f>
        <v>50240403.7</v>
      </c>
      <c r="D5" s="32">
        <f>D9+D10+D11+D12+D13</f>
        <v>8783003.700000001</v>
      </c>
      <c r="E5" s="32">
        <f>E9+E10+E11+E12+E13</f>
        <v>77416268.9</v>
      </c>
      <c r="F5" s="32">
        <f>(F9+F10+F11+F12+F13)</f>
        <v>136439676.3</v>
      </c>
      <c r="G5" s="22">
        <f aca="true" t="shared" si="0" ref="G5:G13">F5/B5*1000</f>
        <v>263701.9957441134</v>
      </c>
    </row>
    <row r="6" spans="1:7" ht="15.75">
      <c r="A6" s="15" t="s">
        <v>25</v>
      </c>
      <c r="B6" s="21">
        <v>1788</v>
      </c>
      <c r="C6" s="32">
        <v>382989.6</v>
      </c>
      <c r="D6" s="33">
        <v>67826.4</v>
      </c>
      <c r="E6" s="34">
        <v>1212436.5</v>
      </c>
      <c r="F6" s="33">
        <f>SUM(C6:E6)</f>
        <v>1663252.5</v>
      </c>
      <c r="G6" s="22">
        <f t="shared" si="0"/>
        <v>930230.7046979865</v>
      </c>
    </row>
    <row r="7" spans="1:7" ht="15.75">
      <c r="A7" s="11" t="s">
        <v>26</v>
      </c>
      <c r="B7" s="21">
        <v>4851</v>
      </c>
      <c r="C7" s="32">
        <v>935061.5</v>
      </c>
      <c r="D7" s="33">
        <v>180919.5</v>
      </c>
      <c r="E7" s="33">
        <v>3168055.5</v>
      </c>
      <c r="F7" s="33">
        <f>SUM(C7:E7)</f>
        <v>4284036.5</v>
      </c>
      <c r="G7" s="22">
        <f t="shared" si="0"/>
        <v>883124.407338693</v>
      </c>
    </row>
    <row r="8" spans="1:7" ht="15.75">
      <c r="A8" s="11" t="s">
        <v>27</v>
      </c>
      <c r="B8" s="21">
        <v>34</v>
      </c>
      <c r="C8" s="32">
        <v>5462.1</v>
      </c>
      <c r="D8" s="33">
        <v>1333.4</v>
      </c>
      <c r="E8" s="33">
        <v>18025.5</v>
      </c>
      <c r="F8" s="33">
        <f>SUM(C8:E8)</f>
        <v>24821</v>
      </c>
      <c r="G8" s="22">
        <f>F8/B8*1000</f>
        <v>730029.4117647059</v>
      </c>
    </row>
    <row r="9" spans="1:7" ht="15.75">
      <c r="A9" s="20" t="s">
        <v>28</v>
      </c>
      <c r="B9" s="21">
        <f>SUM(B6:B8)</f>
        <v>6673</v>
      </c>
      <c r="C9" s="32">
        <f>SUM(C6:C8)</f>
        <v>1323513.2000000002</v>
      </c>
      <c r="D9" s="32">
        <f>SUM(D6:D8)</f>
        <v>250079.3</v>
      </c>
      <c r="E9" s="32">
        <f>SUM(E6:E8)</f>
        <v>4398517.5</v>
      </c>
      <c r="F9" s="33">
        <f>SUM(F6:F8)</f>
        <v>5972110</v>
      </c>
      <c r="G9" s="22">
        <f>F9/B9*1000</f>
        <v>894966.2820320695</v>
      </c>
    </row>
    <row r="10" spans="1:7" ht="15.75">
      <c r="A10" s="11" t="s">
        <v>29</v>
      </c>
      <c r="B10" s="21">
        <v>13302</v>
      </c>
      <c r="C10" s="32">
        <v>1780805.3</v>
      </c>
      <c r="D10" s="33">
        <v>7.1</v>
      </c>
      <c r="E10" s="33">
        <v>458320.5</v>
      </c>
      <c r="F10" s="33">
        <f>SUM(C10:E10)</f>
        <v>2239132.9000000004</v>
      </c>
      <c r="G10" s="22">
        <f t="shared" si="0"/>
        <v>168330.5442790558</v>
      </c>
    </row>
    <row r="11" spans="1:7" ht="15.75">
      <c r="A11" s="11" t="s">
        <v>30</v>
      </c>
      <c r="B11" s="21">
        <v>205297</v>
      </c>
      <c r="C11" s="32">
        <v>27483963</v>
      </c>
      <c r="D11" s="33">
        <v>8532917.3</v>
      </c>
      <c r="E11" s="33">
        <v>50289963</v>
      </c>
      <c r="F11" s="33">
        <f>SUM(C11:E11)</f>
        <v>86306843.3</v>
      </c>
      <c r="G11" s="22">
        <f t="shared" si="0"/>
        <v>420399.9244996273</v>
      </c>
    </row>
    <row r="12" spans="1:7" ht="15.75">
      <c r="A12" s="15" t="s">
        <v>31</v>
      </c>
      <c r="B12" s="21">
        <v>205</v>
      </c>
      <c r="C12" s="32">
        <v>39723.4</v>
      </c>
      <c r="D12" s="33">
        <v>0</v>
      </c>
      <c r="E12" s="33">
        <v>36642</v>
      </c>
      <c r="F12" s="33">
        <f>SUM(C12:E12)</f>
        <v>76365.4</v>
      </c>
      <c r="G12" s="22">
        <f t="shared" si="0"/>
        <v>372514.1463414634</v>
      </c>
    </row>
    <row r="13" spans="1:7" ht="16.5" thickBot="1">
      <c r="A13" s="14" t="s">
        <v>32</v>
      </c>
      <c r="B13" s="37">
        <v>291924</v>
      </c>
      <c r="C13" s="35">
        <v>19612398.8</v>
      </c>
      <c r="D13" s="36">
        <v>0</v>
      </c>
      <c r="E13" s="36">
        <v>22232825.9</v>
      </c>
      <c r="F13" s="36">
        <f>SUM(C13:E13)</f>
        <v>41845224.7</v>
      </c>
      <c r="G13" s="30">
        <f t="shared" si="0"/>
        <v>143342.87245995534</v>
      </c>
    </row>
    <row r="14" ht="13.5" thickTop="1"/>
  </sheetData>
  <printOptions horizontalCentered="1" verticalCentered="1"/>
  <pageMargins left="0.91" right="0.25" top="1" bottom="1" header="0.5" footer="0.5"/>
  <pageSetup horizontalDpi="120" verticalDpi="120" orientation="landscape" paperSize="9" r:id="rId1"/>
  <headerFooter alignWithMargins="0">
    <oddFooter>&amp;CPage 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RAZVAN</dc:creator>
  <cp:keywords/>
  <dc:description/>
  <cp:lastModifiedBy>Daniel</cp:lastModifiedBy>
  <cp:lastPrinted>2001-09-10T07:05:10Z</cp:lastPrinted>
  <dcterms:created xsi:type="dcterms:W3CDTF">2000-02-08T07:08:44Z</dcterms:created>
  <dcterms:modified xsi:type="dcterms:W3CDTF">2005-11-02T12:11:25Z</dcterms:modified>
  <cp:category/>
  <cp:version/>
  <cp:contentType/>
  <cp:contentStatus/>
</cp:coreProperties>
</file>