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446" windowWidth="8460" windowHeight="4890" tabRatio="829" activeTab="0"/>
  </bookViews>
  <sheets>
    <sheet name="stat" sheetId="1" r:id="rId1"/>
    <sheet name="agric" sheetId="2" r:id="rId2"/>
    <sheet name="veterani" sheetId="3" r:id="rId3"/>
  </sheets>
  <definedNames/>
  <calcPr fullCalcOnLoad="1"/>
</workbook>
</file>

<file path=xl/comments1.xml><?xml version="1.0" encoding="utf-8"?>
<comments xmlns="http://schemas.openxmlformats.org/spreadsheetml/2006/main">
  <authors>
    <author>ocpp</author>
  </authors>
  <commentList>
    <comment ref="A8" authorId="0">
      <text>
        <r>
          <rPr>
            <b/>
            <sz val="8"/>
            <rFont val="Tahoma"/>
            <family val="0"/>
          </rPr>
          <t>ocpp: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<sst xmlns="http://schemas.openxmlformats.org/spreadsheetml/2006/main" count="70" uniqueCount="58">
  <si>
    <t xml:space="preserve"> </t>
  </si>
  <si>
    <t>3. I.O.V.R.</t>
  </si>
  <si>
    <t>A.   INDICATORII DE PENSII ASIGURARI SOCIALE DE STAT,  IOVR si AJUTOR SOCIAL</t>
  </si>
  <si>
    <t>Categoria de pensionari</t>
  </si>
  <si>
    <t>Pensia medie  luna curenta               lei</t>
  </si>
  <si>
    <t>Pensia medie luna anterioara      lei</t>
  </si>
  <si>
    <t>Pensia  medie luna crt. an anterior                    lei</t>
  </si>
  <si>
    <t xml:space="preserve"> %  col.3/col.4</t>
  </si>
  <si>
    <t>1. ASIGURARI SOCIALE</t>
  </si>
  <si>
    <t xml:space="preserve">          - cu vechime completa</t>
  </si>
  <si>
    <t xml:space="preserve">          - cu vechime incompleta</t>
  </si>
  <si>
    <t xml:space="preserve">         - gradul   I</t>
  </si>
  <si>
    <t xml:space="preserve">         - gradul  II</t>
  </si>
  <si>
    <t xml:space="preserve">         -  gradul III</t>
  </si>
  <si>
    <t>2. AJUTOR SOCIAL</t>
  </si>
  <si>
    <t>B.   INDICATORII DE PENSII PENTRU AGRICULTORI</t>
  </si>
  <si>
    <t xml:space="preserve"> Categoria de pensionari</t>
  </si>
  <si>
    <t>Pensia medie luna curenta            lei</t>
  </si>
  <si>
    <t>Pensia medie luna curenta  an anterior              lei</t>
  </si>
  <si>
    <t xml:space="preserve">     %    col.3/col.4</t>
  </si>
  <si>
    <t xml:space="preserve">      %     col.3/col.5</t>
  </si>
  <si>
    <t>1. TOTAL AGRICULTORI</t>
  </si>
  <si>
    <t xml:space="preserve">         - gradul  I</t>
  </si>
  <si>
    <t xml:space="preserve">Numar  </t>
  </si>
  <si>
    <t>Categoria de beneficiar</t>
  </si>
  <si>
    <t>Valoare spor lunar                  - mii lei -</t>
  </si>
  <si>
    <t>Valoare           renta lunara                  - mii lei -</t>
  </si>
  <si>
    <t>Total drepturi       lunare               - mii lei -</t>
  </si>
  <si>
    <t>Valoarea  medie lunara          - lei -</t>
  </si>
  <si>
    <t>1. Mari mutilati si invalizi gradul I</t>
  </si>
  <si>
    <t>2. Invalizi gradul II</t>
  </si>
  <si>
    <t>3. Invalizi gradul III</t>
  </si>
  <si>
    <t>Total invalizi</t>
  </si>
  <si>
    <t>4. Vaduve de razboi</t>
  </si>
  <si>
    <t>5. Veterani de razboi</t>
  </si>
  <si>
    <t>6. Accidentati in afara serv.ordonat</t>
  </si>
  <si>
    <t>7. Vaduve de veterani de razboi</t>
  </si>
  <si>
    <t>Valoare indemnizatie lunara              - mii lei -</t>
  </si>
  <si>
    <t xml:space="preserve">        - cu vechime completa</t>
  </si>
  <si>
    <t xml:space="preserve">       - cu vechime incompleta</t>
  </si>
  <si>
    <t>Invalizi, veterani si vaduve de razboi - total-</t>
  </si>
  <si>
    <t xml:space="preserve"> %  col.3/col.5</t>
  </si>
  <si>
    <t>1.2 Pensia anticipata</t>
  </si>
  <si>
    <t>1.3 Pensia anticipata partiala</t>
  </si>
  <si>
    <t>Valoarea pensiei conform deciziei                      lei</t>
  </si>
  <si>
    <t>1.4  Invaliditate</t>
  </si>
  <si>
    <t>1.1 Limita de virsta</t>
  </si>
  <si>
    <t>1.5 Urmasi</t>
  </si>
  <si>
    <t xml:space="preserve">  1.1 Limita de virsta</t>
  </si>
  <si>
    <t>Valoarea pensiei conform deciziei                                           lei</t>
  </si>
  <si>
    <t xml:space="preserve">  1.2  Invaliditate</t>
  </si>
  <si>
    <t xml:space="preserve">  1.3 Urmasi</t>
  </si>
  <si>
    <t xml:space="preserve">Numar pensionari    </t>
  </si>
  <si>
    <t>Numar pensionari</t>
  </si>
  <si>
    <t xml:space="preserve">      a) Existent la finele lunii  MAI  2001                                                                                                                                                       </t>
  </si>
  <si>
    <t xml:space="preserve">      a) Existent la finele lunii  MAI  2001                                                                                                                                                                                            </t>
  </si>
  <si>
    <t xml:space="preserve">        a) Existent la finele lunii  MAI 2001                                                                                                                                                                               </t>
  </si>
  <si>
    <t>C.  INDICATORII PRIVIND INDEMNIZATIILE SI SPORURILE CONF. LEGII NR. 49/1991, LEGII NR. 44/1994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</si>
</sst>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mmmm\ yyyy"/>
    <numFmt numFmtId="185" formatCode="mmmm\-yy"/>
    <numFmt numFmtId="186" formatCode="d\ mmmm\ yyyy"/>
    <numFmt numFmtId="187" formatCode="mmmm\ d\,\ yyyy"/>
    <numFmt numFmtId="188" formatCode="#,##0.00000"/>
    <numFmt numFmtId="189" formatCode="#,##0.0000000"/>
    <numFmt numFmtId="190" formatCode="0.00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0"/>
      <name val="Times New Roman"/>
      <family val="0"/>
    </font>
    <font>
      <sz val="11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horizontal="left" vertical="top"/>
    </xf>
    <xf numFmtId="0" fontId="4" fillId="1" borderId="1" xfId="0" applyFont="1" applyFill="1" applyBorder="1" applyAlignment="1" quotePrefix="1">
      <alignment horizontal="center" vertical="center" wrapText="1"/>
    </xf>
    <xf numFmtId="0" fontId="4" fillId="1" borderId="2" xfId="0" applyFont="1" applyFill="1" applyBorder="1" applyAlignment="1" quotePrefix="1">
      <alignment horizontal="center" vertical="center" wrapText="1"/>
    </xf>
    <xf numFmtId="0" fontId="4" fillId="1" borderId="2" xfId="0" applyFont="1" applyFill="1" applyBorder="1" applyAlignment="1">
      <alignment horizontal="center" vertical="center" wrapText="1"/>
    </xf>
    <xf numFmtId="0" fontId="4" fillId="1" borderId="3" xfId="0" applyFont="1" applyFill="1" applyBorder="1" applyAlignment="1" quotePrefix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1" borderId="4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>
      <alignment/>
    </xf>
    <xf numFmtId="0" fontId="4" fillId="1" borderId="5" xfId="0" applyFont="1" applyFill="1" applyBorder="1" applyAlignment="1" quotePrefix="1">
      <alignment horizontal="left" vertical="center" wrapText="1"/>
    </xf>
    <xf numFmtId="0" fontId="4" fillId="1" borderId="4" xfId="0" applyFont="1" applyFill="1" applyBorder="1" applyAlignment="1" quotePrefix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1" borderId="1" xfId="0" applyFont="1" applyFill="1" applyBorder="1" applyAlignment="1">
      <alignment horizontal="center" vertical="center" wrapText="1"/>
    </xf>
    <xf numFmtId="0" fontId="4" fillId="1" borderId="4" xfId="0" applyFont="1" applyFill="1" applyBorder="1" applyAlignment="1" quotePrefix="1">
      <alignment horizontal="center" vertical="center" wrapText="1"/>
    </xf>
    <xf numFmtId="0" fontId="4" fillId="1" borderId="4" xfId="0" applyFont="1" applyFill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12" xfId="0" applyNumberFormat="1" applyFont="1" applyBorder="1" applyAlignment="1">
      <alignment horizontal="right" vertical="center"/>
    </xf>
    <xf numFmtId="2" fontId="8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 vertical="center"/>
    </xf>
    <xf numFmtId="0" fontId="7" fillId="1" borderId="4" xfId="0" applyFont="1" applyFill="1" applyBorder="1" applyAlignment="1">
      <alignment horizontal="left" wrapText="1"/>
    </xf>
    <xf numFmtId="0" fontId="7" fillId="1" borderId="4" xfId="0" applyFont="1" applyFill="1" applyBorder="1" applyAlignment="1" quotePrefix="1">
      <alignment horizontal="left" wrapText="1"/>
    </xf>
    <xf numFmtId="0" fontId="4" fillId="1" borderId="4" xfId="0" applyFont="1" applyFill="1" applyBorder="1" applyAlignment="1" quotePrefix="1">
      <alignment horizontal="left" wrapText="1"/>
    </xf>
    <xf numFmtId="0" fontId="7" fillId="1" borderId="5" xfId="0" applyFont="1" applyFill="1" applyBorder="1" applyAlignment="1">
      <alignment horizontal="left"/>
    </xf>
    <xf numFmtId="37" fontId="5" fillId="0" borderId="0" xfId="0" applyNumberFormat="1" applyFont="1" applyAlignment="1">
      <alignment/>
    </xf>
    <xf numFmtId="3" fontId="6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1" borderId="3" xfId="0" applyFont="1" applyFill="1" applyBorder="1" applyAlignment="1" quotePrefix="1">
      <alignment horizontal="centerContinuous" vertical="center" wrapText="1"/>
    </xf>
    <xf numFmtId="0" fontId="4" fillId="1" borderId="3" xfId="0" applyFont="1" applyFill="1" applyBorder="1" applyAlignment="1">
      <alignment horizontal="center" vertical="center" wrapText="1"/>
    </xf>
    <xf numFmtId="37" fontId="6" fillId="0" borderId="0" xfId="0" applyNumberFormat="1" applyFont="1" applyBorder="1" applyAlignment="1">
      <alignment/>
    </xf>
    <xf numFmtId="3" fontId="6" fillId="0" borderId="16" xfId="0" applyNumberFormat="1" applyFont="1" applyBorder="1" applyAlignment="1" quotePrefix="1">
      <alignment horizontal="right" vertical="center"/>
    </xf>
    <xf numFmtId="3" fontId="8" fillId="0" borderId="12" xfId="0" applyNumberFormat="1" applyFont="1" applyFill="1" applyBorder="1" applyAlignment="1" quotePrefix="1">
      <alignment horizontal="right" vertical="center"/>
    </xf>
    <xf numFmtId="3" fontId="8" fillId="0" borderId="12" xfId="0" applyNumberFormat="1" applyFont="1" applyBorder="1" applyAlignment="1" quotePrefix="1">
      <alignment horizontal="right" vertical="center"/>
    </xf>
    <xf numFmtId="3" fontId="6" fillId="0" borderId="12" xfId="0" applyNumberFormat="1" applyFont="1" applyBorder="1" applyAlignment="1" quotePrefix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/>
    </xf>
    <xf numFmtId="3" fontId="8" fillId="0" borderId="8" xfId="0" applyNumberFormat="1" applyFont="1" applyFill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37" fontId="6" fillId="0" borderId="8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2" fontId="4" fillId="1" borderId="4" xfId="0" applyNumberFormat="1" applyFont="1" applyFill="1" applyBorder="1" applyAlignment="1">
      <alignment horizontal="left" wrapText="1"/>
    </xf>
    <xf numFmtId="0" fontId="4" fillId="1" borderId="4" xfId="0" applyFont="1" applyFill="1" applyBorder="1" applyAlignment="1">
      <alignment horizontal="left" wrapText="1"/>
    </xf>
    <xf numFmtId="3" fontId="8" fillId="0" borderId="17" xfId="0" applyNumberFormat="1" applyFont="1" applyBorder="1" applyAlignment="1" quotePrefix="1">
      <alignment horizontal="right" vertical="center"/>
    </xf>
    <xf numFmtId="0" fontId="4" fillId="1" borderId="4" xfId="0" applyFont="1" applyFill="1" applyBorder="1" applyAlignment="1">
      <alignment/>
    </xf>
    <xf numFmtId="0" fontId="6" fillId="1" borderId="4" xfId="0" applyFont="1" applyFill="1" applyBorder="1" applyAlignment="1">
      <alignment/>
    </xf>
    <xf numFmtId="3" fontId="6" fillId="0" borderId="13" xfId="0" applyNumberFormat="1" applyFont="1" applyFill="1" applyBorder="1" applyAlignment="1" quotePrefix="1">
      <alignment horizontal="right" vertical="center"/>
    </xf>
    <xf numFmtId="3" fontId="6" fillId="0" borderId="10" xfId="0" applyNumberFormat="1" applyFont="1" applyBorder="1" applyAlignment="1" quotePrefix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4" fillId="1" borderId="18" xfId="0" applyFont="1" applyFill="1" applyBorder="1" applyAlignment="1" quotePrefix="1">
      <alignment horizontal="centerContinuous" vertical="center" wrapText="1"/>
    </xf>
    <xf numFmtId="2" fontId="8" fillId="0" borderId="19" xfId="0" applyNumberFormat="1" applyFont="1" applyBorder="1" applyAlignment="1">
      <alignment horizontal="right" vertical="center"/>
    </xf>
    <xf numFmtId="2" fontId="8" fillId="0" borderId="20" xfId="0" applyNumberFormat="1" applyFont="1" applyBorder="1" applyAlignment="1">
      <alignment horizontal="right" vertical="center"/>
    </xf>
    <xf numFmtId="1" fontId="0" fillId="0" borderId="3" xfId="0" applyNumberFormat="1" applyBorder="1" applyAlignment="1">
      <alignment horizontal="center"/>
    </xf>
    <xf numFmtId="2" fontId="0" fillId="0" borderId="21" xfId="0" applyNumberFormat="1" applyBorder="1" applyAlignment="1">
      <alignment vertical="center"/>
    </xf>
    <xf numFmtId="2" fontId="0" fillId="0" borderId="7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4" fillId="1" borderId="4" xfId="0" applyFont="1" applyFill="1" applyBorder="1" applyAlignment="1" quotePrefix="1">
      <alignment horizontal="left" wrapText="1"/>
    </xf>
    <xf numFmtId="0" fontId="4" fillId="1" borderId="5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workbookViewId="0" topLeftCell="A1">
      <selection activeCell="E17" sqref="E17"/>
    </sheetView>
  </sheetViews>
  <sheetFormatPr defaultColWidth="9.140625" defaultRowHeight="12.75"/>
  <cols>
    <col min="1" max="1" width="30.00390625" style="0" customWidth="1"/>
    <col min="2" max="2" width="11.140625" style="0" customWidth="1"/>
    <col min="3" max="3" width="19.00390625" style="0" customWidth="1"/>
    <col min="4" max="4" width="11.57421875" style="0" customWidth="1"/>
    <col min="5" max="5" width="11.140625" style="0" customWidth="1"/>
    <col min="6" max="6" width="10.57421875" style="0" customWidth="1"/>
    <col min="7" max="8" width="6.28125" style="0" customWidth="1"/>
  </cols>
  <sheetData>
    <row r="1" spans="1:7" ht="12.75" customHeight="1">
      <c r="A1" s="47"/>
      <c r="B1" s="44"/>
      <c r="C1" s="45"/>
      <c r="D1" s="46"/>
      <c r="E1" s="46"/>
      <c r="F1" s="46"/>
      <c r="G1" s="46"/>
    </row>
    <row r="2" spans="1:7" ht="13.5" customHeight="1">
      <c r="A2" s="48" t="s">
        <v>2</v>
      </c>
      <c r="B2" s="44"/>
      <c r="C2" s="45"/>
      <c r="D2" s="46"/>
      <c r="E2" s="46"/>
      <c r="F2" s="46"/>
      <c r="G2" s="46"/>
    </row>
    <row r="3" spans="1:7" ht="13.5" customHeight="1">
      <c r="A3" s="48"/>
      <c r="B3" s="44"/>
      <c r="C3" s="45"/>
      <c r="D3" s="46"/>
      <c r="E3" s="46"/>
      <c r="F3" s="46"/>
      <c r="G3" s="46"/>
    </row>
    <row r="4" spans="1:7" ht="16.5" customHeight="1" thickBot="1">
      <c r="A4" s="2" t="s">
        <v>54</v>
      </c>
      <c r="B4" s="2"/>
      <c r="C4" s="3"/>
      <c r="D4" s="1"/>
      <c r="E4" s="1"/>
      <c r="F4" s="1"/>
      <c r="G4" s="1"/>
    </row>
    <row r="5" spans="1:8" ht="93.75" customHeight="1" thickBot="1" thickTop="1">
      <c r="A5" s="4" t="s">
        <v>3</v>
      </c>
      <c r="B5" s="5" t="s">
        <v>52</v>
      </c>
      <c r="C5" s="5" t="s">
        <v>44</v>
      </c>
      <c r="D5" s="5" t="s">
        <v>4</v>
      </c>
      <c r="E5" s="5" t="s">
        <v>5</v>
      </c>
      <c r="F5" s="5" t="s">
        <v>6</v>
      </c>
      <c r="G5" s="75" t="s">
        <v>7</v>
      </c>
      <c r="H5" s="49" t="s">
        <v>41</v>
      </c>
    </row>
    <row r="6" spans="1:8" ht="21.75" customHeight="1" thickBot="1" thickTop="1">
      <c r="A6" s="8">
        <v>0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74">
        <v>6</v>
      </c>
      <c r="H6" s="78">
        <v>7</v>
      </c>
    </row>
    <row r="7" spans="1:8" ht="24" customHeight="1" thickTop="1">
      <c r="A7" s="38" t="s">
        <v>8</v>
      </c>
      <c r="B7" s="52">
        <f>B8+B11+B12+B13+B17</f>
        <v>4411124</v>
      </c>
      <c r="C7" s="52">
        <f>C8+C11+C12+C13+C17</f>
        <v>5540794995944</v>
      </c>
      <c r="D7" s="43">
        <f aca="true" t="shared" si="0" ref="D7:D19">C7/B7</f>
        <v>1256095.9510419567</v>
      </c>
      <c r="E7" s="43">
        <v>1253733.4428724183</v>
      </c>
      <c r="F7" s="56">
        <v>824477</v>
      </c>
      <c r="G7" s="76">
        <f>D7/E7*100</f>
        <v>100.18843783604636</v>
      </c>
      <c r="H7" s="79">
        <f>D7/F7*100</f>
        <v>152.35063574144056</v>
      </c>
    </row>
    <row r="8" spans="1:8" ht="18.75" customHeight="1">
      <c r="A8" s="68" t="s">
        <v>46</v>
      </c>
      <c r="B8" s="53">
        <f>B9+B10</f>
        <v>3114459</v>
      </c>
      <c r="C8" s="54">
        <f>C9+C10</f>
        <v>4482909047535</v>
      </c>
      <c r="D8" s="43">
        <f t="shared" si="0"/>
        <v>1439386.1173112248</v>
      </c>
      <c r="E8" s="43">
        <v>1437885.7215724331</v>
      </c>
      <c r="F8" s="31">
        <v>948013</v>
      </c>
      <c r="G8" s="27">
        <f>D8/E8*100</f>
        <v>100.10434735641931</v>
      </c>
      <c r="H8" s="80">
        <f aca="true" t="shared" si="1" ref="H8:H19">D8/F8*100</f>
        <v>151.83189653635813</v>
      </c>
    </row>
    <row r="9" spans="1:8" ht="20.25" customHeight="1">
      <c r="A9" s="67" t="s">
        <v>9</v>
      </c>
      <c r="B9" s="54">
        <v>2274671</v>
      </c>
      <c r="C9" s="54">
        <v>3761895430804</v>
      </c>
      <c r="D9" s="43">
        <f t="shared" si="0"/>
        <v>1653819.576898813</v>
      </c>
      <c r="E9" s="43">
        <v>1651007.2127954694</v>
      </c>
      <c r="F9" s="31">
        <v>1086199</v>
      </c>
      <c r="G9" s="27">
        <f>D9/E9*100</f>
        <v>100.17034232688673</v>
      </c>
      <c r="H9" s="80">
        <f t="shared" si="1"/>
        <v>152.25751238021883</v>
      </c>
    </row>
    <row r="10" spans="1:8" ht="19.5" customHeight="1">
      <c r="A10" s="40" t="s">
        <v>10</v>
      </c>
      <c r="B10" s="54">
        <v>839788</v>
      </c>
      <c r="C10" s="54">
        <v>721013616731</v>
      </c>
      <c r="D10" s="43">
        <f t="shared" si="0"/>
        <v>858566.2294900618</v>
      </c>
      <c r="E10" s="43">
        <v>861226.9646389758</v>
      </c>
      <c r="F10" s="31">
        <v>584842</v>
      </c>
      <c r="G10" s="27">
        <f>D10/E10*100</f>
        <v>99.6910529676658</v>
      </c>
      <c r="H10" s="80">
        <f t="shared" si="1"/>
        <v>146.8031074187664</v>
      </c>
    </row>
    <row r="11" spans="1:8" ht="19.5" customHeight="1">
      <c r="A11" s="70" t="s">
        <v>42</v>
      </c>
      <c r="B11" s="69"/>
      <c r="C11" s="54"/>
      <c r="D11" s="43"/>
      <c r="E11" s="43"/>
      <c r="F11" s="31"/>
      <c r="G11" s="27"/>
      <c r="H11" s="80"/>
    </row>
    <row r="12" spans="1:8" ht="19.5" customHeight="1">
      <c r="A12" s="71" t="s">
        <v>43</v>
      </c>
      <c r="B12" s="69"/>
      <c r="C12" s="54"/>
      <c r="D12" s="43"/>
      <c r="E12" s="43"/>
      <c r="F12" s="31"/>
      <c r="G12" s="27"/>
      <c r="H12" s="80"/>
    </row>
    <row r="13" spans="1:8" ht="17.25" customHeight="1">
      <c r="A13" s="68" t="s">
        <v>45</v>
      </c>
      <c r="B13" s="54">
        <f>B14+B15+B16</f>
        <v>650838</v>
      </c>
      <c r="C13" s="31">
        <f>C14+C15+C16</f>
        <v>679984180158</v>
      </c>
      <c r="D13" s="43">
        <f t="shared" si="0"/>
        <v>1044782.5421349092</v>
      </c>
      <c r="E13" s="43">
        <v>1038641.5277525276</v>
      </c>
      <c r="F13" s="31">
        <v>656993</v>
      </c>
      <c r="G13" s="27">
        <f aca="true" t="shared" si="2" ref="G13:G19">D13/E13*100</f>
        <v>100.59125446251605</v>
      </c>
      <c r="H13" s="80">
        <f t="shared" si="1"/>
        <v>159.02491231031522</v>
      </c>
    </row>
    <row r="14" spans="1:8" ht="19.5" customHeight="1">
      <c r="A14" s="40" t="s">
        <v>11</v>
      </c>
      <c r="B14" s="54">
        <v>26526</v>
      </c>
      <c r="C14" s="54">
        <v>33631031498</v>
      </c>
      <c r="D14" s="43">
        <f t="shared" si="0"/>
        <v>1267851.5983563296</v>
      </c>
      <c r="E14" s="43">
        <v>1266262.338430826</v>
      </c>
      <c r="F14" s="31">
        <v>809022</v>
      </c>
      <c r="G14" s="27">
        <f t="shared" si="2"/>
        <v>100.12550795180981</v>
      </c>
      <c r="H14" s="80">
        <f t="shared" si="1"/>
        <v>156.7141064589504</v>
      </c>
    </row>
    <row r="15" spans="1:8" ht="18.75" customHeight="1">
      <c r="A15" s="40" t="s">
        <v>12</v>
      </c>
      <c r="B15" s="54">
        <v>530104</v>
      </c>
      <c r="C15" s="54">
        <v>579177594341</v>
      </c>
      <c r="D15" s="43">
        <f t="shared" si="0"/>
        <v>1092573.5220654814</v>
      </c>
      <c r="E15" s="43">
        <v>1086185.7040846038</v>
      </c>
      <c r="F15" s="31">
        <v>677614</v>
      </c>
      <c r="G15" s="27">
        <f t="shared" si="2"/>
        <v>100.58809630405337</v>
      </c>
      <c r="H15" s="80">
        <f t="shared" si="1"/>
        <v>161.23833363323092</v>
      </c>
    </row>
    <row r="16" spans="1:8" ht="18.75" customHeight="1">
      <c r="A16" s="40" t="s">
        <v>13</v>
      </c>
      <c r="B16" s="54">
        <v>94208</v>
      </c>
      <c r="C16" s="54">
        <v>67175554319</v>
      </c>
      <c r="D16" s="43">
        <f t="shared" si="0"/>
        <v>713055.731137483</v>
      </c>
      <c r="E16" s="43">
        <v>707704.0941003296</v>
      </c>
      <c r="F16" s="57">
        <v>506099</v>
      </c>
      <c r="G16" s="77">
        <f t="shared" si="2"/>
        <v>100.75619698709765</v>
      </c>
      <c r="H16" s="80">
        <f t="shared" si="1"/>
        <v>140.89253903633144</v>
      </c>
    </row>
    <row r="17" spans="1:8" ht="16.5" customHeight="1">
      <c r="A17" s="68" t="s">
        <v>47</v>
      </c>
      <c r="B17" s="54">
        <v>645827</v>
      </c>
      <c r="C17" s="54">
        <v>377901768251</v>
      </c>
      <c r="D17" s="43">
        <f t="shared" si="0"/>
        <v>585143.9599939303</v>
      </c>
      <c r="E17" s="43">
        <v>584818.6458880326</v>
      </c>
      <c r="F17" s="57">
        <v>406450</v>
      </c>
      <c r="G17" s="27">
        <f t="shared" si="2"/>
        <v>100.05562649347537</v>
      </c>
      <c r="H17" s="80">
        <f t="shared" si="1"/>
        <v>143.96456144517907</v>
      </c>
    </row>
    <row r="18" spans="1:8" ht="18" customHeight="1">
      <c r="A18" s="38" t="s">
        <v>14</v>
      </c>
      <c r="B18" s="55">
        <v>7501</v>
      </c>
      <c r="C18" s="55">
        <v>3127862777</v>
      </c>
      <c r="D18" s="43">
        <f t="shared" si="0"/>
        <v>416992.7712305026</v>
      </c>
      <c r="E18" s="43">
        <v>419012.4245994969</v>
      </c>
      <c r="F18" s="57">
        <v>313681</v>
      </c>
      <c r="G18" s="27">
        <f t="shared" si="2"/>
        <v>99.51799678233296</v>
      </c>
      <c r="H18" s="80">
        <f t="shared" si="1"/>
        <v>132.93529771663012</v>
      </c>
    </row>
    <row r="19" spans="1:8" ht="15.75" thickBot="1">
      <c r="A19" s="41" t="s">
        <v>1</v>
      </c>
      <c r="B19" s="72">
        <v>33319</v>
      </c>
      <c r="C19" s="73">
        <v>41697470892</v>
      </c>
      <c r="D19" s="58">
        <f t="shared" si="0"/>
        <v>1251462.255529878</v>
      </c>
      <c r="E19" s="58">
        <v>1252545.0604958874</v>
      </c>
      <c r="F19" s="64">
        <v>1193320</v>
      </c>
      <c r="G19" s="28">
        <f t="shared" si="2"/>
        <v>99.91355161581326</v>
      </c>
      <c r="H19" s="81">
        <f t="shared" si="1"/>
        <v>104.87231048921313</v>
      </c>
    </row>
    <row r="20" spans="1:7" ht="16.5" thickTop="1">
      <c r="A20" s="13"/>
      <c r="B20" s="13"/>
      <c r="C20" s="13"/>
      <c r="D20" s="13"/>
      <c r="E20" s="13"/>
      <c r="F20" s="13"/>
      <c r="G20" s="13"/>
    </row>
    <row r="21" spans="4:7" ht="15.75">
      <c r="D21" s="13"/>
      <c r="E21" s="13"/>
      <c r="F21" s="13"/>
      <c r="G21" s="13"/>
    </row>
    <row r="22" spans="4:7" ht="15.75">
      <c r="D22" s="13"/>
      <c r="E22" s="13"/>
      <c r="F22" s="13"/>
      <c r="G22" s="13"/>
    </row>
    <row r="23" spans="4:7" ht="15.75">
      <c r="D23" s="13"/>
      <c r="E23" s="13"/>
      <c r="F23" s="13"/>
      <c r="G23" s="13"/>
    </row>
    <row r="24" spans="4:7" ht="25.5" customHeight="1">
      <c r="D24" s="13"/>
      <c r="E24" s="13"/>
      <c r="F24" s="13"/>
      <c r="G24" s="13"/>
    </row>
    <row r="25" spans="4:7" ht="20.25" customHeight="1">
      <c r="D25" s="13" t="s">
        <v>0</v>
      </c>
      <c r="E25" s="13"/>
      <c r="F25" s="13"/>
      <c r="G25" s="13"/>
    </row>
    <row r="26" spans="4:7" ht="19.5" customHeight="1">
      <c r="D26" s="13" t="s">
        <v>0</v>
      </c>
      <c r="E26" s="42" t="s">
        <v>0</v>
      </c>
      <c r="F26" s="42"/>
      <c r="G26" s="13"/>
    </row>
    <row r="27" spans="4:7" ht="21" customHeight="1">
      <c r="D27" s="13" t="s">
        <v>0</v>
      </c>
      <c r="E27" s="13"/>
      <c r="F27" s="13"/>
      <c r="G27" s="13"/>
    </row>
    <row r="28" spans="4:7" ht="20.25" customHeight="1">
      <c r="D28" s="13" t="s">
        <v>0</v>
      </c>
      <c r="E28" s="13"/>
      <c r="F28" s="13"/>
      <c r="G28" s="13"/>
    </row>
    <row r="29" spans="4:7" ht="17.25" customHeight="1">
      <c r="D29" s="13" t="s">
        <v>0</v>
      </c>
      <c r="E29" s="13"/>
      <c r="F29" s="13"/>
      <c r="G29" s="13"/>
    </row>
    <row r="30" spans="4:7" ht="19.5" customHeight="1">
      <c r="D30" s="13" t="s">
        <v>0</v>
      </c>
      <c r="E30" s="13"/>
      <c r="F30" s="13"/>
      <c r="G30" s="13"/>
    </row>
    <row r="31" spans="4:7" ht="18" customHeight="1">
      <c r="D31" s="13" t="s">
        <v>0</v>
      </c>
      <c r="E31" s="13"/>
      <c r="F31" s="13"/>
      <c r="G31" s="13"/>
    </row>
    <row r="32" spans="4:7" ht="17.25" customHeight="1">
      <c r="D32" s="13" t="s">
        <v>0</v>
      </c>
      <c r="E32" s="13"/>
      <c r="F32" s="13"/>
      <c r="G32" s="13"/>
    </row>
    <row r="33" spans="4:7" ht="18" customHeight="1">
      <c r="D33" s="13" t="s">
        <v>0</v>
      </c>
      <c r="E33" s="13"/>
      <c r="F33" s="13"/>
      <c r="G33" s="13"/>
    </row>
    <row r="34" spans="4:7" ht="16.5" customHeight="1">
      <c r="D34" s="13" t="s">
        <v>0</v>
      </c>
      <c r="E34" s="13"/>
      <c r="F34" s="13"/>
      <c r="G34" s="13"/>
    </row>
    <row r="35" spans="5:7" ht="21" customHeight="1">
      <c r="E35" s="13"/>
      <c r="F35" s="13"/>
      <c r="G35" s="13"/>
    </row>
  </sheetData>
  <printOptions horizontalCentered="1" verticalCentered="1"/>
  <pageMargins left="1.5" right="0.88" top="1" bottom="0.63" header="0.38" footer="0.31"/>
  <pageSetup horizontalDpi="120" verticalDpi="120" orientation="landscape" paperSize="9" r:id="rId3"/>
  <headerFooter alignWithMargins="0">
    <oddFooter>&amp;CPage 2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F13" sqref="F13"/>
    </sheetView>
  </sheetViews>
  <sheetFormatPr defaultColWidth="9.140625" defaultRowHeight="12.75"/>
  <cols>
    <col min="1" max="1" width="28.8515625" style="0" customWidth="1"/>
    <col min="2" max="2" width="13.57421875" style="0" customWidth="1"/>
    <col min="3" max="3" width="17.421875" style="0" customWidth="1"/>
    <col min="4" max="4" width="11.57421875" style="0" customWidth="1"/>
    <col min="5" max="5" width="12.7109375" style="0" customWidth="1"/>
    <col min="6" max="6" width="13.8515625" style="0" customWidth="1"/>
    <col min="7" max="7" width="11.28125" style="0" customWidth="1"/>
    <col min="8" max="8" width="10.57421875" style="0" customWidth="1"/>
  </cols>
  <sheetData>
    <row r="1" spans="1:8" ht="15.75">
      <c r="A1" s="48" t="s">
        <v>15</v>
      </c>
      <c r="B1" s="48"/>
      <c r="C1" s="48"/>
      <c r="D1" s="48"/>
      <c r="E1" s="48"/>
      <c r="F1" s="48"/>
      <c r="G1" s="48"/>
      <c r="H1" s="48"/>
    </row>
    <row r="2" spans="1:8" ht="15.75">
      <c r="A2" s="48"/>
      <c r="B2" s="48"/>
      <c r="C2" s="48"/>
      <c r="D2" s="48"/>
      <c r="E2" s="48"/>
      <c r="F2" s="48"/>
      <c r="G2" s="48"/>
      <c r="H2" s="48"/>
    </row>
    <row r="3" spans="1:8" ht="16.5" thickBot="1">
      <c r="A3" s="12" t="s">
        <v>55</v>
      </c>
      <c r="B3" s="13"/>
      <c r="C3" s="13"/>
      <c r="D3" s="13"/>
      <c r="E3" s="13"/>
      <c r="F3" s="13"/>
      <c r="G3" s="13"/>
      <c r="H3" s="13"/>
    </row>
    <row r="4" spans="1:8" ht="64.5" thickBot="1" thickTop="1">
      <c r="A4" s="4" t="s">
        <v>16</v>
      </c>
      <c r="B4" s="6" t="s">
        <v>53</v>
      </c>
      <c r="C4" s="5" t="s">
        <v>49</v>
      </c>
      <c r="D4" s="5" t="s">
        <v>17</v>
      </c>
      <c r="E4" s="5" t="s">
        <v>5</v>
      </c>
      <c r="F4" s="5" t="s">
        <v>18</v>
      </c>
      <c r="G4" s="6" t="s">
        <v>19</v>
      </c>
      <c r="H4" s="50" t="s">
        <v>20</v>
      </c>
    </row>
    <row r="5" spans="1:8" ht="17.25" thickBot="1" thickTop="1">
      <c r="A5" s="16">
        <v>0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10">
        <v>7</v>
      </c>
    </row>
    <row r="6" spans="1:8" ht="15.75" thickTop="1">
      <c r="A6" s="39" t="s">
        <v>21</v>
      </c>
      <c r="B6" s="59">
        <f>B7+B10+B13</f>
        <v>1781705</v>
      </c>
      <c r="C6" s="59">
        <f>C7+C10+C13</f>
        <v>463265008776</v>
      </c>
      <c r="D6" s="59">
        <f aca="true" t="shared" si="0" ref="D6:D13">C6/B6</f>
        <v>260012.18427068455</v>
      </c>
      <c r="E6" s="59">
        <v>260143.18618494648</v>
      </c>
      <c r="F6" s="65">
        <v>161621.37419263698</v>
      </c>
      <c r="G6" s="23">
        <f aca="true" t="shared" si="1" ref="G6:G13">D6/E6*100</f>
        <v>99.94964238111207</v>
      </c>
      <c r="H6" s="24">
        <f aca="true" t="shared" si="2" ref="H6:H13">D6/F6*100</f>
        <v>160.8773502697578</v>
      </c>
    </row>
    <row r="7" spans="1:8" ht="15.75">
      <c r="A7" s="68" t="s">
        <v>48</v>
      </c>
      <c r="B7" s="60">
        <f>B8+B9</f>
        <v>1552218</v>
      </c>
      <c r="C7" s="60">
        <f>C8+C9</f>
        <v>427773181586</v>
      </c>
      <c r="D7" s="59">
        <f t="shared" si="0"/>
        <v>275588.3397731504</v>
      </c>
      <c r="E7" s="59">
        <v>275520.94297739275</v>
      </c>
      <c r="F7" s="65">
        <v>170088.03455110098</v>
      </c>
      <c r="G7" s="23">
        <f t="shared" si="1"/>
        <v>100.02446158721341</v>
      </c>
      <c r="H7" s="24">
        <f t="shared" si="2"/>
        <v>162.0268824320814</v>
      </c>
    </row>
    <row r="8" spans="1:8" ht="15.75">
      <c r="A8" s="68" t="s">
        <v>38</v>
      </c>
      <c r="B8" s="61">
        <v>389095</v>
      </c>
      <c r="C8" s="61">
        <v>146027811814</v>
      </c>
      <c r="D8" s="59">
        <f t="shared" si="0"/>
        <v>375301.1778974286</v>
      </c>
      <c r="E8" s="59">
        <v>375277.2385861523</v>
      </c>
      <c r="F8" s="65">
        <v>232506.68197323193</v>
      </c>
      <c r="G8" s="23">
        <f t="shared" si="1"/>
        <v>100.00637910025306</v>
      </c>
      <c r="H8" s="24">
        <f t="shared" si="2"/>
        <v>161.41522244106358</v>
      </c>
    </row>
    <row r="9" spans="1:8" ht="15.75">
      <c r="A9" s="82" t="s">
        <v>39</v>
      </c>
      <c r="B9" s="61">
        <v>1163123</v>
      </c>
      <c r="C9" s="61">
        <v>281745369772</v>
      </c>
      <c r="D9" s="59">
        <f t="shared" si="0"/>
        <v>242231.79300211585</v>
      </c>
      <c r="E9" s="59">
        <v>242208.95026378002</v>
      </c>
      <c r="F9" s="65">
        <v>149851.59274951313</v>
      </c>
      <c r="G9" s="23">
        <f t="shared" si="1"/>
        <v>100.00943100505202</v>
      </c>
      <c r="H9" s="24">
        <f t="shared" si="2"/>
        <v>161.64779336514786</v>
      </c>
    </row>
    <row r="10" spans="1:8" ht="15.75">
      <c r="A10" s="68" t="s">
        <v>50</v>
      </c>
      <c r="B10" s="61">
        <f>B11+B12</f>
        <v>49718</v>
      </c>
      <c r="C10" s="61">
        <f>C11+C12</f>
        <v>11559645718</v>
      </c>
      <c r="D10" s="59">
        <f t="shared" si="0"/>
        <v>232504.23826380787</v>
      </c>
      <c r="E10" s="59">
        <v>232452.63454018682</v>
      </c>
      <c r="F10" s="65">
        <v>144247.68446802362</v>
      </c>
      <c r="G10" s="23">
        <f t="shared" si="1"/>
        <v>100.02219967251527</v>
      </c>
      <c r="H10" s="24">
        <f t="shared" si="2"/>
        <v>161.18403503062726</v>
      </c>
    </row>
    <row r="11" spans="1:8" ht="15.75">
      <c r="A11" s="82" t="s">
        <v>22</v>
      </c>
      <c r="B11" s="61">
        <v>2892</v>
      </c>
      <c r="C11" s="61">
        <v>560916329</v>
      </c>
      <c r="D11" s="59">
        <f t="shared" si="0"/>
        <v>193954.4706085754</v>
      </c>
      <c r="E11" s="59">
        <v>193760.9851004851</v>
      </c>
      <c r="F11" s="65">
        <v>117866.06657515443</v>
      </c>
      <c r="G11" s="23">
        <f t="shared" si="1"/>
        <v>100.09985782637818</v>
      </c>
      <c r="H11" s="24">
        <f t="shared" si="2"/>
        <v>164.55497009811984</v>
      </c>
    </row>
    <row r="12" spans="1:8" ht="15.75">
      <c r="A12" s="82" t="s">
        <v>12</v>
      </c>
      <c r="B12" s="61">
        <v>46826</v>
      </c>
      <c r="C12" s="61">
        <v>10998729389</v>
      </c>
      <c r="D12" s="59">
        <f t="shared" si="0"/>
        <v>234885.0935164225</v>
      </c>
      <c r="E12" s="59">
        <v>234855.51160939081</v>
      </c>
      <c r="F12" s="65">
        <v>145936.22854067828</v>
      </c>
      <c r="G12" s="23">
        <f t="shared" si="1"/>
        <v>100.01259578999402</v>
      </c>
      <c r="H12" s="24">
        <f t="shared" si="2"/>
        <v>160.9505027402778</v>
      </c>
    </row>
    <row r="13" spans="1:8" ht="16.5" thickBot="1">
      <c r="A13" s="83" t="s">
        <v>51</v>
      </c>
      <c r="B13" s="62">
        <v>179769</v>
      </c>
      <c r="C13" s="62">
        <v>23932181472</v>
      </c>
      <c r="D13" s="63">
        <f t="shared" si="0"/>
        <v>133127.41057690704</v>
      </c>
      <c r="E13" s="63">
        <v>132584.98195741881</v>
      </c>
      <c r="F13" s="66">
        <v>77877.14663454996</v>
      </c>
      <c r="G13" s="25">
        <f t="shared" si="1"/>
        <v>100.40911769302984</v>
      </c>
      <c r="H13" s="26">
        <f t="shared" si="2"/>
        <v>170.9454138087867</v>
      </c>
    </row>
    <row r="14" spans="1:8" ht="16.5" thickTop="1">
      <c r="A14" s="13"/>
      <c r="B14" s="13"/>
      <c r="C14" s="13"/>
      <c r="D14" s="13"/>
      <c r="E14" s="13"/>
      <c r="F14" s="13"/>
      <c r="G14" s="13"/>
      <c r="H14" s="13"/>
    </row>
    <row r="15" spans="1:8" ht="15.75">
      <c r="A15" s="1"/>
      <c r="B15" s="1"/>
      <c r="C15" s="1"/>
      <c r="D15" s="13"/>
      <c r="E15" s="13"/>
      <c r="F15" s="51"/>
      <c r="G15" s="13"/>
      <c r="H15" s="13"/>
    </row>
  </sheetData>
  <printOptions horizontalCentered="1" verticalCentered="1"/>
  <pageMargins left="0.83" right="0.22" top="1" bottom="1" header="0.5" footer="0.5"/>
  <pageSetup horizontalDpi="120" verticalDpi="120" orientation="landscape" paperSize="9" r:id="rId1"/>
  <headerFooter alignWithMargins="0">
    <oddFooter>&amp;CPage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4.57421875" style="0" customWidth="1"/>
    <col min="2" max="2" width="10.7109375" style="0" customWidth="1"/>
    <col min="3" max="3" width="14.57421875" style="0" customWidth="1"/>
    <col min="4" max="4" width="14.421875" style="0" customWidth="1"/>
    <col min="5" max="5" width="13.57421875" style="0" customWidth="1"/>
    <col min="6" max="6" width="14.00390625" style="0" customWidth="1"/>
    <col min="7" max="7" width="10.7109375" style="0" customWidth="1"/>
  </cols>
  <sheetData>
    <row r="1" spans="1:7" ht="15.75">
      <c r="A1" s="48" t="s">
        <v>57</v>
      </c>
      <c r="B1" s="48"/>
      <c r="C1" s="48"/>
      <c r="D1" s="48"/>
      <c r="E1" s="48"/>
      <c r="F1" s="48"/>
      <c r="G1" s="48"/>
    </row>
    <row r="2" spans="1:7" ht="16.5" thickBot="1">
      <c r="A2" s="12" t="s">
        <v>56</v>
      </c>
      <c r="B2" s="17"/>
      <c r="C2" s="17"/>
      <c r="D2" s="17"/>
      <c r="E2" s="13"/>
      <c r="F2" s="17"/>
      <c r="G2" s="17"/>
    </row>
    <row r="3" spans="1:7" ht="64.5" thickBot="1" thickTop="1">
      <c r="A3" s="18" t="s">
        <v>24</v>
      </c>
      <c r="B3" s="5" t="s">
        <v>23</v>
      </c>
      <c r="C3" s="5" t="s">
        <v>37</v>
      </c>
      <c r="D3" s="5" t="s">
        <v>25</v>
      </c>
      <c r="E3" s="5" t="s">
        <v>26</v>
      </c>
      <c r="F3" s="5" t="s">
        <v>27</v>
      </c>
      <c r="G3" s="7" t="s">
        <v>28</v>
      </c>
    </row>
    <row r="4" spans="1:7" ht="17.25" thickBot="1" thickTop="1">
      <c r="A4" s="16">
        <v>0</v>
      </c>
      <c r="B4" s="9">
        <v>1</v>
      </c>
      <c r="C4" s="9">
        <v>2</v>
      </c>
      <c r="D4" s="9">
        <v>3</v>
      </c>
      <c r="E4" s="29">
        <v>4</v>
      </c>
      <c r="F4" s="9">
        <v>5</v>
      </c>
      <c r="G4" s="10">
        <v>6</v>
      </c>
    </row>
    <row r="5" spans="1:7" ht="16.5" thickTop="1">
      <c r="A5" s="19" t="s">
        <v>40</v>
      </c>
      <c r="B5" s="21">
        <f>B9+B10+B11+B12+B13</f>
        <v>524735</v>
      </c>
      <c r="C5" s="32">
        <f>C9+C10+C11+C12+C13</f>
        <v>50148207.099999994</v>
      </c>
      <c r="D5" s="32">
        <f>D9+D10+D11+D12+D13</f>
        <v>8860840.2</v>
      </c>
      <c r="E5" s="32">
        <f>E9+E10+E11+E12+E13</f>
        <v>64058248.5</v>
      </c>
      <c r="F5" s="32">
        <f>(F9+F10+F11+F12+F13)</f>
        <v>123067295.79999998</v>
      </c>
      <c r="G5" s="22">
        <f aca="true" t="shared" si="0" ref="G5:G13">F5/B5*1000</f>
        <v>234532.27972214544</v>
      </c>
    </row>
    <row r="6" spans="1:7" ht="15.75">
      <c r="A6" s="15" t="s">
        <v>29</v>
      </c>
      <c r="B6" s="21">
        <v>1846</v>
      </c>
      <c r="C6" s="32">
        <v>387660</v>
      </c>
      <c r="D6" s="33">
        <v>68622.8</v>
      </c>
      <c r="E6" s="34">
        <v>1146017</v>
      </c>
      <c r="F6" s="33">
        <f>SUM(C6:E6)</f>
        <v>1602299.8</v>
      </c>
      <c r="G6" s="22">
        <f t="shared" si="0"/>
        <v>867984.7237269772</v>
      </c>
    </row>
    <row r="7" spans="1:7" ht="15.75">
      <c r="A7" s="11" t="s">
        <v>30</v>
      </c>
      <c r="B7" s="21">
        <v>4987</v>
      </c>
      <c r="C7" s="32">
        <v>942432.5</v>
      </c>
      <c r="D7" s="33">
        <v>182214.7</v>
      </c>
      <c r="E7" s="33">
        <v>2984993.8</v>
      </c>
      <c r="F7" s="33">
        <f>SUM(C7:E7)</f>
        <v>4109641</v>
      </c>
      <c r="G7" s="22">
        <f t="shared" si="0"/>
        <v>824070.7840385</v>
      </c>
    </row>
    <row r="8" spans="1:7" ht="15.75">
      <c r="A8" s="11" t="s">
        <v>31</v>
      </c>
      <c r="B8" s="21">
        <v>32</v>
      </c>
      <c r="C8" s="32">
        <v>5040</v>
      </c>
      <c r="D8" s="33">
        <v>1225.4</v>
      </c>
      <c r="E8" s="33">
        <v>16545</v>
      </c>
      <c r="F8" s="33">
        <f>SUM(C8:E8)</f>
        <v>22810.4</v>
      </c>
      <c r="G8" s="22">
        <f>F8/B8*1000-2</f>
        <v>712823</v>
      </c>
    </row>
    <row r="9" spans="1:7" ht="15.75">
      <c r="A9" s="20" t="s">
        <v>32</v>
      </c>
      <c r="B9" s="21">
        <f>SUM(B6:B8)</f>
        <v>6865</v>
      </c>
      <c r="C9" s="32">
        <f>SUM(C6:C8)</f>
        <v>1335132.5</v>
      </c>
      <c r="D9" s="32">
        <f>SUM(D6:D8)</f>
        <v>252062.9</v>
      </c>
      <c r="E9" s="32">
        <f>SUM(E6:E8)</f>
        <v>4147555.8</v>
      </c>
      <c r="F9" s="33">
        <f>SUM(F6:F8)</f>
        <v>5734751.2</v>
      </c>
      <c r="G9" s="22">
        <f>F9/B9*1000</f>
        <v>835360.6991988347</v>
      </c>
    </row>
    <row r="10" spans="1:7" ht="15.75">
      <c r="A10" s="11" t="s">
        <v>33</v>
      </c>
      <c r="B10" s="21">
        <v>13750</v>
      </c>
      <c r="C10" s="32">
        <v>1804687.5</v>
      </c>
      <c r="D10" s="33">
        <v>7.1</v>
      </c>
      <c r="E10" s="33">
        <v>426033.8</v>
      </c>
      <c r="F10" s="33">
        <f>SUM(C10:E10)</f>
        <v>2230728.4</v>
      </c>
      <c r="G10" s="22">
        <f t="shared" si="0"/>
        <v>162234.79272727272</v>
      </c>
    </row>
    <row r="11" spans="1:7" ht="15.75">
      <c r="A11" s="11" t="s">
        <v>34</v>
      </c>
      <c r="B11" s="21">
        <v>210751</v>
      </c>
      <c r="C11" s="32">
        <v>27660481.4</v>
      </c>
      <c r="D11" s="33">
        <v>8608770.2</v>
      </c>
      <c r="E11" s="33">
        <v>40315753</v>
      </c>
      <c r="F11" s="33">
        <f>SUM(C11:E11)</f>
        <v>76585004.6</v>
      </c>
      <c r="G11" s="22">
        <f t="shared" si="0"/>
        <v>363390.942866226</v>
      </c>
    </row>
    <row r="12" spans="1:7" ht="15.75">
      <c r="A12" s="15" t="s">
        <v>35</v>
      </c>
      <c r="B12" s="21">
        <v>212</v>
      </c>
      <c r="C12" s="32">
        <v>40162.5</v>
      </c>
      <c r="D12" s="33">
        <v>0</v>
      </c>
      <c r="E12" s="33">
        <v>36950.5</v>
      </c>
      <c r="F12" s="33">
        <f>SUM(C12:E12)</f>
        <v>77113</v>
      </c>
      <c r="G12" s="22">
        <f t="shared" si="0"/>
        <v>363740.56603773584</v>
      </c>
    </row>
    <row r="13" spans="1:7" ht="16.5" thickBot="1">
      <c r="A13" s="14" t="s">
        <v>36</v>
      </c>
      <c r="B13" s="37">
        <v>293157</v>
      </c>
      <c r="C13" s="35">
        <v>19307743.2</v>
      </c>
      <c r="D13" s="36">
        <v>0</v>
      </c>
      <c r="E13" s="36">
        <v>19131955.4</v>
      </c>
      <c r="F13" s="36">
        <f>SUM(C13:E13)</f>
        <v>38439698.599999994</v>
      </c>
      <c r="G13" s="30">
        <f t="shared" si="0"/>
        <v>131123.2499991472</v>
      </c>
    </row>
    <row r="14" ht="13.5" thickTop="1"/>
  </sheetData>
  <printOptions horizontalCentered="1" verticalCentered="1"/>
  <pageMargins left="0.91" right="0.25" top="1" bottom="1" header="0.5" footer="0.5"/>
  <pageSetup horizontalDpi="120" verticalDpi="120" orientation="landscape" paperSize="9" r:id="rId1"/>
  <headerFooter alignWithMargins="0">
    <oddFooter>&amp;CPage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RAZVAN</dc:creator>
  <cp:keywords/>
  <dc:description/>
  <cp:lastModifiedBy>Daniel</cp:lastModifiedBy>
  <cp:lastPrinted>2005-10-25T11:05:05Z</cp:lastPrinted>
  <dcterms:created xsi:type="dcterms:W3CDTF">2000-02-08T07:08:44Z</dcterms:created>
  <dcterms:modified xsi:type="dcterms:W3CDTF">2005-11-02T12:06:46Z</dcterms:modified>
  <cp:category/>
  <cp:version/>
  <cp:contentType/>
  <cp:contentStatus/>
</cp:coreProperties>
</file>