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46" windowWidth="8460" windowHeight="4890" tabRatio="829" activeTab="0"/>
  </bookViews>
  <sheets>
    <sheet name="stat" sheetId="1" r:id="rId1"/>
    <sheet name="agric" sheetId="2" r:id="rId2"/>
    <sheet name="veterani" sheetId="3" r:id="rId3"/>
  </sheets>
  <definedNames/>
  <calcPr fullCalcOnLoad="1"/>
</workbook>
</file>

<file path=xl/comments1.xml><?xml version="1.0" encoding="utf-8"?>
<comments xmlns="http://schemas.openxmlformats.org/spreadsheetml/2006/main">
  <authors>
    <author>ocpp</author>
  </authors>
  <commentList>
    <comment ref="A8" authorId="0">
      <text>
        <r>
          <rPr>
            <b/>
            <sz val="8"/>
            <rFont val="Tahoma"/>
            <family val="0"/>
          </rPr>
          <t>ocpp: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<sst xmlns="http://schemas.openxmlformats.org/spreadsheetml/2006/main" count="70" uniqueCount="58">
  <si>
    <t xml:space="preserve"> </t>
  </si>
  <si>
    <t>3. I.O.V.R.</t>
  </si>
  <si>
    <t>A.   INDICATORII DE PENSII ASIGURARI SOCIALE DE STAT,  IOVR si AJUTOR SOCIAL</t>
  </si>
  <si>
    <t>Categoria de pensionari</t>
  </si>
  <si>
    <t>Pensia medie  luna curenta               lei</t>
  </si>
  <si>
    <t>Pensia medie luna anterioara      lei</t>
  </si>
  <si>
    <t>Pensia  medie luna crt. an anterior                    lei</t>
  </si>
  <si>
    <t xml:space="preserve"> %  col.3/col.4</t>
  </si>
  <si>
    <t>1. ASIGURARI SOCIALE</t>
  </si>
  <si>
    <t xml:space="preserve">          - cu vechime completa</t>
  </si>
  <si>
    <t xml:space="preserve">          - cu vechime incompleta</t>
  </si>
  <si>
    <t xml:space="preserve">         - gradul   I</t>
  </si>
  <si>
    <t xml:space="preserve">         - gradul  II</t>
  </si>
  <si>
    <t xml:space="preserve">         -  gradul III</t>
  </si>
  <si>
    <t>2. AJUTOR SOCIAL</t>
  </si>
  <si>
    <t>B.   INDICATORII DE PENSII PENTRU AGRICULTORI</t>
  </si>
  <si>
    <t xml:space="preserve"> Categoria de pensionari</t>
  </si>
  <si>
    <t>Pensia medie luna curenta            lei</t>
  </si>
  <si>
    <t>Pensia medie luna curenta  an anterior              lei</t>
  </si>
  <si>
    <t xml:space="preserve">     %    col.3/col.4</t>
  </si>
  <si>
    <t xml:space="preserve">      %     col.3/col.5</t>
  </si>
  <si>
    <t>1. TOTAL AGRICULTORI</t>
  </si>
  <si>
    <t xml:space="preserve">         - gradul  I</t>
  </si>
  <si>
    <t xml:space="preserve">Numar  </t>
  </si>
  <si>
    <t>Categoria de beneficiar</t>
  </si>
  <si>
    <t>Valoare spor lunar                  - mii lei -</t>
  </si>
  <si>
    <t>Valoare           renta lunara                  - mii lei -</t>
  </si>
  <si>
    <t>Total drepturi       lunare               - mii lei -</t>
  </si>
  <si>
    <t>Valoarea  medie lunara          - lei -</t>
  </si>
  <si>
    <t>1. Mari mutilati si invalizi gradul I</t>
  </si>
  <si>
    <t>2. Invalizi gradul II</t>
  </si>
  <si>
    <t>3. Invalizi gradul III</t>
  </si>
  <si>
    <t>Total invalizi</t>
  </si>
  <si>
    <t>4. Vaduve de razboi</t>
  </si>
  <si>
    <t>5. Veterani de razboi</t>
  </si>
  <si>
    <t>6. Accidentati in afara serv.ordonat</t>
  </si>
  <si>
    <t>7. Vaduve de veterani de razboi</t>
  </si>
  <si>
    <t>Valoare indemnizatie lunara              - mii lei -</t>
  </si>
  <si>
    <t xml:space="preserve">        - cu vechime completa</t>
  </si>
  <si>
    <t xml:space="preserve">       - cu vechime incompleta</t>
  </si>
  <si>
    <t>Invalizi, veterani si vaduve de razboi - total-</t>
  </si>
  <si>
    <t xml:space="preserve">      a) Existent la finele lunii  APRILIE  2001                                                                                                                                                       </t>
  </si>
  <si>
    <t xml:space="preserve">      a) Existent la finele lunii  APRILIE  2001                                                                                                                                                                                            </t>
  </si>
  <si>
    <t xml:space="preserve">        a) Existent la finele lunii  APRILIE 2001                                                                                                                                                                               </t>
  </si>
  <si>
    <t xml:space="preserve"> %  col.3/col.5</t>
  </si>
  <si>
    <t>1.2 Pensia anticipata</t>
  </si>
  <si>
    <t>1.3 Pensia anticipata partiala</t>
  </si>
  <si>
    <t>Valoarea pensiei conform deciziei                      lei</t>
  </si>
  <si>
    <t>1.4  Invaliditate</t>
  </si>
  <si>
    <t>1.1 Limita de virsta</t>
  </si>
  <si>
    <t>1.5 Urmasi</t>
  </si>
  <si>
    <t xml:space="preserve">  1.1 Limita de virsta</t>
  </si>
  <si>
    <t>Valoarea pensiei conform deciziei                                           lei</t>
  </si>
  <si>
    <t xml:space="preserve">  1.2  Invaliditate</t>
  </si>
  <si>
    <t xml:space="preserve">  1.3 Urmasi</t>
  </si>
  <si>
    <t xml:space="preserve">Numar pensionari    </t>
  </si>
  <si>
    <t>Numar pensionari</t>
  </si>
  <si>
    <t>C.  INDICATORII PRIVIND INDEMNIZATIILE SI SPORURILE CONF. LEGII NR. 49/1991, LEGII NR. 44/1994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</si>
</sst>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mmmm\ yyyy"/>
    <numFmt numFmtId="185" formatCode="mmmm\-yy"/>
    <numFmt numFmtId="186" formatCode="d\ mmmm\ yyyy"/>
    <numFmt numFmtId="187" formatCode="mmmm\ d\,\ yyyy"/>
    <numFmt numFmtId="188" formatCode="#,##0.00000"/>
    <numFmt numFmtId="189" formatCode="#,##0.0000000"/>
    <numFmt numFmtId="190" formatCode="0.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1" borderId="1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>
      <alignment horizontal="center" vertical="center" wrapText="1"/>
    </xf>
    <xf numFmtId="0" fontId="4" fillId="1" borderId="3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1" borderId="4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4" fillId="1" borderId="5" xfId="0" applyFont="1" applyFill="1" applyBorder="1" applyAlignment="1" quotePrefix="1">
      <alignment horizontal="left" vertical="center" wrapText="1"/>
    </xf>
    <xf numFmtId="0" fontId="4" fillId="1" borderId="4" xfId="0" applyFont="1" applyFill="1" applyBorder="1" applyAlignment="1" quotePrefix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1" borderId="1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 quotePrefix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0" fontId="7" fillId="1" borderId="4" xfId="0" applyFont="1" applyFill="1" applyBorder="1" applyAlignment="1">
      <alignment horizontal="left" wrapText="1"/>
    </xf>
    <xf numFmtId="0" fontId="7" fillId="1" borderId="4" xfId="0" applyFont="1" applyFill="1" applyBorder="1" applyAlignment="1" quotePrefix="1">
      <alignment horizontal="left" wrapText="1"/>
    </xf>
    <xf numFmtId="0" fontId="4" fillId="1" borderId="4" xfId="0" applyFont="1" applyFill="1" applyBorder="1" applyAlignment="1" quotePrefix="1">
      <alignment horizontal="left" wrapText="1"/>
    </xf>
    <xf numFmtId="0" fontId="7" fillId="1" borderId="5" xfId="0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3" fontId="6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1" borderId="3" xfId="0" applyFont="1" applyFill="1" applyBorder="1" applyAlignment="1" quotePrefix="1">
      <alignment horizontal="centerContinuous" vertical="center" wrapText="1"/>
    </xf>
    <xf numFmtId="0" fontId="4" fillId="1" borderId="3" xfId="0" applyFont="1" applyFill="1" applyBorder="1" applyAlignment="1">
      <alignment horizontal="center" vertical="center" wrapText="1"/>
    </xf>
    <xf numFmtId="37" fontId="6" fillId="0" borderId="0" xfId="0" applyNumberFormat="1" applyFont="1" applyBorder="1" applyAlignment="1">
      <alignment/>
    </xf>
    <xf numFmtId="3" fontId="6" fillId="0" borderId="16" xfId="0" applyNumberFormat="1" applyFont="1" applyBorder="1" applyAlignment="1" quotePrefix="1">
      <alignment horizontal="right" vertical="center"/>
    </xf>
    <xf numFmtId="3" fontId="8" fillId="0" borderId="12" xfId="0" applyNumberFormat="1" applyFont="1" applyFill="1" applyBorder="1" applyAlignment="1" quotePrefix="1">
      <alignment horizontal="right" vertical="center"/>
    </xf>
    <xf numFmtId="3" fontId="8" fillId="0" borderId="12" xfId="0" applyNumberFormat="1" applyFont="1" applyBorder="1" applyAlignment="1" quotePrefix="1">
      <alignment horizontal="right" vertical="center"/>
    </xf>
    <xf numFmtId="3" fontId="6" fillId="0" borderId="12" xfId="0" applyNumberFormat="1" applyFont="1" applyBorder="1" applyAlignment="1" quotePrefix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2" fontId="4" fillId="1" borderId="4" xfId="0" applyNumberFormat="1" applyFont="1" applyFill="1" applyBorder="1" applyAlignment="1">
      <alignment horizontal="left" wrapText="1"/>
    </xf>
    <xf numFmtId="0" fontId="4" fillId="1" borderId="4" xfId="0" applyFont="1" applyFill="1" applyBorder="1" applyAlignment="1">
      <alignment horizontal="left" wrapText="1"/>
    </xf>
    <xf numFmtId="3" fontId="8" fillId="0" borderId="17" xfId="0" applyNumberFormat="1" applyFont="1" applyBorder="1" applyAlignment="1" quotePrefix="1">
      <alignment horizontal="right" vertical="center"/>
    </xf>
    <xf numFmtId="0" fontId="4" fillId="1" borderId="4" xfId="0" applyFont="1" applyFill="1" applyBorder="1" applyAlignment="1">
      <alignment/>
    </xf>
    <xf numFmtId="0" fontId="6" fillId="1" borderId="4" xfId="0" applyFont="1" applyFill="1" applyBorder="1" applyAlignment="1">
      <alignment/>
    </xf>
    <xf numFmtId="3" fontId="6" fillId="0" borderId="13" xfId="0" applyNumberFormat="1" applyFont="1" applyFill="1" applyBorder="1" applyAlignment="1" quotePrefix="1">
      <alignment horizontal="right" vertical="center"/>
    </xf>
    <xf numFmtId="3" fontId="6" fillId="0" borderId="10" xfId="0" applyNumberFormat="1" applyFont="1" applyBorder="1" applyAlignment="1" quotePrefix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4" fillId="1" borderId="18" xfId="0" applyFont="1" applyFill="1" applyBorder="1" applyAlignment="1" quotePrefix="1">
      <alignment horizontal="centerContinuous" vertical="center" wrapText="1"/>
    </xf>
    <xf numFmtId="2" fontId="8" fillId="0" borderId="19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1" fontId="0" fillId="0" borderId="3" xfId="0" applyNumberFormat="1" applyBorder="1" applyAlignment="1">
      <alignment horizontal="center"/>
    </xf>
    <xf numFmtId="2" fontId="0" fillId="0" borderId="21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4" fillId="1" borderId="4" xfId="0" applyFont="1" applyFill="1" applyBorder="1" applyAlignment="1" quotePrefix="1">
      <alignment horizontal="left" wrapText="1"/>
    </xf>
    <xf numFmtId="0" fontId="4" fillId="1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D9" sqref="D9"/>
    </sheetView>
  </sheetViews>
  <sheetFormatPr defaultColWidth="9.140625" defaultRowHeight="12.75"/>
  <cols>
    <col min="1" max="1" width="30.00390625" style="0" customWidth="1"/>
    <col min="2" max="2" width="11.140625" style="0" customWidth="1"/>
    <col min="3" max="3" width="19.00390625" style="0" customWidth="1"/>
    <col min="4" max="4" width="11.57421875" style="0" customWidth="1"/>
    <col min="5" max="5" width="11.140625" style="0" customWidth="1"/>
    <col min="6" max="6" width="10.57421875" style="0" customWidth="1"/>
    <col min="7" max="8" width="6.28125" style="0" customWidth="1"/>
  </cols>
  <sheetData>
    <row r="1" spans="1:7" ht="12.75" customHeight="1">
      <c r="A1" s="47"/>
      <c r="B1" s="44"/>
      <c r="C1" s="45"/>
      <c r="D1" s="46"/>
      <c r="E1" s="46"/>
      <c r="F1" s="46"/>
      <c r="G1" s="46"/>
    </row>
    <row r="2" spans="1:7" ht="13.5" customHeight="1">
      <c r="A2" s="48" t="s">
        <v>2</v>
      </c>
      <c r="B2" s="44"/>
      <c r="C2" s="45"/>
      <c r="D2" s="46"/>
      <c r="E2" s="46"/>
      <c r="F2" s="46"/>
      <c r="G2" s="46"/>
    </row>
    <row r="3" spans="1:7" ht="13.5" customHeight="1">
      <c r="A3" s="48"/>
      <c r="B3" s="44"/>
      <c r="C3" s="45"/>
      <c r="D3" s="46"/>
      <c r="E3" s="46"/>
      <c r="F3" s="46"/>
      <c r="G3" s="46"/>
    </row>
    <row r="4" spans="1:7" ht="16.5" customHeight="1" thickBot="1">
      <c r="A4" s="2" t="s">
        <v>41</v>
      </c>
      <c r="B4" s="2"/>
      <c r="C4" s="3"/>
      <c r="D4" s="1"/>
      <c r="E4" s="1"/>
      <c r="F4" s="1"/>
      <c r="G4" s="1"/>
    </row>
    <row r="5" spans="1:8" ht="93.75" customHeight="1" thickBot="1" thickTop="1">
      <c r="A5" s="4" t="s">
        <v>3</v>
      </c>
      <c r="B5" s="5" t="s">
        <v>55</v>
      </c>
      <c r="C5" s="5" t="s">
        <v>47</v>
      </c>
      <c r="D5" s="5" t="s">
        <v>4</v>
      </c>
      <c r="E5" s="5" t="s">
        <v>5</v>
      </c>
      <c r="F5" s="5" t="s">
        <v>6</v>
      </c>
      <c r="G5" s="75" t="s">
        <v>7</v>
      </c>
      <c r="H5" s="49" t="s">
        <v>44</v>
      </c>
    </row>
    <row r="6" spans="1:8" ht="21.75" customHeight="1" thickBot="1" thickTop="1">
      <c r="A6" s="8">
        <v>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74">
        <v>6</v>
      </c>
      <c r="H6" s="78">
        <v>7</v>
      </c>
    </row>
    <row r="7" spans="1:8" ht="24" customHeight="1" thickTop="1">
      <c r="A7" s="38" t="s">
        <v>8</v>
      </c>
      <c r="B7" s="52">
        <f>B8+B11+B12+B13+B17</f>
        <v>4387049</v>
      </c>
      <c r="C7" s="52">
        <f>C8+C11+C12+C13+C17</f>
        <v>5500190046820</v>
      </c>
      <c r="D7" s="43">
        <f aca="true" t="shared" si="0" ref="D7:D19">C7/B7</f>
        <v>1253733.4428724183</v>
      </c>
      <c r="E7" s="43">
        <v>1247931</v>
      </c>
      <c r="F7" s="56">
        <v>801368</v>
      </c>
      <c r="G7" s="76">
        <f>D7/E7*100</f>
        <v>100.46496503992755</v>
      </c>
      <c r="H7" s="79">
        <f>D7/F7*100</f>
        <v>156.44915230860457</v>
      </c>
    </row>
    <row r="8" spans="1:8" ht="18.75" customHeight="1">
      <c r="A8" s="68" t="s">
        <v>49</v>
      </c>
      <c r="B8" s="53">
        <f>B9+B10</f>
        <v>3096475</v>
      </c>
      <c r="C8" s="54">
        <f>C9+C10</f>
        <v>4452377189706</v>
      </c>
      <c r="D8" s="43">
        <f t="shared" si="0"/>
        <v>1437885.7215724331</v>
      </c>
      <c r="E8" s="43">
        <v>1431072</v>
      </c>
      <c r="F8" s="31">
        <v>920507</v>
      </c>
      <c r="G8" s="27">
        <f>D8/E8*100</f>
        <v>100.47612709719938</v>
      </c>
      <c r="H8" s="80">
        <f aca="true" t="shared" si="1" ref="H8:H19">D8/F8*100</f>
        <v>156.2058432551228</v>
      </c>
    </row>
    <row r="9" spans="1:8" ht="20.25" customHeight="1">
      <c r="A9" s="67" t="s">
        <v>9</v>
      </c>
      <c r="B9" s="54">
        <v>2260894</v>
      </c>
      <c r="C9" s="54">
        <v>3732752301366</v>
      </c>
      <c r="D9" s="43">
        <f t="shared" si="0"/>
        <v>1651007.2127954694</v>
      </c>
      <c r="E9" s="43">
        <v>1642088</v>
      </c>
      <c r="F9" s="31">
        <v>1061790</v>
      </c>
      <c r="G9" s="27">
        <f>D9/E9*100</f>
        <v>100.54316289964176</v>
      </c>
      <c r="H9" s="80">
        <f t="shared" si="1"/>
        <v>155.4928199357189</v>
      </c>
    </row>
    <row r="10" spans="1:8" ht="19.5" customHeight="1">
      <c r="A10" s="40" t="s">
        <v>10</v>
      </c>
      <c r="B10" s="54">
        <v>835581</v>
      </c>
      <c r="C10" s="54">
        <v>719624888340</v>
      </c>
      <c r="D10" s="43">
        <f t="shared" si="0"/>
        <v>861226.9646389758</v>
      </c>
      <c r="E10" s="43">
        <v>862493</v>
      </c>
      <c r="F10" s="31">
        <v>550550</v>
      </c>
      <c r="G10" s="27">
        <f>D10/E10*100</f>
        <v>99.85321210015337</v>
      </c>
      <c r="H10" s="80">
        <f t="shared" si="1"/>
        <v>156.43029055289725</v>
      </c>
    </row>
    <row r="11" spans="1:8" ht="19.5" customHeight="1">
      <c r="A11" s="70" t="s">
        <v>45</v>
      </c>
      <c r="B11" s="69"/>
      <c r="C11" s="54"/>
      <c r="D11" s="43"/>
      <c r="E11" s="43"/>
      <c r="F11" s="31"/>
      <c r="G11" s="27"/>
      <c r="H11" s="80"/>
    </row>
    <row r="12" spans="1:8" ht="19.5" customHeight="1">
      <c r="A12" s="71" t="s">
        <v>46</v>
      </c>
      <c r="B12" s="69"/>
      <c r="C12" s="54"/>
      <c r="D12" s="43"/>
      <c r="E12" s="43"/>
      <c r="F12" s="31"/>
      <c r="G12" s="27"/>
      <c r="H12" s="80"/>
    </row>
    <row r="13" spans="1:8" ht="17.25" customHeight="1">
      <c r="A13" s="68" t="s">
        <v>48</v>
      </c>
      <c r="B13" s="54">
        <f>B14+B15+B16</f>
        <v>645761</v>
      </c>
      <c r="C13" s="31">
        <f>C14+C15+C16</f>
        <v>670714191603</v>
      </c>
      <c r="D13" s="43">
        <f t="shared" si="0"/>
        <v>1038641.5277525276</v>
      </c>
      <c r="E13" s="43">
        <v>1033862</v>
      </c>
      <c r="F13" s="31">
        <v>637763</v>
      </c>
      <c r="G13" s="27">
        <f aca="true" t="shared" si="2" ref="G13:G19">D13/E13*100</f>
        <v>100.46229842595314</v>
      </c>
      <c r="H13" s="80">
        <f t="shared" si="1"/>
        <v>162.85697473082126</v>
      </c>
    </row>
    <row r="14" spans="1:8" ht="19.5" customHeight="1">
      <c r="A14" s="40" t="s">
        <v>11</v>
      </c>
      <c r="B14" s="54">
        <v>26549</v>
      </c>
      <c r="C14" s="54">
        <v>33617998823</v>
      </c>
      <c r="D14" s="43">
        <f t="shared" si="0"/>
        <v>1266262.338430826</v>
      </c>
      <c r="E14" s="43">
        <v>1304001</v>
      </c>
      <c r="F14" s="31">
        <v>757737</v>
      </c>
      <c r="G14" s="27">
        <f t="shared" si="2"/>
        <v>97.10593308063615</v>
      </c>
      <c r="H14" s="80">
        <f t="shared" si="1"/>
        <v>167.111060754698</v>
      </c>
    </row>
    <row r="15" spans="1:8" ht="18.75" customHeight="1">
      <c r="A15" s="40" t="s">
        <v>12</v>
      </c>
      <c r="B15" s="54">
        <v>525461</v>
      </c>
      <c r="C15" s="54">
        <v>570748226254</v>
      </c>
      <c r="D15" s="43">
        <f t="shared" si="0"/>
        <v>1086185.7040846038</v>
      </c>
      <c r="E15" s="43">
        <v>1079582</v>
      </c>
      <c r="F15" s="31">
        <v>659636</v>
      </c>
      <c r="G15" s="27">
        <f t="shared" si="2"/>
        <v>100.61169082891377</v>
      </c>
      <c r="H15" s="80">
        <f t="shared" si="1"/>
        <v>164.66440644303887</v>
      </c>
    </row>
    <row r="16" spans="1:8" ht="18.75" customHeight="1">
      <c r="A16" s="40" t="s">
        <v>13</v>
      </c>
      <c r="B16" s="54">
        <v>93751</v>
      </c>
      <c r="C16" s="54">
        <v>66347966526</v>
      </c>
      <c r="D16" s="43">
        <f t="shared" si="0"/>
        <v>707704.0941003296</v>
      </c>
      <c r="E16" s="43">
        <v>703893</v>
      </c>
      <c r="F16" s="57">
        <v>489381</v>
      </c>
      <c r="G16" s="77">
        <f t="shared" si="2"/>
        <v>100.54143088513874</v>
      </c>
      <c r="H16" s="80">
        <f t="shared" si="1"/>
        <v>144.61209039589392</v>
      </c>
    </row>
    <row r="17" spans="1:8" ht="16.5" customHeight="1">
      <c r="A17" s="68" t="s">
        <v>50</v>
      </c>
      <c r="B17" s="54">
        <v>644813</v>
      </c>
      <c r="C17" s="54">
        <v>377098665511</v>
      </c>
      <c r="D17" s="43">
        <f t="shared" si="0"/>
        <v>584818.6458880326</v>
      </c>
      <c r="E17" s="43">
        <v>584109</v>
      </c>
      <c r="F17" s="57">
        <v>400371</v>
      </c>
      <c r="G17" s="27">
        <f t="shared" si="2"/>
        <v>100.12149203111622</v>
      </c>
      <c r="H17" s="80">
        <f t="shared" si="1"/>
        <v>146.06918230541987</v>
      </c>
    </row>
    <row r="18" spans="1:8" ht="18" customHeight="1">
      <c r="A18" s="38" t="s">
        <v>14</v>
      </c>
      <c r="B18" s="55">
        <v>7553</v>
      </c>
      <c r="C18" s="55">
        <v>3164800843</v>
      </c>
      <c r="D18" s="43">
        <f t="shared" si="0"/>
        <v>419012.4245994969</v>
      </c>
      <c r="E18" s="43">
        <v>419006</v>
      </c>
      <c r="F18" s="57">
        <v>313503</v>
      </c>
      <c r="G18" s="27">
        <f t="shared" si="2"/>
        <v>100.00153329534587</v>
      </c>
      <c r="H18" s="80">
        <f t="shared" si="1"/>
        <v>133.65499679412858</v>
      </c>
    </row>
    <row r="19" spans="1:8" ht="15.75" thickBot="1">
      <c r="A19" s="41" t="s">
        <v>1</v>
      </c>
      <c r="B19" s="72">
        <v>33556</v>
      </c>
      <c r="C19" s="73">
        <v>42030402050</v>
      </c>
      <c r="D19" s="58">
        <f t="shared" si="0"/>
        <v>1252545.0604958874</v>
      </c>
      <c r="E19" s="58">
        <v>1282244</v>
      </c>
      <c r="F19" s="64">
        <v>1187590</v>
      </c>
      <c r="G19" s="28">
        <f t="shared" si="2"/>
        <v>97.68383088522056</v>
      </c>
      <c r="H19" s="81">
        <f t="shared" si="1"/>
        <v>105.46948530182027</v>
      </c>
    </row>
    <row r="20" spans="1:7" ht="16.5" thickTop="1">
      <c r="A20" s="13"/>
      <c r="B20" s="13"/>
      <c r="C20" s="13"/>
      <c r="D20" s="13"/>
      <c r="E20" s="13"/>
      <c r="F20" s="13"/>
      <c r="G20" s="13"/>
    </row>
    <row r="21" spans="4:7" ht="15.75">
      <c r="D21" s="13"/>
      <c r="E21" s="13"/>
      <c r="F21" s="13"/>
      <c r="G21" s="13"/>
    </row>
    <row r="22" spans="4:7" ht="15.75">
      <c r="D22" s="13"/>
      <c r="E22" s="13"/>
      <c r="F22" s="13"/>
      <c r="G22" s="13"/>
    </row>
    <row r="23" spans="4:7" ht="15.75">
      <c r="D23" s="13"/>
      <c r="E23" s="13"/>
      <c r="F23" s="13"/>
      <c r="G23" s="13"/>
    </row>
    <row r="24" spans="4:7" ht="25.5" customHeight="1">
      <c r="D24" s="13"/>
      <c r="E24" s="13"/>
      <c r="F24" s="13"/>
      <c r="G24" s="13"/>
    </row>
    <row r="25" spans="4:7" ht="20.25" customHeight="1">
      <c r="D25" s="13" t="s">
        <v>0</v>
      </c>
      <c r="E25" s="13"/>
      <c r="F25" s="13"/>
      <c r="G25" s="13"/>
    </row>
    <row r="26" spans="4:7" ht="19.5" customHeight="1">
      <c r="D26" s="13" t="s">
        <v>0</v>
      </c>
      <c r="E26" s="42" t="s">
        <v>0</v>
      </c>
      <c r="F26" s="42"/>
      <c r="G26" s="13"/>
    </row>
    <row r="27" spans="4:7" ht="21" customHeight="1">
      <c r="D27" s="13" t="s">
        <v>0</v>
      </c>
      <c r="E27" s="13"/>
      <c r="F27" s="13"/>
      <c r="G27" s="13"/>
    </row>
    <row r="28" spans="4:7" ht="20.25" customHeight="1">
      <c r="D28" s="13" t="s">
        <v>0</v>
      </c>
      <c r="E28" s="13"/>
      <c r="F28" s="13"/>
      <c r="G28" s="13"/>
    </row>
    <row r="29" spans="4:7" ht="17.25" customHeight="1">
      <c r="D29" s="13" t="s">
        <v>0</v>
      </c>
      <c r="E29" s="13"/>
      <c r="F29" s="13"/>
      <c r="G29" s="13"/>
    </row>
    <row r="30" spans="4:7" ht="19.5" customHeight="1">
      <c r="D30" s="13" t="s">
        <v>0</v>
      </c>
      <c r="E30" s="13"/>
      <c r="F30" s="13"/>
      <c r="G30" s="13"/>
    </row>
    <row r="31" spans="4:7" ht="18" customHeight="1">
      <c r="D31" s="13" t="s">
        <v>0</v>
      </c>
      <c r="E31" s="13"/>
      <c r="F31" s="13"/>
      <c r="G31" s="13"/>
    </row>
    <row r="32" spans="4:7" ht="17.25" customHeight="1">
      <c r="D32" s="13" t="s">
        <v>0</v>
      </c>
      <c r="E32" s="13"/>
      <c r="F32" s="13"/>
      <c r="G32" s="13"/>
    </row>
    <row r="33" spans="4:7" ht="18" customHeight="1">
      <c r="D33" s="13" t="s">
        <v>0</v>
      </c>
      <c r="E33" s="13"/>
      <c r="F33" s="13"/>
      <c r="G33" s="13"/>
    </row>
    <row r="34" spans="4:7" ht="16.5" customHeight="1">
      <c r="D34" s="13" t="s">
        <v>0</v>
      </c>
      <c r="E34" s="13"/>
      <c r="F34" s="13"/>
      <c r="G34" s="13"/>
    </row>
    <row r="35" spans="5:7" ht="21" customHeight="1">
      <c r="E35" s="13"/>
      <c r="F35" s="13"/>
      <c r="G35" s="13"/>
    </row>
  </sheetData>
  <printOptions horizontalCentered="1" verticalCentered="1"/>
  <pageMargins left="1.5" right="0.88" top="1" bottom="0.63" header="0.38" footer="0.31"/>
  <pageSetup horizontalDpi="120" verticalDpi="120" orientation="landscape" paperSize="9" r:id="rId3"/>
  <headerFooter alignWithMargins="0">
    <oddFooter>&amp;CPage 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B1">
      <selection activeCell="H11" sqref="H11"/>
    </sheetView>
  </sheetViews>
  <sheetFormatPr defaultColWidth="9.140625" defaultRowHeight="12.75"/>
  <cols>
    <col min="1" max="1" width="28.8515625" style="0" customWidth="1"/>
    <col min="2" max="2" width="13.57421875" style="0" customWidth="1"/>
    <col min="3" max="3" width="17.421875" style="0" customWidth="1"/>
    <col min="4" max="4" width="11.57421875" style="0" customWidth="1"/>
    <col min="5" max="5" width="12.7109375" style="0" customWidth="1"/>
    <col min="6" max="6" width="13.8515625" style="0" customWidth="1"/>
    <col min="7" max="7" width="11.28125" style="0" customWidth="1"/>
    <col min="8" max="8" width="10.57421875" style="0" customWidth="1"/>
  </cols>
  <sheetData>
    <row r="1" spans="1:8" ht="15.75">
      <c r="A1" s="48" t="s">
        <v>15</v>
      </c>
      <c r="B1" s="48"/>
      <c r="C1" s="48"/>
      <c r="D1" s="48"/>
      <c r="E1" s="48"/>
      <c r="F1" s="48"/>
      <c r="G1" s="48"/>
      <c r="H1" s="48"/>
    </row>
    <row r="2" spans="1:8" ht="15.75">
      <c r="A2" s="48"/>
      <c r="B2" s="48"/>
      <c r="C2" s="48"/>
      <c r="D2" s="48"/>
      <c r="E2" s="48"/>
      <c r="F2" s="48"/>
      <c r="G2" s="48"/>
      <c r="H2" s="48"/>
    </row>
    <row r="3" spans="1:8" ht="16.5" thickBot="1">
      <c r="A3" s="12" t="s">
        <v>42</v>
      </c>
      <c r="B3" s="13"/>
      <c r="C3" s="13"/>
      <c r="D3" s="13"/>
      <c r="E3" s="13"/>
      <c r="F3" s="13"/>
      <c r="G3" s="13"/>
      <c r="H3" s="13"/>
    </row>
    <row r="4" spans="1:8" ht="64.5" thickBot="1" thickTop="1">
      <c r="A4" s="4" t="s">
        <v>16</v>
      </c>
      <c r="B4" s="6" t="s">
        <v>56</v>
      </c>
      <c r="C4" s="5" t="s">
        <v>52</v>
      </c>
      <c r="D4" s="5" t="s">
        <v>17</v>
      </c>
      <c r="E4" s="5" t="s">
        <v>5</v>
      </c>
      <c r="F4" s="5" t="s">
        <v>18</v>
      </c>
      <c r="G4" s="6" t="s">
        <v>19</v>
      </c>
      <c r="H4" s="50" t="s">
        <v>20</v>
      </c>
    </row>
    <row r="5" spans="1:8" ht="17.25" thickBot="1" thickTop="1">
      <c r="A5" s="16">
        <v>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10">
        <v>7</v>
      </c>
    </row>
    <row r="6" spans="1:8" ht="15.75" thickTop="1">
      <c r="A6" s="39" t="s">
        <v>21</v>
      </c>
      <c r="B6" s="59">
        <f>B7+B10+B13</f>
        <v>1778017</v>
      </c>
      <c r="C6" s="59">
        <f>C7+C10+C13</f>
        <v>462539007471</v>
      </c>
      <c r="D6" s="59">
        <f aca="true" t="shared" si="0" ref="D6:D13">C6/B6</f>
        <v>260143.18618494648</v>
      </c>
      <c r="E6" s="59">
        <v>260303.69605290447</v>
      </c>
      <c r="F6" s="65">
        <v>161723.89637424797</v>
      </c>
      <c r="G6" s="23">
        <f aca="true" t="shared" si="1" ref="G6:G13">D6/E6*100</f>
        <v>99.93833746105342</v>
      </c>
      <c r="H6" s="24">
        <f aca="true" t="shared" si="2" ref="H6:H13">D6/F6*100</f>
        <v>160.85636817885268</v>
      </c>
    </row>
    <row r="7" spans="1:8" ht="15.75">
      <c r="A7" s="68" t="s">
        <v>51</v>
      </c>
      <c r="B7" s="60">
        <f>B8+B9</f>
        <v>1552244</v>
      </c>
      <c r="C7" s="60">
        <f>C8+C9</f>
        <v>427675730611</v>
      </c>
      <c r="D7" s="59">
        <f t="shared" si="0"/>
        <v>275520.94297739275</v>
      </c>
      <c r="E7" s="59">
        <v>275453.2867903445</v>
      </c>
      <c r="F7" s="65">
        <v>169996.67847165844</v>
      </c>
      <c r="G7" s="23">
        <f t="shared" si="1"/>
        <v>100.02456176429644</v>
      </c>
      <c r="H7" s="24">
        <f t="shared" si="2"/>
        <v>162.07430960089445</v>
      </c>
    </row>
    <row r="8" spans="1:8" ht="15.75">
      <c r="A8" s="68" t="s">
        <v>38</v>
      </c>
      <c r="B8" s="61">
        <v>388585</v>
      </c>
      <c r="C8" s="61">
        <v>145827105756</v>
      </c>
      <c r="D8" s="59">
        <f t="shared" si="0"/>
        <v>375277.2385861523</v>
      </c>
      <c r="E8" s="59">
        <v>375246.70252020675</v>
      </c>
      <c r="F8" s="65">
        <v>232485.63224661566</v>
      </c>
      <c r="G8" s="23">
        <f t="shared" si="1"/>
        <v>100.00813759741006</v>
      </c>
      <c r="H8" s="24">
        <f t="shared" si="2"/>
        <v>161.4195401925167</v>
      </c>
    </row>
    <row r="9" spans="1:8" ht="15.75">
      <c r="A9" s="82" t="s">
        <v>39</v>
      </c>
      <c r="B9" s="61">
        <v>1163659</v>
      </c>
      <c r="C9" s="61">
        <v>281848624855</v>
      </c>
      <c r="D9" s="59">
        <f t="shared" si="0"/>
        <v>242208.95026378002</v>
      </c>
      <c r="E9" s="59">
        <v>242199.30324787236</v>
      </c>
      <c r="F9" s="65">
        <v>149809.83696475285</v>
      </c>
      <c r="G9" s="23">
        <f t="shared" si="1"/>
        <v>100.00398308986784</v>
      </c>
      <c r="H9" s="24">
        <f t="shared" si="2"/>
        <v>161.67760086459927</v>
      </c>
    </row>
    <row r="10" spans="1:8" ht="15.75">
      <c r="A10" s="68" t="s">
        <v>53</v>
      </c>
      <c r="B10" s="61">
        <f>B11+B12</f>
        <v>49357</v>
      </c>
      <c r="C10" s="61">
        <f>C11+C12</f>
        <v>11473164683</v>
      </c>
      <c r="D10" s="59">
        <f t="shared" si="0"/>
        <v>232452.63454018682</v>
      </c>
      <c r="E10" s="59">
        <v>232436.15021624803</v>
      </c>
      <c r="F10" s="65">
        <v>144130.0407648057</v>
      </c>
      <c r="G10" s="23">
        <f t="shared" si="1"/>
        <v>100.00709197942035</v>
      </c>
      <c r="H10" s="24">
        <f t="shared" si="2"/>
        <v>161.2797951812889</v>
      </c>
    </row>
    <row r="11" spans="1:8" ht="15.75">
      <c r="A11" s="82" t="s">
        <v>22</v>
      </c>
      <c r="B11" s="61">
        <v>2886</v>
      </c>
      <c r="C11" s="61">
        <v>559194203</v>
      </c>
      <c r="D11" s="59">
        <f t="shared" si="0"/>
        <v>193760.9851004851</v>
      </c>
      <c r="E11" s="59">
        <v>192915.78298611112</v>
      </c>
      <c r="F11" s="65">
        <v>117738.74605353466</v>
      </c>
      <c r="G11" s="23">
        <f t="shared" si="1"/>
        <v>100.43811973353928</v>
      </c>
      <c r="H11" s="24">
        <f t="shared" si="2"/>
        <v>164.56858221709263</v>
      </c>
    </row>
    <row r="12" spans="1:8" ht="15.75">
      <c r="A12" s="82" t="s">
        <v>12</v>
      </c>
      <c r="B12" s="61">
        <v>46471</v>
      </c>
      <c r="C12" s="61">
        <v>10913970480</v>
      </c>
      <c r="D12" s="59">
        <f t="shared" si="0"/>
        <v>234855.51160939081</v>
      </c>
      <c r="E12" s="59">
        <v>234890.7784726865</v>
      </c>
      <c r="F12" s="65">
        <v>145823.51898176695</v>
      </c>
      <c r="G12" s="23">
        <f t="shared" si="1"/>
        <v>99.98498584596423</v>
      </c>
      <c r="H12" s="24">
        <f t="shared" si="2"/>
        <v>161.0546181091378</v>
      </c>
    </row>
    <row r="13" spans="1:8" ht="16.5" thickBot="1">
      <c r="A13" s="83" t="s">
        <v>54</v>
      </c>
      <c r="B13" s="62">
        <v>176416</v>
      </c>
      <c r="C13" s="62">
        <v>23390112177</v>
      </c>
      <c r="D13" s="63">
        <f t="shared" si="0"/>
        <v>132584.98195741881</v>
      </c>
      <c r="E13" s="63">
        <v>132559.22325323732</v>
      </c>
      <c r="F13" s="66">
        <v>77835.44769535156</v>
      </c>
      <c r="G13" s="25">
        <f t="shared" si="1"/>
        <v>100.01943184604536</v>
      </c>
      <c r="H13" s="26">
        <f t="shared" si="2"/>
        <v>170.34010323465637</v>
      </c>
    </row>
    <row r="14" spans="1:8" ht="16.5" thickTop="1">
      <c r="A14" s="13"/>
      <c r="B14" s="13"/>
      <c r="C14" s="13"/>
      <c r="D14" s="13"/>
      <c r="E14" s="13"/>
      <c r="F14" s="13"/>
      <c r="G14" s="13"/>
      <c r="H14" s="13"/>
    </row>
    <row r="15" spans="1:8" ht="15.75">
      <c r="A15" s="1"/>
      <c r="B15" s="1"/>
      <c r="C15" s="1"/>
      <c r="D15" s="13"/>
      <c r="E15" s="13"/>
      <c r="F15" s="51"/>
      <c r="G15" s="13"/>
      <c r="H15" s="13"/>
    </row>
  </sheetData>
  <printOptions horizontalCentered="1" verticalCentered="1"/>
  <pageMargins left="0.83" right="0.22" top="1" bottom="1" header="0.5" footer="0.5"/>
  <pageSetup horizontalDpi="120" verticalDpi="120" orientation="landscape" paperSize="9" r:id="rId1"/>
  <headerFooter alignWithMargins="0">
    <oddFooter>&amp;CPage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C19" sqref="C19"/>
    </sheetView>
  </sheetViews>
  <sheetFormatPr defaultColWidth="9.140625" defaultRowHeight="12.75"/>
  <cols>
    <col min="1" max="1" width="44.57421875" style="0" customWidth="1"/>
    <col min="2" max="2" width="10.7109375" style="0" customWidth="1"/>
    <col min="3" max="3" width="14.57421875" style="0" customWidth="1"/>
    <col min="4" max="4" width="14.421875" style="0" customWidth="1"/>
    <col min="5" max="5" width="13.57421875" style="0" customWidth="1"/>
    <col min="6" max="6" width="14.00390625" style="0" customWidth="1"/>
    <col min="7" max="7" width="10.7109375" style="0" customWidth="1"/>
  </cols>
  <sheetData>
    <row r="1" spans="1:7" ht="15.75">
      <c r="A1" s="48" t="s">
        <v>57</v>
      </c>
      <c r="B1" s="48"/>
      <c r="C1" s="48"/>
      <c r="D1" s="48"/>
      <c r="E1" s="48"/>
      <c r="F1" s="48"/>
      <c r="G1" s="48"/>
    </row>
    <row r="2" spans="1:7" ht="16.5" thickBot="1">
      <c r="A2" s="12" t="s">
        <v>43</v>
      </c>
      <c r="B2" s="17"/>
      <c r="C2" s="17"/>
      <c r="D2" s="17"/>
      <c r="E2" s="13"/>
      <c r="F2" s="17"/>
      <c r="G2" s="17"/>
    </row>
    <row r="3" spans="1:7" ht="64.5" thickBot="1" thickTop="1">
      <c r="A3" s="18" t="s">
        <v>24</v>
      </c>
      <c r="B3" s="5" t="s">
        <v>23</v>
      </c>
      <c r="C3" s="5" t="s">
        <v>37</v>
      </c>
      <c r="D3" s="5" t="s">
        <v>25</v>
      </c>
      <c r="E3" s="5" t="s">
        <v>26</v>
      </c>
      <c r="F3" s="5" t="s">
        <v>27</v>
      </c>
      <c r="G3" s="7" t="s">
        <v>28</v>
      </c>
    </row>
    <row r="4" spans="1:7" ht="17.25" thickBot="1" thickTop="1">
      <c r="A4" s="16">
        <v>0</v>
      </c>
      <c r="B4" s="9">
        <v>1</v>
      </c>
      <c r="C4" s="9">
        <v>2</v>
      </c>
      <c r="D4" s="9">
        <v>3</v>
      </c>
      <c r="E4" s="29">
        <v>4</v>
      </c>
      <c r="F4" s="9">
        <v>5</v>
      </c>
      <c r="G4" s="10">
        <v>6</v>
      </c>
    </row>
    <row r="5" spans="1:7" ht="16.5" thickTop="1">
      <c r="A5" s="19" t="s">
        <v>40</v>
      </c>
      <c r="B5" s="21">
        <f>B9+B10+B11+B12+B13</f>
        <v>527332</v>
      </c>
      <c r="C5" s="32">
        <f>C9+C10+C11+C12+C13</f>
        <v>50465824</v>
      </c>
      <c r="D5" s="32">
        <f>D9+D10+D11+D12+D13</f>
        <v>8950762.299999999</v>
      </c>
      <c r="E5" s="32">
        <f>E9+E10+E11+E12+E13</f>
        <v>59553872.2</v>
      </c>
      <c r="F5" s="32">
        <f>(F9+F10+F11+F12+F13)</f>
        <v>118970458.49999999</v>
      </c>
      <c r="G5" s="22">
        <f aca="true" t="shared" si="0" ref="G5:G13">F5/B5*1000</f>
        <v>225608.26670863893</v>
      </c>
    </row>
    <row r="6" spans="1:7" ht="15.75">
      <c r="A6" s="15" t="s">
        <v>29</v>
      </c>
      <c r="B6" s="21">
        <v>1865</v>
      </c>
      <c r="C6" s="32">
        <v>391650</v>
      </c>
      <c r="D6" s="33">
        <v>69416.6</v>
      </c>
      <c r="E6" s="34">
        <v>1150429</v>
      </c>
      <c r="F6" s="33">
        <f>SUM(C6:E6)</f>
        <v>1611495.6</v>
      </c>
      <c r="G6" s="22">
        <f t="shared" si="0"/>
        <v>864072.7077747991</v>
      </c>
    </row>
    <row r="7" spans="1:7" ht="15.75">
      <c r="A7" s="11" t="s">
        <v>30</v>
      </c>
      <c r="B7" s="21">
        <v>5043</v>
      </c>
      <c r="C7" s="32">
        <v>953016.5</v>
      </c>
      <c r="D7" s="33">
        <v>184215</v>
      </c>
      <c r="E7" s="33">
        <v>2988027</v>
      </c>
      <c r="F7" s="33">
        <f>SUM(C7:E7)</f>
        <v>4125258.5</v>
      </c>
      <c r="G7" s="22">
        <f t="shared" si="0"/>
        <v>818016.7558992663</v>
      </c>
    </row>
    <row r="8" spans="1:7" ht="15.75">
      <c r="A8" s="11" t="s">
        <v>31</v>
      </c>
      <c r="B8" s="21">
        <v>32</v>
      </c>
      <c r="C8" s="32">
        <v>5040</v>
      </c>
      <c r="D8" s="33">
        <v>1225.4</v>
      </c>
      <c r="E8" s="33">
        <v>16545</v>
      </c>
      <c r="F8" s="33">
        <f>SUM(C8:E8)</f>
        <v>22810.4</v>
      </c>
      <c r="G8" s="22">
        <f>F8/B8*1000-2</f>
        <v>712823</v>
      </c>
    </row>
    <row r="9" spans="1:7" ht="15.75">
      <c r="A9" s="20" t="s">
        <v>32</v>
      </c>
      <c r="B9" s="21">
        <f>SUM(B6:B8)</f>
        <v>6940</v>
      </c>
      <c r="C9" s="32">
        <f>SUM(C6:C8)</f>
        <v>1349706.5</v>
      </c>
      <c r="D9" s="32">
        <f>SUM(D6:D8)</f>
        <v>254857</v>
      </c>
      <c r="E9" s="32">
        <f>SUM(E6:E8)</f>
        <v>4155001</v>
      </c>
      <c r="F9" s="33">
        <f>SUM(F6:F8)</f>
        <v>5759564.5</v>
      </c>
      <c r="G9" s="22">
        <f>F9/B9*1000</f>
        <v>829908.4293948127</v>
      </c>
    </row>
    <row r="10" spans="1:7" ht="15.75">
      <c r="A10" s="11" t="s">
        <v>33</v>
      </c>
      <c r="B10" s="21">
        <v>13868</v>
      </c>
      <c r="C10" s="32">
        <v>1820175</v>
      </c>
      <c r="D10" s="33">
        <v>7.1</v>
      </c>
      <c r="E10" s="33">
        <v>425206.5</v>
      </c>
      <c r="F10" s="33">
        <f>SUM(C10:E10)</f>
        <v>2245388.6</v>
      </c>
      <c r="G10" s="22">
        <f t="shared" si="0"/>
        <v>161911.494087107</v>
      </c>
    </row>
    <row r="11" spans="1:7" ht="15.75">
      <c r="A11" s="11" t="s">
        <v>34</v>
      </c>
      <c r="B11" s="21">
        <v>212742</v>
      </c>
      <c r="C11" s="32">
        <v>27920618.1</v>
      </c>
      <c r="D11" s="33">
        <v>8695898.2</v>
      </c>
      <c r="E11" s="33">
        <v>36434847.5</v>
      </c>
      <c r="F11" s="33">
        <f>SUM(C11:E11)</f>
        <v>73051363.8</v>
      </c>
      <c r="G11" s="22">
        <f t="shared" si="0"/>
        <v>343380.0744563838</v>
      </c>
    </row>
    <row r="12" spans="1:7" ht="15.75">
      <c r="A12" s="15" t="s">
        <v>35</v>
      </c>
      <c r="B12" s="21">
        <v>215</v>
      </c>
      <c r="C12" s="32">
        <v>40687.5</v>
      </c>
      <c r="D12" s="33">
        <v>0</v>
      </c>
      <c r="E12" s="33">
        <v>37502</v>
      </c>
      <c r="F12" s="33">
        <f>SUM(C12:E12)</f>
        <v>78189.5</v>
      </c>
      <c r="G12" s="22">
        <f t="shared" si="0"/>
        <v>363672.0930232558</v>
      </c>
    </row>
    <row r="13" spans="1:7" ht="16.5" thickBot="1">
      <c r="A13" s="14" t="s">
        <v>36</v>
      </c>
      <c r="B13" s="37">
        <v>293567</v>
      </c>
      <c r="C13" s="35">
        <v>19334636.9</v>
      </c>
      <c r="D13" s="36">
        <v>0</v>
      </c>
      <c r="E13" s="36">
        <v>18501315.2</v>
      </c>
      <c r="F13" s="36">
        <f>SUM(C13:E13)</f>
        <v>37835952.099999994</v>
      </c>
      <c r="G13" s="30">
        <f t="shared" si="0"/>
        <v>128883.53289027717</v>
      </c>
    </row>
    <row r="14" ht="13.5" thickTop="1"/>
  </sheetData>
  <printOptions horizontalCentered="1" verticalCentered="1"/>
  <pageMargins left="0.91" right="0.25" top="1" bottom="1" header="0.5" footer="0.5"/>
  <pageSetup horizontalDpi="120" verticalDpi="120" orientation="landscape" paperSize="9" r:id="rId1"/>
  <headerFooter alignWithMargins="0">
    <oddFooter>&amp;CPage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Daniel</cp:lastModifiedBy>
  <cp:lastPrinted>2001-05-16T10:24:44Z</cp:lastPrinted>
  <dcterms:created xsi:type="dcterms:W3CDTF">2000-02-08T07:08:44Z</dcterms:created>
  <dcterms:modified xsi:type="dcterms:W3CDTF">2005-11-02T12:06:35Z</dcterms:modified>
  <cp:category/>
  <cp:version/>
  <cp:contentType/>
  <cp:contentStatus/>
</cp:coreProperties>
</file>