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drawings/drawing4.xml" ContentType="application/vnd.openxmlformats-officedocument.drawing+xml"/>
  <Override PartName="/xl/drawings/drawing5.xml" ContentType="application/vnd.openxmlformats-officedocument.drawing+xml"/>
  <Override PartName="/xl/charts/chart2.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14355" yWindow="-15" windowWidth="14400" windowHeight="13500" tabRatio="860"/>
  </bookViews>
  <sheets>
    <sheet name="k_total_tec_0923" sheetId="23" r:id="rId1"/>
    <sheet name="regularizati_0923" sheetId="31" r:id="rId2"/>
    <sheet name="evolutie_rp_0923" sheetId="1" r:id="rId3"/>
    <sheet name="sume_euro_0923" sheetId="15" r:id="rId4"/>
    <sheet name="sume_euro_0923_graf" sheetId="16" r:id="rId5"/>
    <sheet name="evolutie_contrib_0923" sheetId="25" r:id="rId6"/>
    <sheet name="part_fonduri_0923" sheetId="24" r:id="rId7"/>
    <sheet name="evolutie_rp_0923_graf" sheetId="13" r:id="rId8"/>
    <sheet name="evolutie_aleatorii_0923_graf" sheetId="14" r:id="rId9"/>
    <sheet name="participanti_judete_0923" sheetId="17" r:id="rId10"/>
    <sheet name="participanti_jud_dom_0923" sheetId="32" r:id="rId11"/>
    <sheet name="conturi_goale_0923" sheetId="30" r:id="rId12"/>
    <sheet name="rp_sexe_0923" sheetId="26" r:id="rId13"/>
    <sheet name="Sheet1" sheetId="33" r:id="rId14"/>
    <sheet name="rp_varste_sexe_0923" sheetId="28" r:id="rId15"/>
    <sheet name="Sheet2" sheetId="34" r:id="rId16"/>
  </sheets>
  <externalReferences>
    <externalReference r:id="rId17"/>
  </externalReferences>
  <definedNames>
    <definedName name="_xlnm.Print_Area" localSheetId="5">evolutie_contrib_0923!$B$2:$C$13</definedName>
    <definedName name="_xlnm.Print_Area" localSheetId="2">evolutie_rp_0923!$B$2:$C$12</definedName>
    <definedName name="_xlnm.Print_Area" localSheetId="0">k_total_tec_0923!$B$2:$K$16</definedName>
    <definedName name="_xlnm.Print_Area" localSheetId="6">part_fonduri_0923!$B$2:$M$12</definedName>
    <definedName name="_xlnm.Print_Area" localSheetId="10">participanti_jud_dom_0923!#REF!</definedName>
    <definedName name="_xlnm.Print_Area" localSheetId="9">participanti_judete_0923!$B$2:$E$48</definedName>
    <definedName name="_xlnm.Print_Area" localSheetId="12">rp_sexe_0923!$B$2:$F$12</definedName>
    <definedName name="_xlnm.Print_Area" localSheetId="14">rp_varste_sexe_0923!$B$2:$P$14</definedName>
    <definedName name="_xlnm.Print_Area" localSheetId="3">sume_euro_0923!$B$2:$M$13</definedName>
  </definedNames>
  <calcPr calcId="125725"/>
</workbook>
</file>

<file path=xl/calcChain.xml><?xml version="1.0" encoding="utf-8"?>
<calcChain xmlns="http://schemas.openxmlformats.org/spreadsheetml/2006/main">
  <c r="F7" i="31"/>
  <c r="F8"/>
  <c r="F9"/>
  <c r="F10"/>
  <c r="F11"/>
  <c r="F12"/>
  <c r="F6"/>
  <c r="L12" i="1"/>
  <c r="L13" i="15"/>
  <c r="L13" i="25" s="1"/>
  <c r="L12"/>
  <c r="L11"/>
  <c r="L10"/>
  <c r="L9"/>
  <c r="L8"/>
  <c r="L7"/>
  <c r="L6"/>
  <c r="M7" i="15"/>
  <c r="M8"/>
  <c r="M9"/>
  <c r="M10"/>
  <c r="M11"/>
  <c r="M12"/>
  <c r="M6"/>
  <c r="K13"/>
  <c r="K12" i="1"/>
  <c r="K13" i="25"/>
  <c r="K12"/>
  <c r="K11"/>
  <c r="K10"/>
  <c r="K9"/>
  <c r="K8"/>
  <c r="K7"/>
  <c r="K6"/>
  <c r="J13" i="15"/>
  <c r="J13" i="25" s="1"/>
  <c r="J12" i="1"/>
  <c r="J12" i="25"/>
  <c r="J11"/>
  <c r="J10"/>
  <c r="J9"/>
  <c r="J8"/>
  <c r="J7"/>
  <c r="J6"/>
  <c r="D48" i="17"/>
  <c r="I13" i="15"/>
  <c r="I13" i="25" s="1"/>
  <c r="I12" i="1"/>
  <c r="I12" i="25"/>
  <c r="I11"/>
  <c r="I10"/>
  <c r="I9"/>
  <c r="I8"/>
  <c r="I7"/>
  <c r="I6"/>
  <c r="G13" i="31"/>
  <c r="H12" s="1"/>
  <c r="I8"/>
  <c r="E7" i="28"/>
  <c r="F7"/>
  <c r="G7"/>
  <c r="D7" s="1"/>
  <c r="H7"/>
  <c r="H14" s="1"/>
  <c r="E8"/>
  <c r="F8"/>
  <c r="G8"/>
  <c r="H8"/>
  <c r="E9"/>
  <c r="F9"/>
  <c r="G9"/>
  <c r="H9"/>
  <c r="E10"/>
  <c r="F10"/>
  <c r="G10"/>
  <c r="H10"/>
  <c r="E11"/>
  <c r="D11" s="1"/>
  <c r="F11"/>
  <c r="G11"/>
  <c r="H11"/>
  <c r="E12"/>
  <c r="D12" s="1"/>
  <c r="F12"/>
  <c r="G12"/>
  <c r="H12"/>
  <c r="E13"/>
  <c r="D13" s="1"/>
  <c r="F13"/>
  <c r="G13"/>
  <c r="H13"/>
  <c r="H13" i="15"/>
  <c r="H13" i="25" s="1"/>
  <c r="H12" i="1"/>
  <c r="H12" i="25"/>
  <c r="H11"/>
  <c r="H10"/>
  <c r="H9"/>
  <c r="H8"/>
  <c r="H7"/>
  <c r="H6"/>
  <c r="G13" i="15"/>
  <c r="G13" i="25" s="1"/>
  <c r="G12" i="1"/>
  <c r="G12" i="25"/>
  <c r="G11"/>
  <c r="G10"/>
  <c r="G9"/>
  <c r="G8"/>
  <c r="G7"/>
  <c r="G6"/>
  <c r="F13" i="15"/>
  <c r="F13" i="25" s="1"/>
  <c r="F12" i="1"/>
  <c r="F12" i="25"/>
  <c r="F11"/>
  <c r="F10"/>
  <c r="F9"/>
  <c r="F8"/>
  <c r="F7"/>
  <c r="F6"/>
  <c r="E13" i="15"/>
  <c r="E13" i="25" s="1"/>
  <c r="E12" i="1"/>
  <c r="E12" i="25"/>
  <c r="E11"/>
  <c r="E10"/>
  <c r="E9"/>
  <c r="E8"/>
  <c r="E7"/>
  <c r="E6"/>
  <c r="D13" i="15"/>
  <c r="D12" i="1"/>
  <c r="D12" i="25"/>
  <c r="D11"/>
  <c r="D10"/>
  <c r="D9"/>
  <c r="D8"/>
  <c r="D7"/>
  <c r="D6"/>
  <c r="M5" i="24"/>
  <c r="M12" s="1"/>
  <c r="M6"/>
  <c r="M7"/>
  <c r="M8"/>
  <c r="M9"/>
  <c r="M10"/>
  <c r="M11"/>
  <c r="E30" i="17"/>
  <c r="D53" i="32"/>
  <c r="J12" i="24"/>
  <c r="L12"/>
  <c r="K12"/>
  <c r="F13" i="23"/>
  <c r="K14" i="28"/>
  <c r="O14"/>
  <c r="K7" i="23"/>
  <c r="K8"/>
  <c r="K9"/>
  <c r="K10"/>
  <c r="K11"/>
  <c r="K12"/>
  <c r="K6"/>
  <c r="K13" s="1"/>
  <c r="I6"/>
  <c r="I13" s="1"/>
  <c r="I7"/>
  <c r="I8"/>
  <c r="I9"/>
  <c r="I10"/>
  <c r="I11"/>
  <c r="I12"/>
  <c r="E37" i="17"/>
  <c r="D12" i="24"/>
  <c r="E13" i="23"/>
  <c r="D13"/>
  <c r="D11" i="26"/>
  <c r="D10"/>
  <c r="D9"/>
  <c r="D8"/>
  <c r="D6"/>
  <c r="D5"/>
  <c r="D7"/>
  <c r="E12"/>
  <c r="F12"/>
  <c r="F14" i="28"/>
  <c r="K13" i="31"/>
  <c r="J13"/>
  <c r="D13"/>
  <c r="I13" s="1"/>
  <c r="E13"/>
  <c r="I12"/>
  <c r="C11"/>
  <c r="C10"/>
  <c r="C9"/>
  <c r="C8"/>
  <c r="I7"/>
  <c r="C7"/>
  <c r="I6"/>
  <c r="B6"/>
  <c r="J13" i="23"/>
  <c r="G13"/>
  <c r="H13"/>
  <c r="C12" i="28"/>
  <c r="C11"/>
  <c r="C10"/>
  <c r="C9"/>
  <c r="C8"/>
  <c r="C7"/>
  <c r="B7"/>
  <c r="C10" i="26"/>
  <c r="C9"/>
  <c r="C8"/>
  <c r="C7"/>
  <c r="C6"/>
  <c r="C5"/>
  <c r="B5"/>
  <c r="C11" i="24"/>
  <c r="C10"/>
  <c r="C9"/>
  <c r="C8"/>
  <c r="C7"/>
  <c r="C6"/>
  <c r="C5"/>
  <c r="B5"/>
  <c r="C12" i="25"/>
  <c r="C11"/>
  <c r="C10"/>
  <c r="C9"/>
  <c r="C8"/>
  <c r="C7"/>
  <c r="C6"/>
  <c r="B6"/>
  <c r="C12" i="15"/>
  <c r="C11"/>
  <c r="C10"/>
  <c r="C9"/>
  <c r="C8"/>
  <c r="C7"/>
  <c r="C6"/>
  <c r="B6"/>
  <c r="B5" i="1"/>
  <c r="C11"/>
  <c r="C10"/>
  <c r="C9"/>
  <c r="C8"/>
  <c r="C7"/>
  <c r="C6"/>
  <c r="C5"/>
  <c r="E12" i="24"/>
  <c r="F12"/>
  <c r="G12"/>
  <c r="H12"/>
  <c r="I12"/>
  <c r="I14" i="28"/>
  <c r="J14"/>
  <c r="L14"/>
  <c r="M14"/>
  <c r="N14"/>
  <c r="P14"/>
  <c r="H7" i="31"/>
  <c r="F13"/>
  <c r="E14" i="28"/>
  <c r="E43" i="17"/>
  <c r="E42"/>
  <c r="E46"/>
  <c r="E13"/>
  <c r="E39"/>
  <c r="E20"/>
  <c r="E28"/>
  <c r="E41"/>
  <c r="E24"/>
  <c r="E14"/>
  <c r="E22"/>
  <c r="E47"/>
  <c r="E19"/>
  <c r="E26"/>
  <c r="E40"/>
  <c r="E29"/>
  <c r="E31"/>
  <c r="E48"/>
  <c r="E12"/>
  <c r="E8"/>
  <c r="E18"/>
  <c r="E23"/>
  <c r="E21"/>
  <c r="E9"/>
  <c r="E10"/>
  <c r="E7"/>
  <c r="E27"/>
  <c r="E11"/>
  <c r="E15"/>
  <c r="E45"/>
  <c r="E44"/>
  <c r="E17"/>
  <c r="E35"/>
  <c r="E38"/>
  <c r="E33"/>
  <c r="E32"/>
  <c r="E6"/>
  <c r="E16"/>
  <c r="E34"/>
  <c r="E36"/>
  <c r="E25"/>
  <c r="E5"/>
  <c r="D8" i="28"/>
  <c r="D10"/>
  <c r="D9"/>
  <c r="M13" i="15"/>
  <c r="B6" i="1"/>
  <c r="B7" i="25"/>
  <c r="B6" i="24"/>
  <c r="B6" i="26"/>
  <c r="B8" i="28"/>
  <c r="B7" i="15"/>
  <c r="B8" i="25"/>
  <c r="B7" i="24"/>
  <c r="B7" i="26"/>
  <c r="B8" i="15"/>
  <c r="B7" i="1"/>
  <c r="B9" i="28"/>
  <c r="B9" i="15"/>
  <c r="B8" i="1"/>
  <c r="B9" i="25"/>
  <c r="B8" i="26"/>
  <c r="B8" i="24"/>
  <c r="B10" i="28"/>
  <c r="B9" i="1"/>
  <c r="B11" i="28"/>
  <c r="B9" i="26"/>
  <c r="B10" i="25"/>
  <c r="B10" i="15"/>
  <c r="B9" i="24"/>
  <c r="B10" i="1"/>
  <c r="B10" i="24"/>
  <c r="B12" i="28"/>
  <c r="B10" i="26"/>
  <c r="B11" i="15"/>
  <c r="B11" i="25"/>
  <c r="B11" i="26"/>
  <c r="B11" i="24"/>
  <c r="B12" i="25"/>
  <c r="B11" i="1"/>
  <c r="B13" i="28"/>
  <c r="B12" i="15"/>
  <c r="D14" i="28" l="1"/>
  <c r="G14"/>
  <c r="D12" i="26"/>
  <c r="D13" i="25"/>
  <c r="H9" i="31"/>
  <c r="H13"/>
  <c r="H6"/>
  <c r="H11"/>
  <c r="H10"/>
  <c r="H8"/>
</calcChain>
</file>

<file path=xl/sharedStrings.xml><?xml version="1.0" encoding="utf-8"?>
<sst xmlns="http://schemas.openxmlformats.org/spreadsheetml/2006/main" count="412" uniqueCount="234">
  <si>
    <t>mai 2023</t>
  </si>
  <si>
    <t xml:space="preserve">1Euro 4,9372 BNR 18/04/2023)              </t>
  </si>
  <si>
    <t xml:space="preserve">1Euro 4,9679 BNR 18/09/2023)              </t>
  </si>
  <si>
    <t>Denumire CTP</t>
  </si>
  <si>
    <t>Alte nationalitati</t>
  </si>
  <si>
    <t>MAI 2023</t>
  </si>
  <si>
    <t>Mai 2023</t>
  </si>
  <si>
    <t>iulie 2023</t>
  </si>
  <si>
    <t>peste 45 de ani</t>
  </si>
  <si>
    <t>35-45 ani</t>
  </si>
  <si>
    <t>Preluati MapN acte aderare</t>
  </si>
  <si>
    <t>SEPTEMBRIE 2023</t>
  </si>
  <si>
    <t>Septembrie 2023</t>
  </si>
  <si>
    <t>Numar participanti in Registrul Participantilor la luna de referinta  AUGUST 2023</t>
  </si>
  <si>
    <t>Transferuri validate catre alte fonduri la luna de referinta SEPTEMBRIE  2023</t>
  </si>
  <si>
    <t>Transferuri validate de la alte fonduri la luna de referinta SEPTEMBRIE 2023</t>
  </si>
  <si>
    <t>Acte aderare validate pentru luna de referinta SEPTEMBRIE2023</t>
  </si>
  <si>
    <t>Asigurati repartizati aleatoriu la luna de referinta SEPTEMBRIE 2023</t>
  </si>
  <si>
    <t>Numar participanti in Registrul participantilor dupa repartizarea aleatorie la luna de referinta   SEPTEMBRIE 2023</t>
  </si>
  <si>
    <t>SEPTEMBRIE2023</t>
  </si>
  <si>
    <t>Numar de participanti pentru care se fac viramente in luna de referinta SEPTEMBRIE 2023</t>
  </si>
  <si>
    <t>septembrie 2023</t>
  </si>
  <si>
    <t>Preluati MapN repartizare aleatorie</t>
  </si>
  <si>
    <t xml:space="preserve">1Euro 4,9596 BNR 19/06/2023)              </t>
  </si>
  <si>
    <t>IULIE 2023</t>
  </si>
  <si>
    <t>Iulie 2023</t>
  </si>
  <si>
    <t>NN</t>
  </si>
  <si>
    <t>FEBRUARIE 2023</t>
  </si>
  <si>
    <t>Februarie 2023</t>
  </si>
  <si>
    <t>februarie 2023</t>
  </si>
  <si>
    <t>METROPOLITAN LIFE</t>
  </si>
  <si>
    <t>aprilie 2023</t>
  </si>
  <si>
    <t xml:space="preserve">1Euro 4,9442 BNR 18/08/2023)              </t>
  </si>
  <si>
    <t>IUNIE 2023</t>
  </si>
  <si>
    <t>Iunie 2023</t>
  </si>
  <si>
    <t>iunie 2023</t>
  </si>
  <si>
    <t>Numar participanti in registrul participantilor</t>
  </si>
  <si>
    <t xml:space="preserve">1Euro 4,9219 BNR 20/03/2023)              </t>
  </si>
  <si>
    <t>APRILIE 2023</t>
  </si>
  <si>
    <t>Aprilie 2023</t>
  </si>
  <si>
    <t xml:space="preserve">1Euro 4,9705 BNR 18/10/2023)              </t>
  </si>
  <si>
    <t>BCR</t>
  </si>
  <si>
    <t>BRD</t>
  </si>
  <si>
    <t>Total</t>
  </si>
  <si>
    <t>Fond</t>
  </si>
  <si>
    <t>Nr. crt.</t>
  </si>
  <si>
    <t xml:space="preserve">1Euro 4,9731 BNR 18/05/2023)              </t>
  </si>
  <si>
    <t>TOTAL</t>
  </si>
  <si>
    <t>Judet</t>
  </si>
  <si>
    <t>Numar de participanti</t>
  </si>
  <si>
    <t>Cod</t>
  </si>
  <si>
    <t>Denumire</t>
  </si>
  <si>
    <t>abs.</t>
  </si>
  <si>
    <t>rel.</t>
  </si>
  <si>
    <t>NEDECLARATI</t>
  </si>
  <si>
    <t>011</t>
  </si>
  <si>
    <t>ALBA</t>
  </si>
  <si>
    <t>021</t>
  </si>
  <si>
    <t>ARAD</t>
  </si>
  <si>
    <t>031</t>
  </si>
  <si>
    <t>ARGES</t>
  </si>
  <si>
    <t>041</t>
  </si>
  <si>
    <t>BACAU</t>
  </si>
  <si>
    <t>051</t>
  </si>
  <si>
    <t>BIHOR</t>
  </si>
  <si>
    <t>061</t>
  </si>
  <si>
    <t>BISTRITA</t>
  </si>
  <si>
    <t>071</t>
  </si>
  <si>
    <t>BOTOSANI</t>
  </si>
  <si>
    <t>081</t>
  </si>
  <si>
    <t>BRASOV</t>
  </si>
  <si>
    <t>091</t>
  </si>
  <si>
    <t>BRAILA</t>
  </si>
  <si>
    <t>101</t>
  </si>
  <si>
    <t>BUZAU</t>
  </si>
  <si>
    <t>111</t>
  </si>
  <si>
    <t>CARAS SEVERIN</t>
  </si>
  <si>
    <t>121</t>
  </si>
  <si>
    <t>CLUJ</t>
  </si>
  <si>
    <t>131</t>
  </si>
  <si>
    <t>CONSTANTA</t>
  </si>
  <si>
    <t>141</t>
  </si>
  <si>
    <t>COVASNA</t>
  </si>
  <si>
    <t>151</t>
  </si>
  <si>
    <t>DIMBOVITA</t>
  </si>
  <si>
    <t>161</t>
  </si>
  <si>
    <t>DOLJ</t>
  </si>
  <si>
    <t>171</t>
  </si>
  <si>
    <t>GALATI</t>
  </si>
  <si>
    <t>181</t>
  </si>
  <si>
    <t>GORJ</t>
  </si>
  <si>
    <t>191</t>
  </si>
  <si>
    <t>HARGHITA</t>
  </si>
  <si>
    <t>201</t>
  </si>
  <si>
    <t>HUNEDOARA</t>
  </si>
  <si>
    <t>211</t>
  </si>
  <si>
    <t>IALOMITA</t>
  </si>
  <si>
    <t>221</t>
  </si>
  <si>
    <t>IASI</t>
  </si>
  <si>
    <t>231</t>
  </si>
  <si>
    <t>GIURGIU</t>
  </si>
  <si>
    <t>241</t>
  </si>
  <si>
    <t>MARAMURES</t>
  </si>
  <si>
    <t>251</t>
  </si>
  <si>
    <t>MEHEDINTI</t>
  </si>
  <si>
    <t>261</t>
  </si>
  <si>
    <t>MURES</t>
  </si>
  <si>
    <t>271</t>
  </si>
  <si>
    <t>NEAMT</t>
  </si>
  <si>
    <t>281</t>
  </si>
  <si>
    <t>OLT</t>
  </si>
  <si>
    <t>291</t>
  </si>
  <si>
    <t>PRAHOVA</t>
  </si>
  <si>
    <t>301</t>
  </si>
  <si>
    <t>SATU MARE</t>
  </si>
  <si>
    <t>311</t>
  </si>
  <si>
    <t>SALAJ</t>
  </si>
  <si>
    <t>321</t>
  </si>
  <si>
    <t>SIBIU</t>
  </si>
  <si>
    <t>331</t>
  </si>
  <si>
    <t>SUCEAVA</t>
  </si>
  <si>
    <t>341</t>
  </si>
  <si>
    <t>TELEORMAN</t>
  </si>
  <si>
    <t>351</t>
  </si>
  <si>
    <t>TIMIS</t>
  </si>
  <si>
    <t>361</t>
  </si>
  <si>
    <t>TULCEA</t>
  </si>
  <si>
    <t>371</t>
  </si>
  <si>
    <t>VASLUI</t>
  </si>
  <si>
    <t>381</t>
  </si>
  <si>
    <t>VILCEA</t>
  </si>
  <si>
    <t>391</t>
  </si>
  <si>
    <t>VRANCEA</t>
  </si>
  <si>
    <t>401</t>
  </si>
  <si>
    <t>CALARASI</t>
  </si>
  <si>
    <t>411</t>
  </si>
  <si>
    <t>BUCURESTI</t>
  </si>
  <si>
    <t>471</t>
  </si>
  <si>
    <t>ILFOV</t>
  </si>
  <si>
    <t/>
  </si>
  <si>
    <t>Numar asigurati in registrul participantilor</t>
  </si>
  <si>
    <t>Numar asigurati pentru care se fac viramente la luna de referinta</t>
  </si>
  <si>
    <t>din care</t>
  </si>
  <si>
    <t>rel. la numar participanti la fond</t>
  </si>
  <si>
    <t>rel. la total regularizari</t>
  </si>
  <si>
    <t>tot_part</t>
  </si>
  <si>
    <t>tot_vir</t>
  </si>
  <si>
    <t>august 2023</t>
  </si>
  <si>
    <t>tot_reg</t>
  </si>
  <si>
    <t>tot_plus</t>
  </si>
  <si>
    <t>tot_minus</t>
  </si>
  <si>
    <t>(*) Situatia centralizeaza numarul de participanti pentru care se efectueaza la luna de referinta viramente care difera de efectivul datorat aferent lunii de referinta.</t>
  </si>
  <si>
    <t xml:space="preserve">(***) Se refera la participantii care, prin actualizare cu declaratiile primite de la angajatori la luna de referinta, dar aferente lunilor anterioare, au suferit o scadere a venitului asigurat aferent lunilor anterioare sau au fost stersi din declaratii </t>
  </si>
  <si>
    <t>EURO</t>
  </si>
  <si>
    <t>LEI</t>
  </si>
  <si>
    <t>curs EURO</t>
  </si>
  <si>
    <t xml:space="preserve">Numar pozitii in liste </t>
  </si>
  <si>
    <t>Sume virate                                                       (LEI)</t>
  </si>
  <si>
    <t>Total sume virate            (EUR)</t>
  </si>
  <si>
    <t>Venit asigurat  (RON)</t>
  </si>
  <si>
    <t>Venit asigurat  (EUR)</t>
  </si>
  <si>
    <t>Sume curente</t>
  </si>
  <si>
    <t>Restante</t>
  </si>
  <si>
    <t>AZT VIITORUL TAU</t>
  </si>
  <si>
    <t>VITAL</t>
  </si>
  <si>
    <t>ARIPI</t>
  </si>
  <si>
    <t>Invalidari</t>
  </si>
  <si>
    <t>Afilieri</t>
  </si>
  <si>
    <t>Denumire Fond</t>
  </si>
  <si>
    <t>tot_rec</t>
  </si>
  <si>
    <t>sume_tot</t>
  </si>
  <si>
    <t>sume_crt</t>
  </si>
  <si>
    <t>sume_rest</t>
  </si>
  <si>
    <t>venit_asig</t>
  </si>
  <si>
    <t>femei</t>
  </si>
  <si>
    <t>barbati</t>
  </si>
  <si>
    <t>Femei</t>
  </si>
  <si>
    <t>Barbati</t>
  </si>
  <si>
    <t>15-25 ani</t>
  </si>
  <si>
    <t>25-35 ani</t>
  </si>
  <si>
    <t>numar</t>
  </si>
  <si>
    <t>f1525</t>
  </si>
  <si>
    <t>f2535</t>
  </si>
  <si>
    <t>f3545</t>
  </si>
  <si>
    <t>m1525</t>
  </si>
  <si>
    <t>m2535</t>
  </si>
  <si>
    <t>m3545</t>
  </si>
  <si>
    <t>(**) Se refera la participantii care, prin actualizare cu declaratiile primite de la angajatori la luna de referinta, dar aferente lunilor anterioare, au suferit o crestere a venitului asigurat aferent lunilor anterioare sau au fost declarati acum, desi la luni anterioare nu figurau in declaratii.</t>
  </si>
  <si>
    <t>Denumire fond de pensii administrat privat</t>
  </si>
  <si>
    <t>IANUARIE 2023</t>
  </si>
  <si>
    <t>Ianuarie 2023</t>
  </si>
  <si>
    <t>ianuarie 2023</t>
  </si>
  <si>
    <t>Luna de referinta</t>
  </si>
  <si>
    <t xml:space="preserve">COMENZI </t>
  </si>
  <si>
    <t>martie 2023</t>
  </si>
  <si>
    <t xml:space="preserve">1Euro 4,9385 BNR 18/07/2023)              </t>
  </si>
  <si>
    <t>AUGUST 2023</t>
  </si>
  <si>
    <t>August 2023</t>
  </si>
  <si>
    <t>MARTIE 2023</t>
  </si>
  <si>
    <t>Martie 2023</t>
  </si>
  <si>
    <t>(BNR 17/11/2023)</t>
  </si>
  <si>
    <t xml:space="preserve">1Euro 4,9711 BNR 17/11/2023)              </t>
  </si>
  <si>
    <t>Situatie centralizatoare
privind numarul participantilor si contributiile virate la fondurile de pensii administrate privat
aferente lunii de referinta SEPTEMBRIE 2023</t>
  </si>
  <si>
    <t>1 EUR</t>
  </si>
  <si>
    <t>Numărul de participanți pentru care se fac viramente în luna de referință este mai mic decât cel total înscris în Registrul Participanților, aceștia putându-se încadra în unele dintre următoarele situații:
 - nu obțin lunar venituri din salarii sau asimilate salariilor și, în consecință, nu figurează lunar în declarațiile D112 transmise de angajatori;
- obțin lunar venituri din salarii sau asimilate salariilor la angajatori care, potrivit legii, se încadrează în categoria persoanelor juridice care pot depune trimestrial declarațiile D112 (angajatori care au până la 3 salariați exclusiv);
- au fost înscriși în Registrul Participanților în perioada de constituire a acestuia conform legii, anterior primei luni de virament la Pilonul II (martie 2008) și ulterior nu au mai obținut venituri din salarii sau asimilate salariilor (conturi goale);
- se află în perioada de concediu pentru creşterea copilului în vârstă de până la 2 ani, respectiv 3 ani în cazul copilului cu handicap sau de concediu de acomodare în cazul copilului adoptat. Indemnizațiile de care se beneficiază în aceste perioade se consideră stagiu asimilat în sistemul public de pensii, dar pentru ele nu se datorează CAS, în consecință nu se fac viramente la Pilonul II;
 - sunt beneficiari de pensie de limită de vârstă sau de invaliditate și se află în perioada legală de 12 luni ulterioară dobândirii acestei calități, în care contul rămâne deschis pentru eventuale regularizări;
- perioada legală de 12 luni de la data decesului în care contul participantului rămâne deschis pentru eventuale regularizări;
- sunt absolvenți ai instituțiilor de învățământ care au fost beneficiari ai indemnizației de ajutor de șomaj în perioada de 60 de zile de la absolvire, perioadă în care au fost înscriși conform legii în Registrul Participanților și, ulterior, nu au reușit să se angajeze în domeniul pentru care au pregătire profesională, în consecință nu mai figurează în declarațiile D112;
- desfășoară activități în domeniul construcțiilor (începând cu luna ianuarie 2019) ș.a</t>
  </si>
  <si>
    <r>
      <t>din care, Numar participanti pentru care s-au efectuat regularizari prin actualizarea cu datele primite de la angajatori</t>
    </r>
    <r>
      <rPr>
        <b/>
        <sz val="10"/>
        <color indexed="10"/>
        <rFont val="Arial"/>
        <family val="2"/>
      </rPr>
      <t xml:space="preserve"> (*)</t>
    </r>
  </si>
  <si>
    <r>
      <t xml:space="preserve">Numar participanti cu contributii restante de la luni anterioare, virate la luna de referinta </t>
    </r>
    <r>
      <rPr>
        <b/>
        <sz val="10"/>
        <color indexed="10"/>
        <rFont val="Arial"/>
        <family val="2"/>
      </rPr>
      <t>(**)</t>
    </r>
  </si>
  <si>
    <r>
      <t xml:space="preserve">Numar participanti cu contributii achitate in plus la luni anterioare, regularizate la luna de referinta </t>
    </r>
    <r>
      <rPr>
        <b/>
        <sz val="10"/>
        <color indexed="10"/>
        <rFont val="Arial"/>
        <family val="2"/>
      </rPr>
      <t>(***)</t>
    </r>
  </si>
  <si>
    <t>Situatie centralizatoare               
privind evolutia numarului de participanti din Registrul participantilor 
pana la luna de referinta 
SEPTEMBRIE 2023</t>
  </si>
  <si>
    <t>Situatie centralizatoare                
privind valoarea in Euro a viramentelor catre fondurile de pensii administrate privat 
aferente lunilor de referinta 
IANUARIE - SEPTEMBRIE 2023</t>
  </si>
  <si>
    <t xml:space="preserve">1Euro 4,9219 
BNR (20/03/2023)              </t>
  </si>
  <si>
    <t xml:space="preserve">1Euro 4,9372 
BNR (18/04/2023)              </t>
  </si>
  <si>
    <t xml:space="preserve">1Euro 4,9731 
BNR (18/05/2023)              </t>
  </si>
  <si>
    <t xml:space="preserve">1Euro 4,9596 
BNR (19/06/2023)              </t>
  </si>
  <si>
    <t xml:space="preserve">1Euro 4,9385 
BNR (18/07/2023)              </t>
  </si>
  <si>
    <t xml:space="preserve">1Euro 4,9442 
BNR (18/08/2023)              </t>
  </si>
  <si>
    <t xml:space="preserve">1Euro 4,9679 
BNR (18/09/2023)              </t>
  </si>
  <si>
    <t xml:space="preserve">1Euro 4,9705 
BNR (18/10/2023)              </t>
  </si>
  <si>
    <t xml:space="preserve">1Euro 4,9711 
BNR (17/11/2023)              </t>
  </si>
  <si>
    <t>Situatie centralizatoare               
privind evolutia contributiei medii in Euro la pilonul II a participantilor pana la luna de referinta 
SEPTEMBRIE 2023</t>
  </si>
  <si>
    <t xml:space="preserve">1Euro 4,9219 
BNR 20/03/2023)              </t>
  </si>
  <si>
    <t xml:space="preserve">1Euro 4,9372 
BNR 18/04/2023)              </t>
  </si>
  <si>
    <t xml:space="preserve">1Euro 4,9731 
BNR 18/05/2023)              </t>
  </si>
  <si>
    <t xml:space="preserve">1Euro 4,9596 
BNR 19/06/2023)              </t>
  </si>
  <si>
    <t xml:space="preserve">1Euro 4,9385 
BNR 18/07/2023)              </t>
  </si>
  <si>
    <t xml:space="preserve">1Euro 4,9442 
BNR 18/08/2023)              </t>
  </si>
  <si>
    <t xml:space="preserve">1Euro 4,9679 
BNR 18/09/2023)              </t>
  </si>
  <si>
    <t xml:space="preserve">1Euro 4,9705 
BNR 18/10/2023)              </t>
  </si>
  <si>
    <t xml:space="preserve">1Euro 4,9711 
BNR 17/11/2023)              </t>
  </si>
  <si>
    <t>Situatie centralizatoare           
privind repartizarea participantilor dupa judetul 
angajatorului la luna de referinta 
SEPTEMBRIE 2023</t>
  </si>
  <si>
    <t>Situatie centralizatoare privind repartizarea participantilor
 dupa judetul de domiciliu pentru care se fac viramente 
la luna de referinta 
SEPTEMBRIE 2023</t>
  </si>
  <si>
    <t>Situatie centralizatoare privind numarul de participanti  
care nu figurează cu declaraţii depuse 
in sistemul public de pensii</t>
  </si>
  <si>
    <t>Situatie centralizatoare    
privind repartizarea pe sexe a participantilor    
aferente lunii de referinta 
SEPTEMBRIE 2023</t>
  </si>
  <si>
    <t>Situatie centralizatoare              
privind repartizarea pe sexe si varste a participantilor              
aferente lunii de referinta 
SEPTEMBRIE 2023</t>
  </si>
</sst>
</file>

<file path=xl/styles.xml><?xml version="1.0" encoding="utf-8"?>
<styleSheet xmlns="http://schemas.openxmlformats.org/spreadsheetml/2006/main">
  <numFmts count="1">
    <numFmt numFmtId="164" formatCode="#,##0.0000"/>
  </numFmts>
  <fonts count="24">
    <font>
      <sz val="10"/>
      <name val="Arial"/>
      <charset val="238"/>
    </font>
    <font>
      <sz val="10"/>
      <name val="Arial"/>
      <charset val="238"/>
    </font>
    <font>
      <b/>
      <sz val="12"/>
      <name val="Arial"/>
      <family val="2"/>
    </font>
    <font>
      <sz val="12"/>
      <name val="Arial"/>
      <family val="2"/>
    </font>
    <font>
      <sz val="12"/>
      <name val="Arial"/>
      <charset val="238"/>
    </font>
    <font>
      <b/>
      <sz val="14"/>
      <name val="Arial"/>
      <family val="2"/>
    </font>
    <font>
      <sz val="14"/>
      <name val="Arial"/>
      <family val="2"/>
    </font>
    <font>
      <sz val="10"/>
      <name val="Arial"/>
    </font>
    <font>
      <sz val="11"/>
      <color indexed="8"/>
      <name val="Calibri"/>
      <family val="2"/>
    </font>
    <font>
      <sz val="11"/>
      <color indexed="9"/>
      <name val="Calibri"/>
      <family val="2"/>
    </font>
    <font>
      <sz val="10"/>
      <name val="Arial"/>
      <family val="2"/>
    </font>
    <font>
      <b/>
      <sz val="11"/>
      <color indexed="8"/>
      <name val="Calibri"/>
      <family val="2"/>
    </font>
    <font>
      <b/>
      <sz val="10"/>
      <name val="Arial"/>
      <family val="2"/>
    </font>
    <font>
      <i/>
      <sz val="9"/>
      <name val="Arial"/>
      <family val="2"/>
    </font>
    <font>
      <b/>
      <sz val="11"/>
      <name val="Arial"/>
      <family val="2"/>
    </font>
    <font>
      <sz val="9"/>
      <name val="Arial"/>
      <family val="2"/>
    </font>
    <font>
      <sz val="8"/>
      <name val="Arial"/>
      <charset val="238"/>
    </font>
    <font>
      <i/>
      <sz val="10"/>
      <name val="Arial"/>
      <family val="2"/>
    </font>
    <font>
      <sz val="8"/>
      <name val="Arial"/>
      <family val="2"/>
    </font>
    <font>
      <b/>
      <sz val="9"/>
      <name val="Arial"/>
      <family val="2"/>
    </font>
    <font>
      <sz val="12"/>
      <color indexed="53"/>
      <name val="Arial"/>
      <family val="2"/>
    </font>
    <font>
      <b/>
      <i/>
      <sz val="10"/>
      <name val="Arial"/>
      <family val="2"/>
    </font>
    <font>
      <b/>
      <i/>
      <sz val="9"/>
      <color indexed="8"/>
      <name val="Arial"/>
      <family val="2"/>
    </font>
    <font>
      <b/>
      <sz val="10"/>
      <color indexed="10"/>
      <name val="Arial"/>
      <family val="2"/>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0"/>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theme="7" tint="0.59999389629810485"/>
        <bgColor indexed="64"/>
      </patternFill>
    </fill>
    <fill>
      <patternFill patternType="solid">
        <fgColor theme="8" tint="0.79998168889431442"/>
        <bgColor indexed="64"/>
      </patternFill>
    </fill>
  </fills>
  <borders count="17">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8">
    <xf numFmtId="0" fontId="0"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9" fillId="12"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6" borderId="0" applyNumberFormat="0" applyBorder="0" applyAlignment="0" applyProtection="0"/>
    <xf numFmtId="0" fontId="9" fillId="17" borderId="0" applyNumberFormat="0" applyBorder="0" applyAlignment="0" applyProtection="0"/>
    <xf numFmtId="0" fontId="9" fillId="18"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9" fillId="19" borderId="0" applyNumberFormat="0" applyBorder="0" applyAlignment="0" applyProtection="0"/>
    <xf numFmtId="0" fontId="1" fillId="0" borderId="0"/>
    <xf numFmtId="0" fontId="7" fillId="0" borderId="0"/>
    <xf numFmtId="0" fontId="11" fillId="0" borderId="1" applyNumberFormat="0" applyFill="0" applyAlignment="0" applyProtection="0"/>
  </cellStyleXfs>
  <cellXfs count="134">
    <xf numFmtId="0" fontId="0" fillId="0" borderId="0" xfId="0"/>
    <xf numFmtId="3" fontId="5" fillId="0" borderId="0" xfId="0" applyNumberFormat="1" applyFont="1" applyBorder="1"/>
    <xf numFmtId="0" fontId="3" fillId="0" borderId="0" xfId="0" applyFont="1"/>
    <xf numFmtId="0" fontId="6" fillId="0" borderId="0" xfId="0" applyFont="1" applyAlignment="1">
      <alignment horizontal="centerContinuous"/>
    </xf>
    <xf numFmtId="3" fontId="0" fillId="0" borderId="0" xfId="0" applyNumberFormat="1"/>
    <xf numFmtId="0" fontId="0" fillId="0" borderId="0" xfId="0" applyAlignment="1">
      <alignment horizontal="center" vertical="center" wrapText="1"/>
    </xf>
    <xf numFmtId="0" fontId="13" fillId="0" borderId="0" xfId="0" applyFont="1" applyFill="1" applyAlignment="1">
      <alignment horizontal="center" vertical="center" wrapText="1"/>
    </xf>
    <xf numFmtId="0" fontId="15" fillId="0" borderId="0" xfId="0" applyFont="1"/>
    <xf numFmtId="0" fontId="0" fillId="0" borderId="0" xfId="0" applyAlignment="1">
      <alignment wrapText="1"/>
    </xf>
    <xf numFmtId="0" fontId="3" fillId="0" borderId="0" xfId="26" applyFont="1"/>
    <xf numFmtId="10" fontId="3" fillId="0" borderId="0" xfId="26" applyNumberFormat="1" applyFont="1"/>
    <xf numFmtId="0" fontId="17" fillId="0" borderId="0" xfId="0" applyFont="1" applyAlignment="1">
      <alignment horizontal="right"/>
    </xf>
    <xf numFmtId="164" fontId="17" fillId="0" borderId="0" xfId="0" applyNumberFormat="1" applyFont="1" applyAlignment="1">
      <alignment horizontal="left" vertical="center"/>
    </xf>
    <xf numFmtId="0" fontId="12" fillId="0" borderId="0" xfId="0" applyFont="1"/>
    <xf numFmtId="3" fontId="12" fillId="0" borderId="0" xfId="0" applyNumberFormat="1" applyFont="1"/>
    <xf numFmtId="0" fontId="17" fillId="0" borderId="0" xfId="0" applyFont="1"/>
    <xf numFmtId="0" fontId="2" fillId="20" borderId="2" xfId="0" applyFont="1" applyFill="1" applyBorder="1" applyAlignment="1">
      <alignment horizontal="center" vertical="center" wrapText="1"/>
    </xf>
    <xf numFmtId="3" fontId="6" fillId="0" borderId="2" xfId="0" applyNumberFormat="1" applyFont="1" applyBorder="1"/>
    <xf numFmtId="3" fontId="6" fillId="0" borderId="3" xfId="0" applyNumberFormat="1" applyFont="1" applyBorder="1"/>
    <xf numFmtId="0" fontId="10" fillId="0" borderId="0" xfId="0" applyFont="1"/>
    <xf numFmtId="4" fontId="0" fillId="0" borderId="0" xfId="0" applyNumberFormat="1"/>
    <xf numFmtId="0" fontId="20" fillId="0" borderId="0" xfId="26" applyFont="1"/>
    <xf numFmtId="3" fontId="4" fillId="0" borderId="0" xfId="0" applyNumberFormat="1" applyFont="1" applyBorder="1"/>
    <xf numFmtId="3" fontId="0" fillId="0" borderId="0" xfId="0" applyNumberFormat="1" applyBorder="1"/>
    <xf numFmtId="3" fontId="3" fillId="0" borderId="0" xfId="26" applyNumberFormat="1" applyFont="1"/>
    <xf numFmtId="0" fontId="0" fillId="21" borderId="0" xfId="0" applyFill="1"/>
    <xf numFmtId="0" fontId="2" fillId="20" borderId="4"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22" borderId="2" xfId="0" applyFont="1" applyFill="1" applyBorder="1" applyAlignment="1">
      <alignment horizontal="center" vertical="center" wrapText="1"/>
    </xf>
    <xf numFmtId="3" fontId="13" fillId="22" borderId="2" xfId="0" applyNumberFormat="1" applyFont="1" applyFill="1" applyBorder="1" applyAlignment="1">
      <alignment horizontal="center" vertical="center" wrapText="1"/>
    </xf>
    <xf numFmtId="0" fontId="19" fillId="23" borderId="4" xfId="0" applyFont="1" applyFill="1" applyBorder="1" applyAlignment="1">
      <alignment horizontal="center" vertical="center" wrapText="1"/>
    </xf>
    <xf numFmtId="3" fontId="13" fillId="0" borderId="3" xfId="0" applyNumberFormat="1" applyFont="1" applyFill="1" applyBorder="1" applyAlignment="1">
      <alignment horizontal="center" vertical="center" wrapText="1"/>
    </xf>
    <xf numFmtId="0" fontId="21" fillId="0" borderId="0" xfId="0" applyFont="1" applyAlignment="1">
      <alignment horizontal="right"/>
    </xf>
    <xf numFmtId="164" fontId="22" fillId="0" borderId="0" xfId="0" quotePrefix="1" applyNumberFormat="1" applyFont="1" applyAlignment="1">
      <alignment horizontal="left"/>
    </xf>
    <xf numFmtId="0" fontId="21" fillId="0" borderId="0" xfId="0" applyFont="1"/>
    <xf numFmtId="0" fontId="12" fillId="24" borderId="2" xfId="0" applyFont="1" applyFill="1" applyBorder="1" applyAlignment="1">
      <alignment horizontal="center" vertical="center" wrapText="1"/>
    </xf>
    <xf numFmtId="0" fontId="14" fillId="24" borderId="8" xfId="0" applyFont="1" applyFill="1" applyBorder="1" applyAlignment="1">
      <alignment horizontal="centerContinuous"/>
    </xf>
    <xf numFmtId="0" fontId="14" fillId="24" borderId="9" xfId="0" applyFont="1" applyFill="1" applyBorder="1" applyAlignment="1">
      <alignment horizontal="centerContinuous"/>
    </xf>
    <xf numFmtId="3" fontId="14" fillId="24" borderId="9" xfId="0" applyNumberFormat="1" applyFont="1" applyFill="1" applyBorder="1"/>
    <xf numFmtId="3" fontId="14" fillId="24" borderId="10" xfId="0" applyNumberFormat="1" applyFont="1" applyFill="1" applyBorder="1"/>
    <xf numFmtId="0" fontId="12" fillId="25" borderId="4" xfId="0" applyFont="1" applyFill="1" applyBorder="1" applyAlignment="1">
      <alignment horizontal="center"/>
    </xf>
    <xf numFmtId="0" fontId="19" fillId="25" borderId="2" xfId="0" applyFont="1" applyFill="1" applyBorder="1" applyAlignment="1">
      <alignment horizontal="left"/>
    </xf>
    <xf numFmtId="3" fontId="14" fillId="25" borderId="2" xfId="0" applyNumberFormat="1" applyFont="1" applyFill="1" applyBorder="1"/>
    <xf numFmtId="3" fontId="14" fillId="25" borderId="3" xfId="0" applyNumberFormat="1" applyFont="1" applyFill="1" applyBorder="1"/>
    <xf numFmtId="0" fontId="12" fillId="25" borderId="4" xfId="0" quotePrefix="1" applyFont="1" applyFill="1" applyBorder="1" applyAlignment="1">
      <alignment horizontal="center"/>
    </xf>
    <xf numFmtId="0" fontId="12" fillId="25" borderId="2" xfId="0" applyFont="1" applyFill="1" applyBorder="1" applyAlignment="1">
      <alignment horizontal="left"/>
    </xf>
    <xf numFmtId="0" fontId="13" fillId="22" borderId="3" xfId="0" applyFont="1" applyFill="1" applyBorder="1" applyAlignment="1">
      <alignment horizontal="center" vertical="center" wrapText="1"/>
    </xf>
    <xf numFmtId="0" fontId="12" fillId="24" borderId="3" xfId="0" applyFont="1" applyFill="1" applyBorder="1" applyAlignment="1">
      <alignment horizontal="center" vertical="center" wrapText="1"/>
    </xf>
    <xf numFmtId="0" fontId="12" fillId="24" borderId="8" xfId="0" applyFont="1" applyFill="1" applyBorder="1" applyAlignment="1">
      <alignment horizontal="centerContinuous"/>
    </xf>
    <xf numFmtId="10" fontId="14" fillId="24" borderId="9" xfId="0" applyNumberFormat="1" applyFont="1" applyFill="1" applyBorder="1"/>
    <xf numFmtId="0" fontId="14" fillId="25" borderId="4" xfId="0" applyFont="1" applyFill="1" applyBorder="1" applyAlignment="1">
      <alignment horizontal="center"/>
    </xf>
    <xf numFmtId="0" fontId="14" fillId="25" borderId="2" xfId="0" applyFont="1" applyFill="1" applyBorder="1" applyAlignment="1">
      <alignment horizontal="left"/>
    </xf>
    <xf numFmtId="10" fontId="14" fillId="25" borderId="2" xfId="0" applyNumberFormat="1" applyFont="1" applyFill="1" applyBorder="1"/>
    <xf numFmtId="0" fontId="14" fillId="25" borderId="4" xfId="0" quotePrefix="1" applyFont="1" applyFill="1" applyBorder="1" applyAlignment="1">
      <alignment horizontal="center"/>
    </xf>
    <xf numFmtId="3" fontId="14" fillId="24" borderId="9" xfId="0" applyNumberFormat="1" applyFont="1" applyFill="1" applyBorder="1" applyAlignment="1">
      <alignment horizontal="right"/>
    </xf>
    <xf numFmtId="3" fontId="14" fillId="24" borderId="10" xfId="0" applyNumberFormat="1" applyFont="1" applyFill="1" applyBorder="1" applyAlignment="1">
      <alignment horizontal="right"/>
    </xf>
    <xf numFmtId="0" fontId="21" fillId="24" borderId="2" xfId="0" applyFont="1" applyFill="1" applyBorder="1" applyAlignment="1">
      <alignment vertical="center" wrapText="1"/>
    </xf>
    <xf numFmtId="0" fontId="0" fillId="0" borderId="11" xfId="0" applyBorder="1"/>
    <xf numFmtId="0" fontId="0" fillId="0" borderId="8" xfId="0" applyBorder="1"/>
    <xf numFmtId="17" fontId="12" fillId="24" borderId="12" xfId="0" quotePrefix="1" applyNumberFormat="1" applyFont="1" applyFill="1" applyBorder="1" applyAlignment="1">
      <alignment horizontal="center" vertical="center" wrapText="1"/>
    </xf>
    <xf numFmtId="17" fontId="12" fillId="24" borderId="13" xfId="0" quotePrefix="1" applyNumberFormat="1" applyFont="1" applyFill="1" applyBorder="1" applyAlignment="1">
      <alignment horizontal="center" vertical="center" wrapText="1"/>
    </xf>
    <xf numFmtId="0" fontId="12" fillId="24" borderId="4" xfId="0" applyFont="1" applyFill="1" applyBorder="1"/>
    <xf numFmtId="0" fontId="21" fillId="24" borderId="9" xfId="0" applyFont="1" applyFill="1" applyBorder="1" applyAlignment="1">
      <alignment vertical="center" wrapText="1"/>
    </xf>
    <xf numFmtId="0" fontId="21" fillId="24" borderId="10" xfId="0" applyFont="1" applyFill="1" applyBorder="1" applyAlignment="1">
      <alignment vertical="center" wrapText="1"/>
    </xf>
    <xf numFmtId="0" fontId="14" fillId="25" borderId="2" xfId="0" applyFont="1" applyFill="1" applyBorder="1"/>
    <xf numFmtId="0" fontId="14" fillId="25" borderId="3" xfId="0" applyFont="1" applyFill="1" applyBorder="1"/>
    <xf numFmtId="164" fontId="14" fillId="25" borderId="2" xfId="0" applyNumberFormat="1" applyFont="1" applyFill="1" applyBorder="1"/>
    <xf numFmtId="164" fontId="14" fillId="25" borderId="3" xfId="0" applyNumberFormat="1" applyFont="1" applyFill="1" applyBorder="1"/>
    <xf numFmtId="0" fontId="21" fillId="24" borderId="3" xfId="0" applyFont="1" applyFill="1" applyBorder="1" applyAlignment="1">
      <alignment vertical="center" wrapText="1"/>
    </xf>
    <xf numFmtId="2" fontId="14" fillId="24" borderId="9" xfId="0" applyNumberFormat="1" applyFont="1" applyFill="1" applyBorder="1" applyAlignment="1">
      <alignment horizontal="center"/>
    </xf>
    <xf numFmtId="2" fontId="14" fillId="24" borderId="10" xfId="0" applyNumberFormat="1" applyFont="1" applyFill="1" applyBorder="1" applyAlignment="1">
      <alignment horizontal="center"/>
    </xf>
    <xf numFmtId="2" fontId="14" fillId="25" borderId="2" xfId="0" applyNumberFormat="1" applyFont="1" applyFill="1" applyBorder="1" applyAlignment="1">
      <alignment horizontal="center"/>
    </xf>
    <xf numFmtId="2" fontId="14" fillId="25" borderId="3" xfId="0" applyNumberFormat="1" applyFont="1" applyFill="1" applyBorder="1" applyAlignment="1">
      <alignment horizontal="center"/>
    </xf>
    <xf numFmtId="3" fontId="3" fillId="0" borderId="0" xfId="0" applyNumberFormat="1" applyFont="1" applyFill="1" applyBorder="1"/>
    <xf numFmtId="3" fontId="3" fillId="21" borderId="0" xfId="0" applyNumberFormat="1" applyFont="1" applyFill="1" applyBorder="1"/>
    <xf numFmtId="17" fontId="12" fillId="24" borderId="11" xfId="0" quotePrefix="1" applyNumberFormat="1" applyFont="1" applyFill="1" applyBorder="1" applyAlignment="1">
      <alignment horizontal="center" vertical="center" wrapText="1"/>
    </xf>
    <xf numFmtId="3" fontId="14" fillId="25" borderId="8" xfId="0" applyNumberFormat="1" applyFont="1" applyFill="1" applyBorder="1"/>
    <xf numFmtId="3" fontId="14" fillId="25" borderId="9" xfId="0" applyNumberFormat="1" applyFont="1" applyFill="1" applyBorder="1"/>
    <xf numFmtId="3" fontId="14" fillId="25" borderId="10" xfId="0" applyNumberFormat="1" applyFont="1" applyFill="1" applyBorder="1"/>
    <xf numFmtId="0" fontId="12" fillId="24" borderId="4" xfId="26" applyFont="1" applyFill="1" applyBorder="1" applyAlignment="1">
      <alignment horizontal="center"/>
    </xf>
    <xf numFmtId="0" fontId="12" fillId="24" borderId="2" xfId="26" applyFont="1" applyFill="1" applyBorder="1" applyAlignment="1">
      <alignment horizontal="center"/>
    </xf>
    <xf numFmtId="10" fontId="12" fillId="24" borderId="3" xfId="26" applyNumberFormat="1" applyFont="1" applyFill="1" applyBorder="1" applyAlignment="1">
      <alignment horizontal="center"/>
    </xf>
    <xf numFmtId="0" fontId="14" fillId="24" borderId="8" xfId="26" applyFont="1" applyFill="1" applyBorder="1"/>
    <xf numFmtId="0" fontId="14" fillId="24" borderId="9" xfId="26" applyFont="1" applyFill="1" applyBorder="1"/>
    <xf numFmtId="10" fontId="14" fillId="24" borderId="10" xfId="26" applyNumberFormat="1" applyFont="1" applyFill="1" applyBorder="1"/>
    <xf numFmtId="0" fontId="12" fillId="25" borderId="4" xfId="26" applyFont="1" applyFill="1" applyBorder="1"/>
    <xf numFmtId="0" fontId="12" fillId="25" borderId="2" xfId="26" applyFont="1" applyFill="1" applyBorder="1"/>
    <xf numFmtId="10" fontId="14" fillId="25" borderId="3" xfId="26" applyNumberFormat="1" applyFont="1" applyFill="1" applyBorder="1"/>
    <xf numFmtId="0" fontId="12" fillId="24" borderId="3" xfId="26" applyFont="1" applyFill="1" applyBorder="1" applyAlignment="1">
      <alignment horizontal="center" vertical="center" wrapText="1"/>
    </xf>
    <xf numFmtId="0" fontId="12" fillId="24" borderId="3" xfId="26" applyFont="1" applyFill="1" applyBorder="1" applyAlignment="1">
      <alignment horizontal="center"/>
    </xf>
    <xf numFmtId="3" fontId="14" fillId="24" borderId="10" xfId="25" applyNumberFormat="1" applyFont="1" applyFill="1" applyBorder="1"/>
    <xf numFmtId="0" fontId="12" fillId="25" borderId="4" xfId="26" applyFont="1" applyFill="1" applyBorder="1" applyAlignment="1">
      <alignment horizontal="center"/>
    </xf>
    <xf numFmtId="3" fontId="14" fillId="25" borderId="3" xfId="25" applyNumberFormat="1" applyFont="1" applyFill="1" applyBorder="1"/>
    <xf numFmtId="0" fontId="12" fillId="25" borderId="4" xfId="26" applyFont="1" applyFill="1" applyBorder="1" applyAlignment="1">
      <alignment horizontal="left"/>
    </xf>
    <xf numFmtId="17" fontId="14" fillId="25" borderId="4" xfId="0" quotePrefix="1" applyNumberFormat="1" applyFont="1" applyFill="1" applyBorder="1"/>
    <xf numFmtId="17" fontId="14" fillId="25" borderId="8" xfId="0" quotePrefix="1" applyNumberFormat="1" applyFont="1" applyFill="1" applyBorder="1"/>
    <xf numFmtId="0" fontId="12" fillId="24" borderId="2" xfId="0" applyFont="1" applyFill="1" applyBorder="1" applyAlignment="1">
      <alignment horizontal="center" vertical="center" wrapText="1"/>
    </xf>
    <xf numFmtId="0" fontId="12" fillId="24" borderId="5" xfId="0" applyFont="1" applyFill="1" applyBorder="1" applyAlignment="1">
      <alignment horizontal="center" vertical="center" wrapText="1"/>
    </xf>
    <xf numFmtId="0" fontId="12" fillId="24" borderId="6" xfId="0" applyFont="1" applyFill="1" applyBorder="1" applyAlignment="1">
      <alignment horizontal="center" vertical="center"/>
    </xf>
    <xf numFmtId="0" fontId="12" fillId="24" borderId="7" xfId="0" applyFont="1" applyFill="1" applyBorder="1" applyAlignment="1">
      <alignment horizontal="center" vertical="center"/>
    </xf>
    <xf numFmtId="3" fontId="12" fillId="24" borderId="2" xfId="0" applyNumberFormat="1" applyFont="1" applyFill="1" applyBorder="1" applyAlignment="1">
      <alignment horizontal="center" vertical="center" wrapText="1"/>
    </xf>
    <xf numFmtId="3" fontId="12" fillId="24" borderId="3" xfId="0" applyNumberFormat="1" applyFont="1" applyFill="1" applyBorder="1" applyAlignment="1">
      <alignment horizontal="center" vertical="center" wrapText="1"/>
    </xf>
    <xf numFmtId="0" fontId="19" fillId="24" borderId="4" xfId="0" applyFont="1" applyFill="1" applyBorder="1" applyAlignment="1">
      <alignment horizontal="center" vertical="center" wrapText="1"/>
    </xf>
    <xf numFmtId="0" fontId="19" fillId="24" borderId="2" xfId="0" applyFont="1" applyFill="1" applyBorder="1" applyAlignment="1">
      <alignment horizontal="center" vertical="center" wrapText="1"/>
    </xf>
    <xf numFmtId="0" fontId="10" fillId="0" borderId="0" xfId="0" applyFont="1" applyAlignment="1">
      <alignment horizontal="left" vertical="top" wrapText="1"/>
    </xf>
    <xf numFmtId="0" fontId="10" fillId="0" borderId="0" xfId="0" applyNumberFormat="1" applyFont="1" applyAlignment="1">
      <alignment horizontal="left" vertical="top" wrapText="1"/>
    </xf>
    <xf numFmtId="0" fontId="10" fillId="0" borderId="0" xfId="0" applyFont="1" applyAlignment="1">
      <alignment horizontal="left" vertical="top"/>
    </xf>
    <xf numFmtId="0" fontId="12" fillId="24" borderId="3" xfId="0" applyFont="1" applyFill="1" applyBorder="1" applyAlignment="1">
      <alignment horizontal="center" vertical="center" wrapText="1"/>
    </xf>
    <xf numFmtId="0" fontId="14" fillId="24" borderId="8" xfId="0" applyFont="1" applyFill="1" applyBorder="1" applyAlignment="1">
      <alignment horizontal="center"/>
    </xf>
    <xf numFmtId="0" fontId="14" fillId="24" borderId="9" xfId="0" applyFont="1" applyFill="1" applyBorder="1" applyAlignment="1">
      <alignment horizontal="center"/>
    </xf>
    <xf numFmtId="0" fontId="12" fillId="24" borderId="4" xfId="0" applyFont="1" applyFill="1" applyBorder="1" applyAlignment="1">
      <alignment horizontal="center" vertical="center" wrapText="1"/>
    </xf>
    <xf numFmtId="17" fontId="12" fillId="24" borderId="3" xfId="0" quotePrefix="1" applyNumberFormat="1" applyFont="1" applyFill="1" applyBorder="1" applyAlignment="1">
      <alignment horizontal="center" vertical="center" wrapText="1"/>
    </xf>
    <xf numFmtId="17" fontId="12" fillId="24" borderId="2" xfId="0" quotePrefix="1" applyNumberFormat="1" applyFont="1" applyFill="1" applyBorder="1" applyAlignment="1">
      <alignment horizontal="center" vertical="center" wrapText="1"/>
    </xf>
    <xf numFmtId="0" fontId="12" fillId="24" borderId="2" xfId="0" quotePrefix="1" applyFont="1" applyFill="1" applyBorder="1" applyAlignment="1">
      <alignment horizontal="center" vertical="center" wrapText="1"/>
    </xf>
    <xf numFmtId="0" fontId="10" fillId="24" borderId="2" xfId="0" applyFont="1" applyFill="1" applyBorder="1" applyAlignment="1">
      <alignment horizontal="center" vertical="center" wrapText="1"/>
    </xf>
    <xf numFmtId="0" fontId="10" fillId="24" borderId="3" xfId="0" applyFont="1" applyFill="1" applyBorder="1" applyAlignment="1">
      <alignment horizontal="center" vertical="center" wrapText="1"/>
    </xf>
    <xf numFmtId="0" fontId="10" fillId="24" borderId="4" xfId="0" applyFont="1" applyFill="1" applyBorder="1" applyAlignment="1">
      <alignment horizontal="center" vertical="center" wrapText="1"/>
    </xf>
    <xf numFmtId="0" fontId="12" fillId="24" borderId="4" xfId="26" applyFont="1" applyFill="1" applyBorder="1" applyAlignment="1">
      <alignment horizontal="center"/>
    </xf>
    <xf numFmtId="0" fontId="12" fillId="24" borderId="2" xfId="26" applyFont="1" applyFill="1" applyBorder="1" applyAlignment="1">
      <alignment horizontal="center"/>
    </xf>
    <xf numFmtId="0" fontId="12" fillId="24" borderId="3" xfId="26" applyFont="1" applyFill="1" applyBorder="1" applyAlignment="1">
      <alignment horizontal="center"/>
    </xf>
    <xf numFmtId="0" fontId="12" fillId="24" borderId="5" xfId="26" applyFont="1" applyFill="1" applyBorder="1" applyAlignment="1">
      <alignment horizontal="center" vertical="center" wrapText="1"/>
    </xf>
    <xf numFmtId="0" fontId="12" fillId="24" borderId="6" xfId="26" applyFont="1" applyFill="1" applyBorder="1" applyAlignment="1">
      <alignment horizontal="center" vertical="center"/>
    </xf>
    <xf numFmtId="0" fontId="12" fillId="24" borderId="7" xfId="26" applyFont="1" applyFill="1" applyBorder="1" applyAlignment="1">
      <alignment horizontal="center" vertical="center"/>
    </xf>
    <xf numFmtId="0" fontId="12" fillId="24" borderId="4" xfId="26" applyFont="1" applyFill="1" applyBorder="1" applyAlignment="1">
      <alignment horizontal="center" vertical="center"/>
    </xf>
    <xf numFmtId="0" fontId="12" fillId="24" borderId="2" xfId="26" applyFont="1" applyFill="1" applyBorder="1" applyAlignment="1">
      <alignment horizontal="center" vertical="center"/>
    </xf>
    <xf numFmtId="0" fontId="12" fillId="24" borderId="5" xfId="25" applyFont="1" applyFill="1" applyBorder="1" applyAlignment="1">
      <alignment horizontal="center" vertical="center" wrapText="1"/>
    </xf>
    <xf numFmtId="0" fontId="12" fillId="24" borderId="6" xfId="25" applyFont="1" applyFill="1" applyBorder="1" applyAlignment="1">
      <alignment horizontal="center" vertical="center"/>
    </xf>
    <xf numFmtId="0" fontId="12" fillId="24" borderId="7" xfId="25" applyFont="1" applyFill="1" applyBorder="1" applyAlignment="1">
      <alignment horizontal="center" vertical="center"/>
    </xf>
    <xf numFmtId="0" fontId="2" fillId="0" borderId="0" xfId="26" applyFont="1" applyAlignment="1">
      <alignment horizontal="center"/>
    </xf>
    <xf numFmtId="3" fontId="14" fillId="24" borderId="8" xfId="0" applyNumberFormat="1" applyFont="1" applyFill="1" applyBorder="1" applyAlignment="1">
      <alignment horizontal="center"/>
    </xf>
    <xf numFmtId="3" fontId="14" fillId="24" borderId="9" xfId="0" applyNumberFormat="1" applyFont="1" applyFill="1" applyBorder="1" applyAlignment="1">
      <alignment horizontal="center"/>
    </xf>
    <xf numFmtId="0" fontId="12" fillId="24" borderId="14" xfId="0" applyFont="1" applyFill="1" applyBorder="1" applyAlignment="1">
      <alignment horizontal="center" vertical="center" wrapText="1"/>
    </xf>
    <xf numFmtId="0" fontId="12" fillId="24" borderId="15" xfId="0" applyFont="1" applyFill="1" applyBorder="1" applyAlignment="1">
      <alignment horizontal="center" vertical="center" wrapText="1"/>
    </xf>
    <xf numFmtId="0" fontId="12" fillId="24" borderId="16" xfId="0" applyFont="1" applyFill="1" applyBorder="1" applyAlignment="1">
      <alignment horizontal="center" vertical="center" wrapText="1"/>
    </xf>
  </cellXfs>
  <cellStyles count="28">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Normal" xfId="0" builtinId="0"/>
    <cellStyle name="Normal 2" xfId="25"/>
    <cellStyle name="Normal_k_participanti_judete_1008" xfId="26"/>
    <cellStyle name="Total" xfId="27" builtinId="25"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Repartizarea pe sexe a participantilor
la luna de referinta SEPTEMBRIE 2023
</a:t>
            </a:r>
          </a:p>
        </c:rich>
      </c:tx>
      <c:layout>
        <c:manualLayout>
          <c:xMode val="edge"/>
          <c:yMode val="edge"/>
          <c:x val="0.35334889861456403"/>
          <c:y val="5.4647316144305493E-2"/>
        </c:manualLayout>
      </c:layout>
    </c:title>
    <c:view3D>
      <c:perspective val="0"/>
    </c:view3D>
    <c:plotArea>
      <c:layout>
        <c:manualLayout>
          <c:layoutTarget val="inner"/>
          <c:xMode val="edge"/>
          <c:yMode val="edge"/>
          <c:x val="0.15094339622641531"/>
          <c:y val="0.38336052202283888"/>
          <c:w val="0.6270810210876806"/>
          <c:h val="0.36541598694942951"/>
        </c:manualLayout>
      </c:layout>
      <c:pie3DChart>
        <c:varyColors val="1"/>
        <c:ser>
          <c:idx val="0"/>
          <c:order val="0"/>
          <c:dPt>
            <c:idx val="0"/>
            <c:explosion val="8"/>
          </c:dPt>
          <c:dLbls>
            <c:dLbl>
              <c:idx val="0"/>
              <c:layout>
                <c:manualLayout>
                  <c:x val="-0.11432208598786414"/>
                  <c:y val="-0.19734381489426395"/>
                </c:manualLayout>
              </c:layout>
              <c:dLblPos val="bestFit"/>
              <c:showVal val="1"/>
              <c:showPercent val="1"/>
              <c:separator>
</c:separator>
            </c:dLbl>
            <c:dLbl>
              <c:idx val="1"/>
              <c:layout>
                <c:manualLayout>
                  <c:x val="6.0355568761451948E-2"/>
                  <c:y val="-0.28044289732951444"/>
                </c:manualLayout>
              </c:layout>
              <c:dLblPos val="bestFit"/>
              <c:showVal val="1"/>
              <c:showPercent val="1"/>
              <c:separator>
</c:separator>
            </c:dLbl>
            <c:numFmt formatCode="0.00%" sourceLinked="0"/>
            <c:txPr>
              <a:bodyPr/>
              <a:lstStyle/>
              <a:p>
                <a:pPr>
                  <a:defRPr b="1"/>
                </a:pPr>
                <a:endParaRPr lang="en-US"/>
              </a:p>
            </c:txPr>
            <c:showVal val="1"/>
            <c:showPercent val="1"/>
            <c:separator>
</c:separator>
          </c:dLbls>
          <c:cat>
            <c:strRef>
              <c:f>rp_sexe_0923!$E$4:$F$4</c:f>
              <c:strCache>
                <c:ptCount val="2"/>
                <c:pt idx="0">
                  <c:v>femei</c:v>
                </c:pt>
                <c:pt idx="1">
                  <c:v>barbati</c:v>
                </c:pt>
              </c:strCache>
            </c:strRef>
          </c:cat>
          <c:val>
            <c:numRef>
              <c:f>rp_sexe_0923!$E$12:$F$12</c:f>
              <c:numCache>
                <c:formatCode>#,##0</c:formatCode>
                <c:ptCount val="2"/>
                <c:pt idx="0">
                  <c:v>3890215</c:v>
                </c:pt>
                <c:pt idx="1">
                  <c:v>4210584</c:v>
                </c:pt>
              </c:numCache>
            </c:numRef>
          </c:val>
        </c:ser>
        <c:dLbls>
          <c:showVal val="1"/>
          <c:showPercent val="1"/>
          <c:separator>
</c:separator>
        </c:dLbls>
      </c:pie3DChart>
      <c:spPr>
        <a:noFill/>
        <a:ln w="25400">
          <a:noFill/>
        </a:ln>
      </c:spPr>
    </c:plotArea>
    <c:legend>
      <c:legendPos val="r"/>
      <c:layout>
        <c:manualLayout>
          <c:xMode val="edge"/>
          <c:yMode val="edge"/>
          <c:x val="0.45283020294732068"/>
          <c:y val="0.80032731202717333"/>
          <c:w val="8.7680300466643227E-2"/>
          <c:h val="0.14729946991920123"/>
        </c:manualLayout>
      </c:layout>
    </c:legend>
    <c:plotVisOnly val="1"/>
    <c:dispBlanksAs val="zero"/>
  </c:chart>
  <c:spPr>
    <a:gradFill>
      <a:gsLst>
        <a:gs pos="0">
          <a:srgbClr val="8488C4"/>
        </a:gs>
        <a:gs pos="53000">
          <a:srgbClr val="D4DEFF"/>
        </a:gs>
        <a:gs pos="83000">
          <a:srgbClr val="D4DEFF"/>
        </a:gs>
        <a:gs pos="100000">
          <a:srgbClr val="96AB94"/>
        </a:gs>
      </a:gsLst>
      <a:lin ang="5400000" scaled="0"/>
    </a:gradFill>
  </c:spPr>
  <c:printSettings>
    <c:headerFooter/>
    <c:pageMargins b="0.75000000000000033" l="0.70000000000000029" r="0.70000000000000029" t="0.75000000000000033" header="0.30000000000000016" footer="0.30000000000000016"/>
    <c:pageSetup orientation="portrait"/>
  </c:printSettings>
</c:chartSpace>
</file>

<file path=xl/charts/chart2.xml><?xml version="1.0" encoding="utf-8"?>
<c:chartSpace xmlns:c="http://schemas.openxmlformats.org/drawingml/2006/chart" xmlns:a="http://schemas.openxmlformats.org/drawingml/2006/main" xmlns:r="http://schemas.openxmlformats.org/officeDocument/2006/relationships">
  <c:lang val="en-GB"/>
  <c:style val="6"/>
  <c:chart>
    <c:title>
      <c:tx>
        <c:rich>
          <a:bodyPr/>
          <a:lstStyle/>
          <a:p>
            <a:pPr>
              <a:defRPr sz="1050"/>
            </a:pPr>
            <a:r>
              <a:rPr lang="en-GB" sz="1050"/>
              <a:t>Situatie centralizatoare</a:t>
            </a:r>
          </a:p>
          <a:p>
            <a:pPr>
              <a:defRPr sz="1050"/>
            </a:pPr>
            <a:r>
              <a:rPr lang="en-GB" sz="1050"/>
              <a:t> privind repartizarea pe sexe si categorii de varsta a participantilor</a:t>
            </a:r>
          </a:p>
          <a:p>
            <a:pPr>
              <a:defRPr sz="1050"/>
            </a:pPr>
            <a:r>
              <a:rPr lang="en-GB" sz="1050"/>
              <a:t> aferente lunii de referinta SEPTEMBRIE 2023
</a:t>
            </a:r>
          </a:p>
        </c:rich>
      </c:tx>
      <c:layout>
        <c:manualLayout>
          <c:xMode val="edge"/>
          <c:yMode val="edge"/>
          <c:x val="0.24416393328985136"/>
          <c:y val="7.8855251148616287E-2"/>
        </c:manualLayout>
      </c:layout>
    </c:title>
    <c:view3D>
      <c:hPercent val="167"/>
      <c:depthPercent val="100"/>
      <c:rAngAx val="1"/>
    </c:view3D>
    <c:plotArea>
      <c:layout>
        <c:manualLayout>
          <c:layoutTarget val="inner"/>
          <c:xMode val="edge"/>
          <c:yMode val="edge"/>
          <c:x val="0.18934911242603575"/>
          <c:y val="0.27032161057272952"/>
          <c:w val="0.55739644970414159"/>
          <c:h val="0.66918776323598772"/>
        </c:manualLayout>
      </c:layout>
      <c:bar3DChart>
        <c:barDir val="bar"/>
        <c:grouping val="clustered"/>
        <c:ser>
          <c:idx val="0"/>
          <c:order val="0"/>
          <c:tx>
            <c:strRef>
              <c:f>rp_varste_sexe_0923!$E$5:$H$5</c:f>
              <c:strCache>
                <c:ptCount val="1"/>
                <c:pt idx="0">
                  <c:v>15-25 ani 25-35 ani 35-45 ani peste 45 de ani</c:v>
                </c:pt>
              </c:strCache>
            </c:strRef>
          </c:tx>
          <c:dLbls>
            <c:dLbl>
              <c:idx val="0"/>
              <c:layout>
                <c:manualLayout>
                  <c:x val="-0.10108496792930466"/>
                  <c:y val="-1.6393035936665751E-4"/>
                </c:manualLayout>
              </c:layout>
              <c:showVal val="1"/>
            </c:dLbl>
            <c:dLbl>
              <c:idx val="1"/>
              <c:layout>
                <c:manualLayout>
                  <c:x val="-0.276799080588299"/>
                  <c:y val="1.0002530402034698E-4"/>
                </c:manualLayout>
              </c:layout>
              <c:showVal val="1"/>
            </c:dLbl>
            <c:dLbl>
              <c:idx val="2"/>
              <c:layout>
                <c:manualLayout>
                  <c:x val="-0.39373694264548292"/>
                  <c:y val="2.2543401356493352E-3"/>
                </c:manualLayout>
              </c:layout>
              <c:showVal val="1"/>
            </c:dLbl>
            <c:dLbl>
              <c:idx val="3"/>
              <c:layout>
                <c:manualLayout>
                  <c:x val="-0.33073189519949092"/>
                  <c:y val="-1.2624225374474622E-3"/>
                </c:manualLayout>
              </c:layout>
              <c:showVal val="1"/>
            </c:dLbl>
            <c:txPr>
              <a:bodyPr/>
              <a:lstStyle/>
              <a:p>
                <a:pPr>
                  <a:defRPr b="1"/>
                </a:pPr>
                <a:endParaRPr lang="en-US"/>
              </a:p>
            </c:txPr>
            <c:showVal val="1"/>
          </c:dLbls>
          <c:cat>
            <c:strRef>
              <c:f>rp_varste_sexe_0923!$E$5:$H$5</c:f>
              <c:strCache>
                <c:ptCount val="4"/>
                <c:pt idx="0">
                  <c:v>15-25 ani</c:v>
                </c:pt>
                <c:pt idx="1">
                  <c:v>25-35 ani</c:v>
                </c:pt>
                <c:pt idx="2">
                  <c:v>35-45 ani</c:v>
                </c:pt>
                <c:pt idx="3">
                  <c:v>peste 45 de ani</c:v>
                </c:pt>
              </c:strCache>
            </c:strRef>
          </c:cat>
          <c:val>
            <c:numRef>
              <c:f>rp_varste_sexe_0923!$E$14:$H$14</c:f>
              <c:numCache>
                <c:formatCode>#,##0</c:formatCode>
                <c:ptCount val="4"/>
                <c:pt idx="0">
                  <c:v>748402</c:v>
                </c:pt>
                <c:pt idx="1">
                  <c:v>2049133</c:v>
                </c:pt>
                <c:pt idx="2">
                  <c:v>2801893</c:v>
                </c:pt>
                <c:pt idx="3">
                  <c:v>2501371</c:v>
                </c:pt>
              </c:numCache>
            </c:numRef>
          </c:val>
        </c:ser>
        <c:dLbls>
          <c:showVal val="1"/>
        </c:dLbls>
        <c:shape val="box"/>
        <c:axId val="139680000"/>
        <c:axId val="139685888"/>
        <c:axId val="0"/>
      </c:bar3DChart>
      <c:catAx>
        <c:axId val="139680000"/>
        <c:scaling>
          <c:orientation val="minMax"/>
        </c:scaling>
        <c:axPos val="l"/>
        <c:numFmt formatCode="General" sourceLinked="1"/>
        <c:tickLblPos val="low"/>
        <c:txPr>
          <a:bodyPr rot="0" vert="horz"/>
          <a:lstStyle/>
          <a:p>
            <a:pPr>
              <a:defRPr b="1"/>
            </a:pPr>
            <a:endParaRPr lang="en-US"/>
          </a:p>
        </c:txPr>
        <c:crossAx val="139685888"/>
        <c:crosses val="autoZero"/>
        <c:lblAlgn val="ctr"/>
        <c:lblOffset val="100"/>
        <c:tickLblSkip val="1"/>
        <c:tickMarkSkip val="1"/>
      </c:catAx>
      <c:valAx>
        <c:axId val="139685888"/>
        <c:scaling>
          <c:orientation val="minMax"/>
        </c:scaling>
        <c:axPos val="b"/>
        <c:majorGridlines/>
        <c:numFmt formatCode="#,##0" sourceLinked="1"/>
        <c:tickLblPos val="nextTo"/>
        <c:txPr>
          <a:bodyPr rot="0" vert="horz"/>
          <a:lstStyle/>
          <a:p>
            <a:pPr>
              <a:defRPr b="1"/>
            </a:pPr>
            <a:endParaRPr lang="en-US"/>
          </a:p>
        </c:txPr>
        <c:crossAx val="139680000"/>
        <c:crosses val="autoZero"/>
        <c:crossBetween val="between"/>
      </c:valAx>
      <c:spPr>
        <a:noFill/>
        <a:ln w="25400">
          <a:noFill/>
        </a:ln>
      </c:spPr>
    </c:plotArea>
    <c:plotVisOnly val="1"/>
    <c:dispBlanksAs val="gap"/>
  </c:chart>
  <c:spPr>
    <a:gradFill>
      <a:gsLst>
        <a:gs pos="0">
          <a:srgbClr val="8488C4"/>
        </a:gs>
        <a:gs pos="53000">
          <a:srgbClr val="D4DEFF"/>
        </a:gs>
        <a:gs pos="83000">
          <a:srgbClr val="D4DEFF"/>
        </a:gs>
        <a:gs pos="100000">
          <a:srgbClr val="96AB94"/>
        </a:gs>
      </a:gsLst>
      <a:lin ang="5400000" scaled="0"/>
    </a:gradFill>
  </c:spPr>
  <c:printSettings>
    <c:headerFooter alignWithMargins="0"/>
    <c:pageMargins b="1" l="0.75000000000000044" r="0.75000000000000044" t="1" header="0.5" footer="0.5"/>
    <c:pageSetup orientation="landscape"/>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8</xdr:row>
      <xdr:rowOff>0</xdr:rowOff>
    </xdr:from>
    <xdr:to>
      <xdr:col>8</xdr:col>
      <xdr:colOff>161733</xdr:colOff>
      <xdr:row>32</xdr:row>
      <xdr:rowOff>131412</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1724025"/>
          <a:ext cx="6572058" cy="401761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8</xdr:col>
      <xdr:colOff>324150</xdr:colOff>
      <xdr:row>28</xdr:row>
      <xdr:rowOff>76543</xdr:rowOff>
    </xdr:to>
    <xdr:pic>
      <xdr:nvPicPr>
        <xdr:cNvPr id="3" name="Picture 2"/>
        <xdr:cNvPicPr>
          <a:picLocks noChangeAspect="1"/>
        </xdr:cNvPicPr>
      </xdr:nvPicPr>
      <xdr:blipFill>
        <a:blip xmlns:r="http://schemas.openxmlformats.org/officeDocument/2006/relationships" r:embed="rId1" cstate="print"/>
        <a:stretch>
          <a:fillRect/>
        </a:stretch>
      </xdr:blipFill>
      <xdr:spPr>
        <a:xfrm>
          <a:off x="609600" y="695325"/>
          <a:ext cx="7858425" cy="396274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4</xdr:row>
      <xdr:rowOff>0</xdr:rowOff>
    </xdr:from>
    <xdr:to>
      <xdr:col>7</xdr:col>
      <xdr:colOff>531740</xdr:colOff>
      <xdr:row>28</xdr:row>
      <xdr:rowOff>161895</xdr:rowOff>
    </xdr:to>
    <xdr:pic>
      <xdr:nvPicPr>
        <xdr:cNvPr id="4" name="Picture 3"/>
        <xdr:cNvPicPr>
          <a:picLocks noChangeAspect="1"/>
        </xdr:cNvPicPr>
      </xdr:nvPicPr>
      <xdr:blipFill>
        <a:blip xmlns:r="http://schemas.openxmlformats.org/officeDocument/2006/relationships" r:embed="rId1" cstate="print"/>
        <a:stretch>
          <a:fillRect/>
        </a:stretch>
      </xdr:blipFill>
      <xdr:spPr>
        <a:xfrm>
          <a:off x="609600" y="857250"/>
          <a:ext cx="7218290" cy="40480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13</xdr:col>
      <xdr:colOff>9525</xdr:colOff>
      <xdr:row>30</xdr:row>
      <xdr:rowOff>0</xdr:rowOff>
    </xdr:to>
    <xdr:graphicFrame macro="">
      <xdr:nvGraphicFramePr>
        <xdr:cNvPr id="790534" name="Chart 1"/>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13</xdr:col>
      <xdr:colOff>9525</xdr:colOff>
      <xdr:row>29</xdr:row>
      <xdr:rowOff>152400</xdr:rowOff>
    </xdr:to>
    <xdr:graphicFrame macro="">
      <xdr:nvGraphicFramePr>
        <xdr:cNvPr id="80589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entru%20site_0609_varianta%20pentru%20site.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k_total_tec_0609"/>
      <sheetName val="evolutie_rp_0609"/>
      <sheetName val="sume_euro_0609"/>
      <sheetName val="sume_euro_0609_graf"/>
      <sheetName val="evolutie_contrib_0609"/>
      <sheetName val="part_fonduri_0609"/>
      <sheetName val="evolutie_rp_0609_graf"/>
      <sheetName val="evolutie_aleatorii_0609_graf"/>
      <sheetName val="participanti_judete_0609"/>
      <sheetName val="regularizati_0609"/>
      <sheetName val="rp_sexe_0609"/>
      <sheetName val="RP_SEXE_0609_graf"/>
      <sheetName val="rp_varste_sexe_0609"/>
      <sheetName val="rp_varste_sexe_0609_graf"/>
    </sheetNames>
    <sheetDataSet>
      <sheetData sheetId="0" refreshError="1">
        <row r="10">
          <cell r="A10">
            <v>1</v>
          </cell>
        </row>
        <row r="12">
          <cell r="B12" t="str">
            <v>AZT VIITORUL TAU</v>
          </cell>
        </row>
        <row r="13">
          <cell r="B13" t="str">
            <v>BCR</v>
          </cell>
        </row>
        <row r="15">
          <cell r="B15" t="str">
            <v>BRD</v>
          </cell>
        </row>
        <row r="16">
          <cell r="B16" t="str">
            <v>VITAL</v>
          </cell>
        </row>
        <row r="18">
          <cell r="B18" t="str">
            <v>ARIPI</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sheetPr>
    <pageSetUpPr fitToPage="1"/>
  </sheetPr>
  <dimension ref="B1:K31"/>
  <sheetViews>
    <sheetView tabSelected="1" zoomScaleNormal="100" workbookViewId="0">
      <selection activeCell="G25" sqref="G25"/>
    </sheetView>
  </sheetViews>
  <sheetFormatPr defaultRowHeight="12.75"/>
  <cols>
    <col min="2" max="2" width="6.28515625" customWidth="1"/>
    <col min="3" max="3" width="19.28515625" style="7" customWidth="1"/>
    <col min="4" max="4" width="13.5703125" customWidth="1"/>
    <col min="5" max="5" width="12.85546875" customWidth="1"/>
    <col min="6" max="7" width="14.28515625" bestFit="1" customWidth="1"/>
    <col min="8" max="8" width="12.42578125" customWidth="1"/>
    <col min="9" max="9" width="16.42578125" customWidth="1"/>
    <col min="10" max="10" width="15.42578125" style="4" bestFit="1" customWidth="1"/>
    <col min="11" max="11" width="14.5703125" style="4" customWidth="1"/>
  </cols>
  <sheetData>
    <row r="1" spans="2:11" ht="13.5" thickBot="1"/>
    <row r="2" spans="2:11" ht="41.25" customHeight="1">
      <c r="B2" s="97" t="s">
        <v>202</v>
      </c>
      <c r="C2" s="98"/>
      <c r="D2" s="98"/>
      <c r="E2" s="98"/>
      <c r="F2" s="98"/>
      <c r="G2" s="98"/>
      <c r="H2" s="98"/>
      <c r="I2" s="98"/>
      <c r="J2" s="98"/>
      <c r="K2" s="99"/>
    </row>
    <row r="3" spans="2:11" s="5" customFormat="1" ht="76.5" customHeight="1">
      <c r="B3" s="102" t="s">
        <v>45</v>
      </c>
      <c r="C3" s="103" t="s">
        <v>188</v>
      </c>
      <c r="D3" s="96" t="s">
        <v>140</v>
      </c>
      <c r="E3" s="96" t="s">
        <v>156</v>
      </c>
      <c r="F3" s="96" t="s">
        <v>157</v>
      </c>
      <c r="G3" s="96"/>
      <c r="H3" s="96"/>
      <c r="I3" s="96" t="s">
        <v>158</v>
      </c>
      <c r="J3" s="100" t="s">
        <v>159</v>
      </c>
      <c r="K3" s="101" t="s">
        <v>160</v>
      </c>
    </row>
    <row r="4" spans="2:11" s="5" customFormat="1" ht="56.25" customHeight="1">
      <c r="B4" s="102" t="s">
        <v>45</v>
      </c>
      <c r="C4" s="103"/>
      <c r="D4" s="96"/>
      <c r="E4" s="96"/>
      <c r="F4" s="35" t="s">
        <v>43</v>
      </c>
      <c r="G4" s="35" t="s">
        <v>161</v>
      </c>
      <c r="H4" s="35" t="s">
        <v>162</v>
      </c>
      <c r="I4" s="96"/>
      <c r="J4" s="100"/>
      <c r="K4" s="101"/>
    </row>
    <row r="5" spans="2:11" s="6" customFormat="1" ht="13.5" hidden="1" customHeight="1">
      <c r="B5" s="30"/>
      <c r="C5" s="27"/>
      <c r="D5" s="28" t="s">
        <v>145</v>
      </c>
      <c r="E5" s="28" t="s">
        <v>169</v>
      </c>
      <c r="F5" s="28" t="s">
        <v>170</v>
      </c>
      <c r="G5" s="28" t="s">
        <v>171</v>
      </c>
      <c r="H5" s="28" t="s">
        <v>172</v>
      </c>
      <c r="I5" s="27"/>
      <c r="J5" s="29" t="s">
        <v>173</v>
      </c>
      <c r="K5" s="31"/>
    </row>
    <row r="6" spans="2:11" ht="15">
      <c r="B6" s="40">
        <v>1</v>
      </c>
      <c r="C6" s="41" t="s">
        <v>30</v>
      </c>
      <c r="D6" s="42">
        <v>1118939</v>
      </c>
      <c r="E6" s="42">
        <v>1177617</v>
      </c>
      <c r="F6" s="42">
        <v>152734327</v>
      </c>
      <c r="G6" s="42">
        <v>147993553</v>
      </c>
      <c r="H6" s="42">
        <v>4740774</v>
      </c>
      <c r="I6" s="42">
        <f t="shared" ref="I6:I12" si="0">F6/$C$15</f>
        <v>30724452.736818813</v>
      </c>
      <c r="J6" s="42">
        <v>3946303544</v>
      </c>
      <c r="K6" s="43">
        <f t="shared" ref="K6:K12" si="1">J6/$C$15</f>
        <v>793849156.92703831</v>
      </c>
    </row>
    <row r="7" spans="2:11" ht="15">
      <c r="B7" s="44">
        <v>2</v>
      </c>
      <c r="C7" s="41" t="s">
        <v>163</v>
      </c>
      <c r="D7" s="42">
        <v>1673195</v>
      </c>
      <c r="E7" s="42">
        <v>1763393</v>
      </c>
      <c r="F7" s="42">
        <v>223430113</v>
      </c>
      <c r="G7" s="42">
        <v>216705726</v>
      </c>
      <c r="H7" s="42">
        <v>6724387</v>
      </c>
      <c r="I7" s="42">
        <f t="shared" si="0"/>
        <v>44945809.37820603</v>
      </c>
      <c r="J7" s="42">
        <v>5778524321</v>
      </c>
      <c r="K7" s="43">
        <f t="shared" si="1"/>
        <v>1162423673.0301142</v>
      </c>
    </row>
    <row r="8" spans="2:11" ht="15">
      <c r="B8" s="44">
        <v>3</v>
      </c>
      <c r="C8" s="45" t="s">
        <v>41</v>
      </c>
      <c r="D8" s="42">
        <v>765303</v>
      </c>
      <c r="E8" s="42">
        <v>798817</v>
      </c>
      <c r="F8" s="42">
        <v>90132969</v>
      </c>
      <c r="G8" s="42">
        <v>86742849</v>
      </c>
      <c r="H8" s="42">
        <v>3390120</v>
      </c>
      <c r="I8" s="42">
        <f t="shared" si="0"/>
        <v>18131393.253002353</v>
      </c>
      <c r="J8" s="42">
        <v>2313041251</v>
      </c>
      <c r="K8" s="43">
        <f t="shared" si="1"/>
        <v>465297670.73685908</v>
      </c>
    </row>
    <row r="9" spans="2:11" ht="15">
      <c r="B9" s="44">
        <v>4</v>
      </c>
      <c r="C9" s="45" t="s">
        <v>42</v>
      </c>
      <c r="D9" s="42">
        <v>555762</v>
      </c>
      <c r="E9" s="42">
        <v>578287</v>
      </c>
      <c r="F9" s="42">
        <v>63357349</v>
      </c>
      <c r="G9" s="42">
        <v>60918617</v>
      </c>
      <c r="H9" s="42">
        <v>2438732</v>
      </c>
      <c r="I9" s="42">
        <f t="shared" si="0"/>
        <v>12745136.690068597</v>
      </c>
      <c r="J9" s="42">
        <v>1624430081</v>
      </c>
      <c r="K9" s="43">
        <f t="shared" si="1"/>
        <v>326774774.39600897</v>
      </c>
    </row>
    <row r="10" spans="2:11" ht="15">
      <c r="B10" s="44">
        <v>5</v>
      </c>
      <c r="C10" s="45" t="s">
        <v>164</v>
      </c>
      <c r="D10" s="42">
        <v>1026478</v>
      </c>
      <c r="E10" s="42">
        <v>1072353</v>
      </c>
      <c r="F10" s="42">
        <v>120771358</v>
      </c>
      <c r="G10" s="42">
        <v>116616043</v>
      </c>
      <c r="H10" s="42">
        <v>4155315</v>
      </c>
      <c r="I10" s="42">
        <f t="shared" si="0"/>
        <v>24294694.936734326</v>
      </c>
      <c r="J10" s="42">
        <v>3109615483</v>
      </c>
      <c r="K10" s="43">
        <f t="shared" si="1"/>
        <v>625538710.34579873</v>
      </c>
    </row>
    <row r="11" spans="2:11" ht="15">
      <c r="B11" s="44">
        <v>6</v>
      </c>
      <c r="C11" s="45" t="s">
        <v>165</v>
      </c>
      <c r="D11" s="42">
        <v>863825</v>
      </c>
      <c r="E11" s="42">
        <v>904110</v>
      </c>
      <c r="F11" s="42">
        <v>105809380</v>
      </c>
      <c r="G11" s="42">
        <v>102355051</v>
      </c>
      <c r="H11" s="42">
        <v>3454329</v>
      </c>
      <c r="I11" s="42">
        <f t="shared" si="0"/>
        <v>21284902.737824626</v>
      </c>
      <c r="J11" s="42">
        <v>2729341245</v>
      </c>
      <c r="K11" s="43">
        <f t="shared" si="1"/>
        <v>549041710.08428717</v>
      </c>
    </row>
    <row r="12" spans="2:11" ht="15">
      <c r="B12" s="44">
        <v>7</v>
      </c>
      <c r="C12" s="45" t="s">
        <v>26</v>
      </c>
      <c r="D12" s="42">
        <v>2097297</v>
      </c>
      <c r="E12" s="42">
        <v>2227541</v>
      </c>
      <c r="F12" s="42">
        <v>342065754</v>
      </c>
      <c r="G12" s="42">
        <v>331319260</v>
      </c>
      <c r="H12" s="42">
        <v>10746494</v>
      </c>
      <c r="I12" s="42">
        <f t="shared" si="0"/>
        <v>68810877.672949657</v>
      </c>
      <c r="J12" s="42">
        <v>8834726390</v>
      </c>
      <c r="K12" s="43">
        <f t="shared" si="1"/>
        <v>1777217595.7031643</v>
      </c>
    </row>
    <row r="13" spans="2:11" ht="15.75" thickBot="1">
      <c r="B13" s="36" t="s">
        <v>47</v>
      </c>
      <c r="C13" s="37"/>
      <c r="D13" s="38">
        <f t="shared" ref="D13:K13" si="2">SUM(D6:D12)</f>
        <v>8100799</v>
      </c>
      <c r="E13" s="38">
        <f t="shared" si="2"/>
        <v>8522118</v>
      </c>
      <c r="F13" s="38">
        <f t="shared" si="2"/>
        <v>1098301250</v>
      </c>
      <c r="G13" s="38">
        <f t="shared" si="2"/>
        <v>1062651099</v>
      </c>
      <c r="H13" s="38">
        <f t="shared" si="2"/>
        <v>35650151</v>
      </c>
      <c r="I13" s="38">
        <f t="shared" si="2"/>
        <v>220937267.40560436</v>
      </c>
      <c r="J13" s="38">
        <f t="shared" si="2"/>
        <v>28335982315</v>
      </c>
      <c r="K13" s="39">
        <f t="shared" si="2"/>
        <v>5700143291.2232714</v>
      </c>
    </row>
    <row r="15" spans="2:11" s="13" customFormat="1">
      <c r="B15" s="32" t="s">
        <v>203</v>
      </c>
      <c r="C15" s="33">
        <v>4.9710999999999999</v>
      </c>
      <c r="J15" s="14"/>
      <c r="K15" s="14"/>
    </row>
    <row r="16" spans="2:11">
      <c r="B16" s="34"/>
      <c r="C16" s="34" t="s">
        <v>200</v>
      </c>
    </row>
    <row r="17" spans="7:7">
      <c r="G17" s="20"/>
    </row>
    <row r="18" spans="7:7">
      <c r="G18" s="20"/>
    </row>
    <row r="19" spans="7:7">
      <c r="G19" s="20"/>
    </row>
    <row r="20" spans="7:7">
      <c r="G20" s="20"/>
    </row>
    <row r="21" spans="7:7">
      <c r="G21" s="20"/>
    </row>
    <row r="22" spans="7:7">
      <c r="G22" s="20"/>
    </row>
    <row r="23" spans="7:7">
      <c r="G23" s="20"/>
    </row>
    <row r="24" spans="7:7">
      <c r="G24" s="20"/>
    </row>
    <row r="25" spans="7:7">
      <c r="G25" s="20"/>
    </row>
    <row r="26" spans="7:7">
      <c r="G26" s="20"/>
    </row>
    <row r="27" spans="7:7">
      <c r="G27" s="20"/>
    </row>
    <row r="28" spans="7:7">
      <c r="G28" s="20"/>
    </row>
    <row r="29" spans="7:7">
      <c r="G29" s="20"/>
    </row>
    <row r="30" spans="7:7">
      <c r="G30" s="20"/>
    </row>
    <row r="31" spans="7:7">
      <c r="G31" s="20"/>
    </row>
  </sheetData>
  <mergeCells count="9">
    <mergeCell ref="E3:E4"/>
    <mergeCell ref="B2:K2"/>
    <mergeCell ref="J3:J4"/>
    <mergeCell ref="F3:H3"/>
    <mergeCell ref="K3:K4"/>
    <mergeCell ref="I3:I4"/>
    <mergeCell ref="B3:B4"/>
    <mergeCell ref="C3:C4"/>
    <mergeCell ref="D3:D4"/>
  </mergeCells>
  <phoneticPr fontId="18" type="noConversion"/>
  <printOptions horizontalCentered="1"/>
  <pageMargins left="0.19685039370078741" right="0.23622047244094491" top="0.59055118110236227" bottom="0.43307086614173229" header="0.35433070866141736" footer="0.19685039370078741"/>
  <pageSetup paperSize="9" orientation="landscape" r:id="rId1"/>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B1:M49"/>
  <sheetViews>
    <sheetView workbookViewId="0">
      <selection activeCell="H16" sqref="H16"/>
    </sheetView>
  </sheetViews>
  <sheetFormatPr defaultRowHeight="15"/>
  <cols>
    <col min="1" max="1" width="9.140625" style="9"/>
    <col min="2" max="2" width="7.85546875" style="9" customWidth="1"/>
    <col min="3" max="3" width="18.28515625" style="9" customWidth="1"/>
    <col min="4" max="4" width="13.7109375" style="9" customWidth="1"/>
    <col min="5" max="5" width="16.5703125" style="10" customWidth="1"/>
    <col min="6" max="16384" width="9.140625" style="9"/>
  </cols>
  <sheetData>
    <row r="1" spans="2:5" ht="15.75" thickBot="1"/>
    <row r="2" spans="2:5" ht="54" customHeight="1">
      <c r="B2" s="120" t="s">
        <v>229</v>
      </c>
      <c r="C2" s="121"/>
      <c r="D2" s="121"/>
      <c r="E2" s="122"/>
    </row>
    <row r="3" spans="2:5">
      <c r="B3" s="117" t="s">
        <v>48</v>
      </c>
      <c r="C3" s="118"/>
      <c r="D3" s="118" t="s">
        <v>49</v>
      </c>
      <c r="E3" s="119"/>
    </row>
    <row r="4" spans="2:5">
      <c r="B4" s="79" t="s">
        <v>50</v>
      </c>
      <c r="C4" s="80" t="s">
        <v>51</v>
      </c>
      <c r="D4" s="80" t="s">
        <v>52</v>
      </c>
      <c r="E4" s="81" t="s">
        <v>53</v>
      </c>
    </row>
    <row r="5" spans="2:5" ht="15.75">
      <c r="B5" s="85"/>
      <c r="C5" s="86" t="s">
        <v>54</v>
      </c>
      <c r="D5" s="42">
        <v>78955</v>
      </c>
      <c r="E5" s="87">
        <f t="shared" ref="E5:E48" si="0">D5/$D$48</f>
        <v>9.7465694433351568E-3</v>
      </c>
    </row>
    <row r="6" spans="2:5" ht="15.75">
      <c r="B6" s="85" t="s">
        <v>55</v>
      </c>
      <c r="C6" s="86" t="s">
        <v>56</v>
      </c>
      <c r="D6" s="42">
        <v>68677</v>
      </c>
      <c r="E6" s="87">
        <f t="shared" si="0"/>
        <v>8.4778057078073402E-3</v>
      </c>
    </row>
    <row r="7" spans="2:5" ht="15.75">
      <c r="B7" s="85" t="s">
        <v>57</v>
      </c>
      <c r="C7" s="86" t="s">
        <v>58</v>
      </c>
      <c r="D7" s="42">
        <v>97547</v>
      </c>
      <c r="E7" s="87">
        <f t="shared" si="0"/>
        <v>1.2041651693863778E-2</v>
      </c>
    </row>
    <row r="8" spans="2:5" ht="15.75">
      <c r="B8" s="85" t="s">
        <v>59</v>
      </c>
      <c r="C8" s="86" t="s">
        <v>60</v>
      </c>
      <c r="D8" s="42">
        <v>121806</v>
      </c>
      <c r="E8" s="87">
        <f t="shared" si="0"/>
        <v>1.5036294567980269E-2</v>
      </c>
    </row>
    <row r="9" spans="2:5" ht="15.75">
      <c r="B9" s="85" t="s">
        <v>61</v>
      </c>
      <c r="C9" s="86" t="s">
        <v>62</v>
      </c>
      <c r="D9" s="42">
        <v>105080</v>
      </c>
      <c r="E9" s="87">
        <f t="shared" si="0"/>
        <v>1.2971559965874971E-2</v>
      </c>
    </row>
    <row r="10" spans="2:5" ht="15.75">
      <c r="B10" s="85" t="s">
        <v>63</v>
      </c>
      <c r="C10" s="86" t="s">
        <v>64</v>
      </c>
      <c r="D10" s="42">
        <v>159134</v>
      </c>
      <c r="E10" s="87">
        <f t="shared" si="0"/>
        <v>1.9644235093353137E-2</v>
      </c>
    </row>
    <row r="11" spans="2:5" ht="15.75">
      <c r="B11" s="85" t="s">
        <v>65</v>
      </c>
      <c r="C11" s="86" t="s">
        <v>66</v>
      </c>
      <c r="D11" s="42">
        <v>70578</v>
      </c>
      <c r="E11" s="87">
        <f t="shared" si="0"/>
        <v>8.7124739176962663E-3</v>
      </c>
    </row>
    <row r="12" spans="2:5" ht="15.75">
      <c r="B12" s="85" t="s">
        <v>67</v>
      </c>
      <c r="C12" s="86" t="s">
        <v>68</v>
      </c>
      <c r="D12" s="42">
        <v>58724</v>
      </c>
      <c r="E12" s="87">
        <f t="shared" si="0"/>
        <v>7.2491614716029863E-3</v>
      </c>
    </row>
    <row r="13" spans="2:5" ht="15.75">
      <c r="B13" s="85" t="s">
        <v>69</v>
      </c>
      <c r="C13" s="86" t="s">
        <v>70</v>
      </c>
      <c r="D13" s="42">
        <v>136534</v>
      </c>
      <c r="E13" s="87">
        <f t="shared" si="0"/>
        <v>1.6854386832706254E-2</v>
      </c>
    </row>
    <row r="14" spans="2:5" ht="15.75">
      <c r="B14" s="85" t="s">
        <v>71</v>
      </c>
      <c r="C14" s="86" t="s">
        <v>72</v>
      </c>
      <c r="D14" s="42">
        <v>46758</v>
      </c>
      <c r="E14" s="87">
        <f t="shared" si="0"/>
        <v>5.7720232288197742E-3</v>
      </c>
    </row>
    <row r="15" spans="2:5" ht="15.75">
      <c r="B15" s="85" t="s">
        <v>73</v>
      </c>
      <c r="C15" s="86" t="s">
        <v>74</v>
      </c>
      <c r="D15" s="42">
        <v>70376</v>
      </c>
      <c r="E15" s="87">
        <f t="shared" si="0"/>
        <v>8.6875381058090697E-3</v>
      </c>
    </row>
    <row r="16" spans="2:5" ht="15.75">
      <c r="B16" s="85" t="s">
        <v>75</v>
      </c>
      <c r="C16" s="86" t="s">
        <v>76</v>
      </c>
      <c r="D16" s="42">
        <v>47059</v>
      </c>
      <c r="E16" s="87">
        <f t="shared" si="0"/>
        <v>5.8091800574239655E-3</v>
      </c>
    </row>
    <row r="17" spans="2:5" ht="15.75">
      <c r="B17" s="85" t="s">
        <v>77</v>
      </c>
      <c r="C17" s="86" t="s">
        <v>78</v>
      </c>
      <c r="D17" s="42">
        <v>222415</v>
      </c>
      <c r="E17" s="87">
        <f t="shared" si="0"/>
        <v>2.745593366777771E-2</v>
      </c>
    </row>
    <row r="18" spans="2:5" ht="15.75">
      <c r="B18" s="85" t="s">
        <v>79</v>
      </c>
      <c r="C18" s="86" t="s">
        <v>80</v>
      </c>
      <c r="D18" s="42">
        <v>179998</v>
      </c>
      <c r="E18" s="87">
        <f t="shared" si="0"/>
        <v>2.2219783505306082E-2</v>
      </c>
    </row>
    <row r="19" spans="2:5" ht="15.75">
      <c r="B19" s="85" t="s">
        <v>81</v>
      </c>
      <c r="C19" s="86" t="s">
        <v>82</v>
      </c>
      <c r="D19" s="42">
        <v>55058</v>
      </c>
      <c r="E19" s="87">
        <f t="shared" si="0"/>
        <v>6.7966135192343369E-3</v>
      </c>
    </row>
    <row r="20" spans="2:5" ht="15.75">
      <c r="B20" s="85" t="s">
        <v>83</v>
      </c>
      <c r="C20" s="86" t="s">
        <v>84</v>
      </c>
      <c r="D20" s="42">
        <v>67081</v>
      </c>
      <c r="E20" s="87">
        <f t="shared" si="0"/>
        <v>8.280788104975817E-3</v>
      </c>
    </row>
    <row r="21" spans="2:5" ht="15.75">
      <c r="B21" s="85" t="s">
        <v>85</v>
      </c>
      <c r="C21" s="86" t="s">
        <v>86</v>
      </c>
      <c r="D21" s="42">
        <v>131140</v>
      </c>
      <c r="E21" s="87">
        <f t="shared" si="0"/>
        <v>1.6188526588550092E-2</v>
      </c>
    </row>
    <row r="22" spans="2:5" ht="15.75">
      <c r="B22" s="85" t="s">
        <v>87</v>
      </c>
      <c r="C22" s="86" t="s">
        <v>88</v>
      </c>
      <c r="D22" s="42">
        <v>122921</v>
      </c>
      <c r="E22" s="87">
        <f t="shared" si="0"/>
        <v>1.517393531181307E-2</v>
      </c>
    </row>
    <row r="23" spans="2:5" ht="15.75">
      <c r="B23" s="85" t="s">
        <v>89</v>
      </c>
      <c r="C23" s="86" t="s">
        <v>90</v>
      </c>
      <c r="D23" s="42">
        <v>70789</v>
      </c>
      <c r="E23" s="87">
        <f t="shared" si="0"/>
        <v>8.7385207311031915E-3</v>
      </c>
    </row>
    <row r="24" spans="2:5" ht="15.75">
      <c r="B24" s="85" t="s">
        <v>91</v>
      </c>
      <c r="C24" s="86" t="s">
        <v>92</v>
      </c>
      <c r="D24" s="42">
        <v>101493</v>
      </c>
      <c r="E24" s="87">
        <f t="shared" si="0"/>
        <v>1.2528764137957256E-2</v>
      </c>
    </row>
    <row r="25" spans="2:5" ht="15.75">
      <c r="B25" s="85" t="s">
        <v>93</v>
      </c>
      <c r="C25" s="86" t="s">
        <v>94</v>
      </c>
      <c r="D25" s="42">
        <v>104710</v>
      </c>
      <c r="E25" s="87">
        <f t="shared" si="0"/>
        <v>1.2925885458952876E-2</v>
      </c>
    </row>
    <row r="26" spans="2:5" ht="15.75">
      <c r="B26" s="85" t="s">
        <v>95</v>
      </c>
      <c r="C26" s="86" t="s">
        <v>96</v>
      </c>
      <c r="D26" s="42">
        <v>33038</v>
      </c>
      <c r="E26" s="87">
        <f t="shared" si="0"/>
        <v>4.0783631343031717E-3</v>
      </c>
    </row>
    <row r="27" spans="2:5" ht="15.75">
      <c r="B27" s="85" t="s">
        <v>97</v>
      </c>
      <c r="C27" s="86" t="s">
        <v>98</v>
      </c>
      <c r="D27" s="42">
        <v>206677</v>
      </c>
      <c r="E27" s="87">
        <f t="shared" si="0"/>
        <v>2.5513162343615736E-2</v>
      </c>
    </row>
    <row r="28" spans="2:5" ht="15.75">
      <c r="B28" s="85" t="s">
        <v>99</v>
      </c>
      <c r="C28" s="86" t="s">
        <v>100</v>
      </c>
      <c r="D28" s="42">
        <v>23234</v>
      </c>
      <c r="E28" s="87">
        <f t="shared" si="0"/>
        <v>2.8681121454809579E-3</v>
      </c>
    </row>
    <row r="29" spans="2:5" ht="15.75">
      <c r="B29" s="85" t="s">
        <v>101</v>
      </c>
      <c r="C29" s="86" t="s">
        <v>102</v>
      </c>
      <c r="D29" s="42">
        <v>139128</v>
      </c>
      <c r="E29" s="87">
        <f t="shared" si="0"/>
        <v>1.7174602159614132E-2</v>
      </c>
    </row>
    <row r="30" spans="2:5" ht="15.75">
      <c r="B30" s="85" t="s">
        <v>103</v>
      </c>
      <c r="C30" s="86" t="s">
        <v>104</v>
      </c>
      <c r="D30" s="42">
        <v>41792</v>
      </c>
      <c r="E30" s="87">
        <f t="shared" si="0"/>
        <v>5.1589972791572783E-3</v>
      </c>
    </row>
    <row r="31" spans="2:5" ht="15.75">
      <c r="B31" s="85" t="s">
        <v>105</v>
      </c>
      <c r="C31" s="86" t="s">
        <v>106</v>
      </c>
      <c r="D31" s="42">
        <v>165476</v>
      </c>
      <c r="E31" s="87">
        <f t="shared" si="0"/>
        <v>2.0427120830920506E-2</v>
      </c>
    </row>
    <row r="32" spans="2:5" ht="15.75">
      <c r="B32" s="85" t="s">
        <v>107</v>
      </c>
      <c r="C32" s="86" t="s">
        <v>108</v>
      </c>
      <c r="D32" s="42">
        <v>107590</v>
      </c>
      <c r="E32" s="87">
        <f t="shared" si="0"/>
        <v>1.3281405945265399E-2</v>
      </c>
    </row>
    <row r="33" spans="2:13" ht="15.75">
      <c r="B33" s="85" t="s">
        <v>109</v>
      </c>
      <c r="C33" s="86" t="s">
        <v>110</v>
      </c>
      <c r="D33" s="42">
        <v>78870</v>
      </c>
      <c r="E33" s="87">
        <f t="shared" si="0"/>
        <v>9.7360766512044061E-3</v>
      </c>
    </row>
    <row r="34" spans="2:13" ht="15.75">
      <c r="B34" s="85" t="s">
        <v>111</v>
      </c>
      <c r="C34" s="86" t="s">
        <v>112</v>
      </c>
      <c r="D34" s="42">
        <v>173188</v>
      </c>
      <c r="E34" s="87">
        <f t="shared" si="0"/>
        <v>2.1379125688712929E-2</v>
      </c>
    </row>
    <row r="35" spans="2:13" ht="15.75">
      <c r="B35" s="85" t="s">
        <v>113</v>
      </c>
      <c r="C35" s="86" t="s">
        <v>114</v>
      </c>
      <c r="D35" s="42">
        <v>125737</v>
      </c>
      <c r="E35" s="87">
        <f t="shared" si="0"/>
        <v>1.5521555342874202E-2</v>
      </c>
    </row>
    <row r="36" spans="2:13" ht="15.75">
      <c r="B36" s="85" t="s">
        <v>115</v>
      </c>
      <c r="C36" s="86" t="s">
        <v>116</v>
      </c>
      <c r="D36" s="42">
        <v>71022</v>
      </c>
      <c r="E36" s="87">
        <f t="shared" si="0"/>
        <v>8.767283326002781E-3</v>
      </c>
    </row>
    <row r="37" spans="2:13" ht="15.75">
      <c r="B37" s="85" t="s">
        <v>117</v>
      </c>
      <c r="C37" s="86" t="s">
        <v>118</v>
      </c>
      <c r="D37" s="42">
        <v>186087</v>
      </c>
      <c r="E37" s="87">
        <f t="shared" si="0"/>
        <v>2.2971437755707803E-2</v>
      </c>
    </row>
    <row r="38" spans="2:13" ht="15.75">
      <c r="B38" s="85" t="s">
        <v>119</v>
      </c>
      <c r="C38" s="86" t="s">
        <v>120</v>
      </c>
      <c r="D38" s="42">
        <v>180413</v>
      </c>
      <c r="E38" s="87">
        <f t="shared" si="0"/>
        <v>2.227101301982681E-2</v>
      </c>
    </row>
    <row r="39" spans="2:13" ht="15.75">
      <c r="B39" s="85" t="s">
        <v>121</v>
      </c>
      <c r="C39" s="86" t="s">
        <v>122</v>
      </c>
      <c r="D39" s="42">
        <v>40408</v>
      </c>
      <c r="E39" s="87">
        <f t="shared" si="0"/>
        <v>4.9881499343459824E-3</v>
      </c>
    </row>
    <row r="40" spans="2:13" ht="15.75">
      <c r="B40" s="85" t="s">
        <v>123</v>
      </c>
      <c r="C40" s="86" t="s">
        <v>124</v>
      </c>
      <c r="D40" s="42">
        <v>390803</v>
      </c>
      <c r="E40" s="87">
        <f t="shared" si="0"/>
        <v>4.8242525212636431E-2</v>
      </c>
      <c r="M40" s="21"/>
    </row>
    <row r="41" spans="2:13" ht="15.75">
      <c r="B41" s="85" t="s">
        <v>125</v>
      </c>
      <c r="C41" s="86" t="s">
        <v>126</v>
      </c>
      <c r="D41" s="42">
        <v>59710</v>
      </c>
      <c r="E41" s="87">
        <f t="shared" si="0"/>
        <v>7.370877860319704E-3</v>
      </c>
    </row>
    <row r="42" spans="2:13" ht="15.75">
      <c r="B42" s="85" t="s">
        <v>127</v>
      </c>
      <c r="C42" s="86" t="s">
        <v>128</v>
      </c>
      <c r="D42" s="42">
        <v>89666</v>
      </c>
      <c r="E42" s="87">
        <f t="shared" si="0"/>
        <v>1.1068784696423155E-2</v>
      </c>
    </row>
    <row r="43" spans="2:13" ht="15.75">
      <c r="B43" s="85" t="s">
        <v>129</v>
      </c>
      <c r="C43" s="86" t="s">
        <v>130</v>
      </c>
      <c r="D43" s="42">
        <v>109345</v>
      </c>
      <c r="E43" s="87">
        <f t="shared" si="0"/>
        <v>1.3498051241612094E-2</v>
      </c>
    </row>
    <row r="44" spans="2:13" ht="15.75">
      <c r="B44" s="85" t="s">
        <v>131</v>
      </c>
      <c r="C44" s="86" t="s">
        <v>132</v>
      </c>
      <c r="D44" s="42">
        <v>89302</v>
      </c>
      <c r="E44" s="87">
        <f t="shared" si="0"/>
        <v>1.1023850857180878E-2</v>
      </c>
    </row>
    <row r="45" spans="2:13" ht="15.75">
      <c r="B45" s="85" t="s">
        <v>133</v>
      </c>
      <c r="C45" s="86" t="s">
        <v>134</v>
      </c>
      <c r="D45" s="42">
        <v>41843</v>
      </c>
      <c r="E45" s="87">
        <f t="shared" si="0"/>
        <v>5.1652929544357294E-3</v>
      </c>
    </row>
    <row r="46" spans="2:13" ht="15.75">
      <c r="B46" s="85" t="s">
        <v>135</v>
      </c>
      <c r="C46" s="86" t="s">
        <v>136</v>
      </c>
      <c r="D46" s="42">
        <v>2723375</v>
      </c>
      <c r="E46" s="87">
        <f t="shared" si="0"/>
        <v>0.33618597375394699</v>
      </c>
    </row>
    <row r="47" spans="2:13" ht="15.75">
      <c r="B47" s="85" t="s">
        <v>137</v>
      </c>
      <c r="C47" s="86" t="s">
        <v>138</v>
      </c>
      <c r="D47" s="42">
        <v>907262</v>
      </c>
      <c r="E47" s="87">
        <f t="shared" si="0"/>
        <v>0.11199660675446953</v>
      </c>
    </row>
    <row r="48" spans="2:13" ht="16.5" thickBot="1">
      <c r="B48" s="82" t="s">
        <v>139</v>
      </c>
      <c r="C48" s="83" t="s">
        <v>47</v>
      </c>
      <c r="D48" s="38">
        <f>SUM(D5:D47)</f>
        <v>8100799</v>
      </c>
      <c r="E48" s="84">
        <f t="shared" si="0"/>
        <v>1</v>
      </c>
    </row>
    <row r="49" spans="4:4">
      <c r="D49" s="24"/>
    </row>
  </sheetData>
  <mergeCells count="3">
    <mergeCell ref="B3:C3"/>
    <mergeCell ref="D3:E3"/>
    <mergeCell ref="B2:E2"/>
  </mergeCells>
  <phoneticPr fontId="7" type="noConversion"/>
  <printOptions horizontalCentered="1" verticalCentered="1"/>
  <pageMargins left="0.27559055118110237" right="0.27559055118110237" top="0.27559055118110237" bottom="0.55118110236220474" header="0.19685039370078741" footer="0.15748031496062992"/>
  <pageSetup scale="83" orientation="portrait" horizontalDpi="300" verticalDpi="300" r:id="rId1"/>
  <headerFooter alignWithMargins="0"/>
</worksheet>
</file>

<file path=xl/worksheets/sheet11.xml><?xml version="1.0" encoding="utf-8"?>
<worksheet xmlns="http://schemas.openxmlformats.org/spreadsheetml/2006/main" xmlns:r="http://schemas.openxmlformats.org/officeDocument/2006/relationships">
  <sheetPr>
    <pageSetUpPr fitToPage="1"/>
  </sheetPr>
  <dimension ref="A1:L53"/>
  <sheetViews>
    <sheetView workbookViewId="0">
      <selection activeCell="J17" sqref="J17"/>
    </sheetView>
  </sheetViews>
  <sheetFormatPr defaultRowHeight="15"/>
  <cols>
    <col min="2" max="2" width="10" customWidth="1"/>
    <col min="3" max="3" width="19.28515625" customWidth="1"/>
    <col min="4" max="4" width="27.5703125" customWidth="1"/>
    <col min="5" max="16384" width="9.140625" style="9"/>
  </cols>
  <sheetData>
    <row r="1" spans="2:4" ht="15.75" thickBot="1"/>
    <row r="2" spans="2:4" ht="54" customHeight="1">
      <c r="B2" s="125" t="s">
        <v>230</v>
      </c>
      <c r="C2" s="126"/>
      <c r="D2" s="127"/>
    </row>
    <row r="3" spans="2:4" ht="65.25" customHeight="1">
      <c r="B3" s="123" t="s">
        <v>48</v>
      </c>
      <c r="C3" s="124"/>
      <c r="D3" s="88" t="s">
        <v>20</v>
      </c>
    </row>
    <row r="4" spans="2:4">
      <c r="B4" s="79" t="s">
        <v>50</v>
      </c>
      <c r="C4" s="80" t="s">
        <v>3</v>
      </c>
      <c r="D4" s="89"/>
    </row>
    <row r="5" spans="2:4" ht="15.75">
      <c r="B5" s="91"/>
      <c r="C5" s="86" t="s">
        <v>4</v>
      </c>
      <c r="D5" s="92">
        <v>30400</v>
      </c>
    </row>
    <row r="6" spans="2:4" ht="15.75">
      <c r="B6" s="93" t="s">
        <v>55</v>
      </c>
      <c r="C6" s="86" t="s">
        <v>56</v>
      </c>
      <c r="D6" s="92">
        <v>74069</v>
      </c>
    </row>
    <row r="7" spans="2:4" ht="15.75">
      <c r="B7" s="93" t="s">
        <v>57</v>
      </c>
      <c r="C7" s="86" t="s">
        <v>58</v>
      </c>
      <c r="D7" s="92">
        <v>96804</v>
      </c>
    </row>
    <row r="8" spans="2:4" ht="15.75">
      <c r="B8" s="93" t="s">
        <v>59</v>
      </c>
      <c r="C8" s="86" t="s">
        <v>60</v>
      </c>
      <c r="D8" s="92">
        <v>142966</v>
      </c>
    </row>
    <row r="9" spans="2:4" ht="15.75">
      <c r="B9" s="93" t="s">
        <v>61</v>
      </c>
      <c r="C9" s="86" t="s">
        <v>62</v>
      </c>
      <c r="D9" s="92">
        <v>93160</v>
      </c>
    </row>
    <row r="10" spans="2:4" ht="15.75">
      <c r="B10" s="93" t="s">
        <v>63</v>
      </c>
      <c r="C10" s="86" t="s">
        <v>64</v>
      </c>
      <c r="D10" s="92">
        <v>128625</v>
      </c>
    </row>
    <row r="11" spans="2:4" ht="15.75">
      <c r="B11" s="93" t="s">
        <v>65</v>
      </c>
      <c r="C11" s="86" t="s">
        <v>66</v>
      </c>
      <c r="D11" s="92">
        <v>50733</v>
      </c>
    </row>
    <row r="12" spans="2:4" ht="15.75">
      <c r="B12" s="93" t="s">
        <v>67</v>
      </c>
      <c r="C12" s="86" t="s">
        <v>68</v>
      </c>
      <c r="D12" s="92">
        <v>48266</v>
      </c>
    </row>
    <row r="13" spans="2:4" ht="15.75">
      <c r="B13" s="93" t="s">
        <v>69</v>
      </c>
      <c r="C13" s="86" t="s">
        <v>70</v>
      </c>
      <c r="D13" s="92">
        <v>138750</v>
      </c>
    </row>
    <row r="14" spans="2:4" ht="15.75">
      <c r="B14" s="93" t="s">
        <v>71</v>
      </c>
      <c r="C14" s="86" t="s">
        <v>72</v>
      </c>
      <c r="D14" s="92">
        <v>51307</v>
      </c>
    </row>
    <row r="15" spans="2:4" ht="15.75">
      <c r="B15" s="93" t="s">
        <v>73</v>
      </c>
      <c r="C15" s="86" t="s">
        <v>74</v>
      </c>
      <c r="D15" s="92">
        <v>68412</v>
      </c>
    </row>
    <row r="16" spans="2:4" ht="15.75">
      <c r="B16" s="93" t="s">
        <v>75</v>
      </c>
      <c r="C16" s="86" t="s">
        <v>76</v>
      </c>
      <c r="D16" s="92">
        <v>43813</v>
      </c>
    </row>
    <row r="17" spans="2:4" ht="15.75">
      <c r="B17" s="93" t="s">
        <v>77</v>
      </c>
      <c r="C17" s="86" t="s">
        <v>78</v>
      </c>
      <c r="D17" s="92">
        <v>187319</v>
      </c>
    </row>
    <row r="18" spans="2:4" ht="15.75">
      <c r="B18" s="93" t="s">
        <v>79</v>
      </c>
      <c r="C18" s="86" t="s">
        <v>80</v>
      </c>
      <c r="D18" s="92">
        <v>143002</v>
      </c>
    </row>
    <row r="19" spans="2:4" ht="15.75">
      <c r="B19" s="93" t="s">
        <v>81</v>
      </c>
      <c r="C19" s="86" t="s">
        <v>82</v>
      </c>
      <c r="D19" s="92">
        <v>39617</v>
      </c>
    </row>
    <row r="20" spans="2:4" ht="15.75">
      <c r="B20" s="93" t="s">
        <v>83</v>
      </c>
      <c r="C20" s="86" t="s">
        <v>84</v>
      </c>
      <c r="D20" s="92">
        <v>87190</v>
      </c>
    </row>
    <row r="21" spans="2:4" ht="15.75">
      <c r="B21" s="93" t="s">
        <v>85</v>
      </c>
      <c r="C21" s="86" t="s">
        <v>86</v>
      </c>
      <c r="D21" s="92">
        <v>110530</v>
      </c>
    </row>
    <row r="22" spans="2:4" ht="15.75">
      <c r="B22" s="93" t="s">
        <v>87</v>
      </c>
      <c r="C22" s="86" t="s">
        <v>88</v>
      </c>
      <c r="D22" s="92">
        <v>85431</v>
      </c>
    </row>
    <row r="23" spans="2:4" ht="15.75">
      <c r="B23" s="93" t="s">
        <v>89</v>
      </c>
      <c r="C23" s="86" t="s">
        <v>90</v>
      </c>
      <c r="D23" s="92">
        <v>66375</v>
      </c>
    </row>
    <row r="24" spans="2:4" ht="15.75">
      <c r="B24" s="93" t="s">
        <v>91</v>
      </c>
      <c r="C24" s="86" t="s">
        <v>92</v>
      </c>
      <c r="D24" s="92">
        <v>57580</v>
      </c>
    </row>
    <row r="25" spans="2:4" ht="15.75">
      <c r="B25" s="93" t="s">
        <v>93</v>
      </c>
      <c r="C25" s="86" t="s">
        <v>94</v>
      </c>
      <c r="D25" s="92">
        <v>78244</v>
      </c>
    </row>
    <row r="26" spans="2:4" ht="15.75">
      <c r="B26" s="93" t="s">
        <v>95</v>
      </c>
      <c r="C26" s="86" t="s">
        <v>96</v>
      </c>
      <c r="D26" s="92">
        <v>44149</v>
      </c>
    </row>
    <row r="27" spans="2:4" ht="15.75">
      <c r="B27" s="93" t="s">
        <v>97</v>
      </c>
      <c r="C27" s="86" t="s">
        <v>98</v>
      </c>
      <c r="D27" s="92">
        <v>147321</v>
      </c>
    </row>
    <row r="28" spans="2:4" ht="15.75">
      <c r="B28" s="93" t="s">
        <v>99</v>
      </c>
      <c r="C28" s="86" t="s">
        <v>100</v>
      </c>
      <c r="D28" s="92">
        <v>43172</v>
      </c>
    </row>
    <row r="29" spans="2:4" ht="15.75">
      <c r="B29" s="93" t="s">
        <v>101</v>
      </c>
      <c r="C29" s="86" t="s">
        <v>102</v>
      </c>
      <c r="D29" s="92">
        <v>86342</v>
      </c>
    </row>
    <row r="30" spans="2:4" ht="15.75">
      <c r="B30" s="93" t="s">
        <v>103</v>
      </c>
      <c r="C30" s="86" t="s">
        <v>104</v>
      </c>
      <c r="D30" s="92">
        <v>38402</v>
      </c>
    </row>
    <row r="31" spans="2:4" ht="15.75">
      <c r="B31" s="93" t="s">
        <v>105</v>
      </c>
      <c r="C31" s="86" t="s">
        <v>106</v>
      </c>
      <c r="D31" s="92">
        <v>108433</v>
      </c>
    </row>
    <row r="32" spans="2:4" ht="15.75">
      <c r="B32" s="93" t="s">
        <v>107</v>
      </c>
      <c r="C32" s="86" t="s">
        <v>108</v>
      </c>
      <c r="D32" s="92">
        <v>69311</v>
      </c>
    </row>
    <row r="33" spans="2:12" ht="15.75">
      <c r="B33" s="93" t="s">
        <v>109</v>
      </c>
      <c r="C33" s="86" t="s">
        <v>110</v>
      </c>
      <c r="D33" s="92">
        <v>64151</v>
      </c>
    </row>
    <row r="34" spans="2:12" ht="15.75">
      <c r="B34" s="93" t="s">
        <v>111</v>
      </c>
      <c r="C34" s="86" t="s">
        <v>112</v>
      </c>
      <c r="D34" s="92">
        <v>161403</v>
      </c>
    </row>
    <row r="35" spans="2:12" ht="15.75">
      <c r="B35" s="93" t="s">
        <v>113</v>
      </c>
      <c r="C35" s="86" t="s">
        <v>114</v>
      </c>
      <c r="D35" s="92">
        <v>62427</v>
      </c>
    </row>
    <row r="36" spans="2:12" ht="15.75">
      <c r="B36" s="93" t="s">
        <v>115</v>
      </c>
      <c r="C36" s="86" t="s">
        <v>116</v>
      </c>
      <c r="D36" s="92">
        <v>42884</v>
      </c>
    </row>
    <row r="37" spans="2:12" ht="15.75">
      <c r="B37" s="93" t="s">
        <v>117</v>
      </c>
      <c r="C37" s="86" t="s">
        <v>118</v>
      </c>
      <c r="D37" s="92">
        <v>103060</v>
      </c>
    </row>
    <row r="38" spans="2:12" ht="15.75">
      <c r="B38" s="93" t="s">
        <v>119</v>
      </c>
      <c r="C38" s="86" t="s">
        <v>120</v>
      </c>
      <c r="D38" s="92">
        <v>92900</v>
      </c>
    </row>
    <row r="39" spans="2:12" ht="15.75">
      <c r="B39" s="93" t="s">
        <v>121</v>
      </c>
      <c r="C39" s="86" t="s">
        <v>122</v>
      </c>
      <c r="D39" s="92">
        <v>50242</v>
      </c>
    </row>
    <row r="40" spans="2:12" ht="15.75">
      <c r="B40" s="93" t="s">
        <v>123</v>
      </c>
      <c r="C40" s="86" t="s">
        <v>124</v>
      </c>
      <c r="D40" s="92">
        <v>178627</v>
      </c>
    </row>
    <row r="41" spans="2:12" ht="15.75">
      <c r="B41" s="93" t="s">
        <v>125</v>
      </c>
      <c r="C41" s="86" t="s">
        <v>126</v>
      </c>
      <c r="D41" s="92">
        <v>35102</v>
      </c>
    </row>
    <row r="42" spans="2:12" ht="15.75">
      <c r="B42" s="93" t="s">
        <v>127</v>
      </c>
      <c r="C42" s="86" t="s">
        <v>128</v>
      </c>
      <c r="D42" s="92">
        <v>49386</v>
      </c>
    </row>
    <row r="43" spans="2:12" ht="15.75">
      <c r="B43" s="93" t="s">
        <v>129</v>
      </c>
      <c r="C43" s="86" t="s">
        <v>130</v>
      </c>
      <c r="D43" s="92">
        <v>66685</v>
      </c>
    </row>
    <row r="44" spans="2:12" ht="15.75">
      <c r="B44" s="93" t="s">
        <v>131</v>
      </c>
      <c r="C44" s="86" t="s">
        <v>132</v>
      </c>
      <c r="D44" s="92">
        <v>46843</v>
      </c>
      <c r="L44" s="21"/>
    </row>
    <row r="45" spans="2:12" ht="15.75">
      <c r="B45" s="93" t="s">
        <v>133</v>
      </c>
      <c r="C45" s="86" t="s">
        <v>134</v>
      </c>
      <c r="D45" s="92">
        <v>46584</v>
      </c>
    </row>
    <row r="46" spans="2:12" ht="15.75">
      <c r="B46" s="93" t="s">
        <v>135</v>
      </c>
      <c r="C46" s="86" t="s">
        <v>136</v>
      </c>
      <c r="D46" s="92">
        <v>69314</v>
      </c>
    </row>
    <row r="47" spans="2:12" ht="15.75">
      <c r="B47" s="93">
        <v>421</v>
      </c>
      <c r="C47" s="86" t="s">
        <v>136</v>
      </c>
      <c r="D47" s="92">
        <v>95207</v>
      </c>
    </row>
    <row r="48" spans="2:12" ht="15.75">
      <c r="B48" s="93">
        <v>431</v>
      </c>
      <c r="C48" s="86" t="s">
        <v>136</v>
      </c>
      <c r="D48" s="92">
        <v>127712</v>
      </c>
    </row>
    <row r="49" spans="2:4" ht="15.75">
      <c r="B49" s="93">
        <v>441</v>
      </c>
      <c r="C49" s="86" t="s">
        <v>136</v>
      </c>
      <c r="D49" s="92">
        <v>96812</v>
      </c>
    </row>
    <row r="50" spans="2:4" ht="15.75">
      <c r="B50" s="93">
        <v>451</v>
      </c>
      <c r="C50" s="86" t="s">
        <v>136</v>
      </c>
      <c r="D50" s="92">
        <v>76767</v>
      </c>
    </row>
    <row r="51" spans="2:4" ht="15.75">
      <c r="B51" s="93">
        <v>461</v>
      </c>
      <c r="C51" s="86" t="s">
        <v>136</v>
      </c>
      <c r="D51" s="92">
        <v>117646</v>
      </c>
    </row>
    <row r="52" spans="2:4" ht="15.75">
      <c r="B52" s="93" t="s">
        <v>137</v>
      </c>
      <c r="C52" s="86" t="s">
        <v>138</v>
      </c>
      <c r="D52" s="92">
        <v>150619</v>
      </c>
    </row>
    <row r="53" spans="2:4" ht="16.5" thickBot="1">
      <c r="B53" s="82" t="s">
        <v>139</v>
      </c>
      <c r="C53" s="83" t="s">
        <v>47</v>
      </c>
      <c r="D53" s="90">
        <f>SUM(D5:D52)</f>
        <v>4094094</v>
      </c>
    </row>
  </sheetData>
  <mergeCells count="2">
    <mergeCell ref="B3:C3"/>
    <mergeCell ref="B2:D2"/>
  </mergeCells>
  <phoneticPr fontId="7" type="noConversion"/>
  <printOptions horizontalCentered="1" verticalCentered="1"/>
  <pageMargins left="0.27559055118110237" right="0.27559055118110237" top="0.27559055118110237" bottom="0.55118110236220474" header="0.19685039370078741" footer="0.15748031496062992"/>
  <pageSetup scale="79" orientation="portrait" horizontalDpi="300" verticalDpi="300" r:id="rId1"/>
  <headerFooter alignWithMargins="0"/>
</worksheet>
</file>

<file path=xl/worksheets/sheet12.xml><?xml version="1.0" encoding="utf-8"?>
<worksheet xmlns="http://schemas.openxmlformats.org/spreadsheetml/2006/main" xmlns:r="http://schemas.openxmlformats.org/officeDocument/2006/relationships">
  <dimension ref="B1:C12"/>
  <sheetViews>
    <sheetView workbookViewId="0">
      <selection activeCell="G25" sqref="G25"/>
    </sheetView>
  </sheetViews>
  <sheetFormatPr defaultRowHeight="12.75"/>
  <cols>
    <col min="1" max="1" width="12.140625" customWidth="1"/>
    <col min="2" max="2" width="31.42578125" customWidth="1"/>
    <col min="3" max="3" width="33.28515625" customWidth="1"/>
  </cols>
  <sheetData>
    <row r="1" spans="2:3" ht="16.5" thickBot="1">
      <c r="B1" s="128"/>
      <c r="C1" s="128"/>
    </row>
    <row r="2" spans="2:3" ht="40.5" customHeight="1">
      <c r="B2" s="120" t="s">
        <v>231</v>
      </c>
      <c r="C2" s="122"/>
    </row>
    <row r="3" spans="2:3">
      <c r="B3" s="79" t="s">
        <v>192</v>
      </c>
      <c r="C3" s="89" t="s">
        <v>49</v>
      </c>
    </row>
    <row r="4" spans="2:3" ht="15">
      <c r="B4" s="94" t="s">
        <v>191</v>
      </c>
      <c r="C4" s="43">
        <v>78808</v>
      </c>
    </row>
    <row r="5" spans="2:3" ht="15">
      <c r="B5" s="94" t="s">
        <v>29</v>
      </c>
      <c r="C5" s="43">
        <v>78608</v>
      </c>
    </row>
    <row r="6" spans="2:3" ht="15">
      <c r="B6" s="94" t="s">
        <v>194</v>
      </c>
      <c r="C6" s="43">
        <v>78419</v>
      </c>
    </row>
    <row r="7" spans="2:3" ht="15">
      <c r="B7" s="94" t="s">
        <v>31</v>
      </c>
      <c r="C7" s="43">
        <v>78244</v>
      </c>
    </row>
    <row r="8" spans="2:3" ht="15">
      <c r="B8" s="94" t="s">
        <v>0</v>
      </c>
      <c r="C8" s="43">
        <v>78027</v>
      </c>
    </row>
    <row r="9" spans="2:3" ht="15">
      <c r="B9" s="94" t="s">
        <v>35</v>
      </c>
      <c r="C9" s="43">
        <v>77090</v>
      </c>
    </row>
    <row r="10" spans="2:3" ht="15">
      <c r="B10" s="94" t="s">
        <v>7</v>
      </c>
      <c r="C10" s="43">
        <v>76931</v>
      </c>
    </row>
    <row r="11" spans="2:3" ht="15">
      <c r="B11" s="94" t="s">
        <v>147</v>
      </c>
      <c r="C11" s="43">
        <v>76747</v>
      </c>
    </row>
    <row r="12" spans="2:3" ht="15.75" thickBot="1">
      <c r="B12" s="95" t="s">
        <v>21</v>
      </c>
      <c r="C12" s="78">
        <v>76532</v>
      </c>
    </row>
  </sheetData>
  <mergeCells count="2">
    <mergeCell ref="B1:C1"/>
    <mergeCell ref="B2:C2"/>
  </mergeCells>
  <phoneticPr fontId="16" type="noConversion"/>
  <pageMargins left="0.55118110236220474" right="0.55118110236220474" top="0.39370078740157483" bottom="0.39370078740157483" header="0.51181102362204722" footer="0.51181102362204722"/>
  <pageSetup orientation="portrait" r:id="rId1"/>
  <headerFooter alignWithMargins="0"/>
</worksheet>
</file>

<file path=xl/worksheets/sheet13.xml><?xml version="1.0" encoding="utf-8"?>
<worksheet xmlns="http://schemas.openxmlformats.org/spreadsheetml/2006/main" xmlns:r="http://schemas.openxmlformats.org/officeDocument/2006/relationships">
  <sheetPr>
    <pageSetUpPr fitToPage="1"/>
  </sheetPr>
  <dimension ref="B1:H15"/>
  <sheetViews>
    <sheetView zoomScaleNormal="100" workbookViewId="0">
      <selection activeCell="H31" sqref="H31"/>
    </sheetView>
  </sheetViews>
  <sheetFormatPr defaultColWidth="11.42578125" defaultRowHeight="12.75"/>
  <cols>
    <col min="2" max="2" width="5.42578125" customWidth="1"/>
    <col min="3" max="3" width="19.28515625" style="7" customWidth="1"/>
    <col min="4" max="4" width="20.140625" customWidth="1"/>
    <col min="5" max="6" width="13.85546875" bestFit="1" customWidth="1"/>
  </cols>
  <sheetData>
    <row r="1" spans="2:8" ht="13.5" thickBot="1"/>
    <row r="2" spans="2:8" ht="59.25" customHeight="1">
      <c r="B2" s="97" t="s">
        <v>232</v>
      </c>
      <c r="C2" s="98"/>
      <c r="D2" s="98"/>
      <c r="E2" s="98"/>
      <c r="F2" s="99"/>
    </row>
    <row r="3" spans="2:8" ht="31.5" customHeight="1">
      <c r="B3" s="110" t="s">
        <v>45</v>
      </c>
      <c r="C3" s="96" t="s">
        <v>168</v>
      </c>
      <c r="D3" s="96" t="s">
        <v>140</v>
      </c>
      <c r="E3" s="96" t="s">
        <v>142</v>
      </c>
      <c r="F3" s="107"/>
    </row>
    <row r="4" spans="2:8">
      <c r="B4" s="110"/>
      <c r="C4" s="96"/>
      <c r="D4" s="96"/>
      <c r="E4" s="35" t="s">
        <v>174</v>
      </c>
      <c r="F4" s="47" t="s">
        <v>175</v>
      </c>
    </row>
    <row r="5" spans="2:8" ht="15">
      <c r="B5" s="40">
        <f>k_total_tec_0923!B6</f>
        <v>1</v>
      </c>
      <c r="C5" s="41" t="str">
        <f>k_total_tec_0923!C6</f>
        <v>METROPOLITAN LIFE</v>
      </c>
      <c r="D5" s="42">
        <f t="shared" ref="D5:D11" si="0">E5+F5</f>
        <v>1118939</v>
      </c>
      <c r="E5" s="42">
        <v>534745</v>
      </c>
      <c r="F5" s="43">
        <v>584194</v>
      </c>
      <c r="G5" s="4"/>
      <c r="H5" s="4"/>
    </row>
    <row r="6" spans="2:8" ht="15">
      <c r="B6" s="44">
        <f>k_total_tec_0923!B7</f>
        <v>2</v>
      </c>
      <c r="C6" s="41" t="str">
        <f>k_total_tec_0923!C7</f>
        <v>AZT VIITORUL TAU</v>
      </c>
      <c r="D6" s="42">
        <f t="shared" si="0"/>
        <v>1673195</v>
      </c>
      <c r="E6" s="42">
        <v>800211</v>
      </c>
      <c r="F6" s="43">
        <v>872984</v>
      </c>
      <c r="G6" s="4"/>
      <c r="H6" s="4"/>
    </row>
    <row r="7" spans="2:8" ht="15">
      <c r="B7" s="44">
        <f>k_total_tec_0923!B8</f>
        <v>3</v>
      </c>
      <c r="C7" s="45" t="str">
        <f>k_total_tec_0923!C8</f>
        <v>BCR</v>
      </c>
      <c r="D7" s="42">
        <f t="shared" si="0"/>
        <v>765303</v>
      </c>
      <c r="E7" s="42">
        <v>361629</v>
      </c>
      <c r="F7" s="43">
        <v>403674</v>
      </c>
      <c r="G7" s="4"/>
      <c r="H7" s="4"/>
    </row>
    <row r="8" spans="2:8" ht="15">
      <c r="B8" s="44">
        <f>k_total_tec_0923!B9</f>
        <v>4</v>
      </c>
      <c r="C8" s="45" t="str">
        <f>k_total_tec_0923!C9</f>
        <v>BRD</v>
      </c>
      <c r="D8" s="42">
        <f t="shared" si="0"/>
        <v>555762</v>
      </c>
      <c r="E8" s="42">
        <v>261882</v>
      </c>
      <c r="F8" s="43">
        <v>293880</v>
      </c>
      <c r="G8" s="4"/>
      <c r="H8" s="4"/>
    </row>
    <row r="9" spans="2:8" ht="15">
      <c r="B9" s="44">
        <f>k_total_tec_0923!B10</f>
        <v>5</v>
      </c>
      <c r="C9" s="45" t="str">
        <f>k_total_tec_0923!C10</f>
        <v>VITAL</v>
      </c>
      <c r="D9" s="42">
        <f t="shared" si="0"/>
        <v>1026478</v>
      </c>
      <c r="E9" s="42">
        <v>483288</v>
      </c>
      <c r="F9" s="43">
        <v>543190</v>
      </c>
      <c r="G9" s="4"/>
      <c r="H9" s="4"/>
    </row>
    <row r="10" spans="2:8" ht="15">
      <c r="B10" s="44">
        <f>k_total_tec_0923!B11</f>
        <v>6</v>
      </c>
      <c r="C10" s="45" t="str">
        <f>k_total_tec_0923!C11</f>
        <v>ARIPI</v>
      </c>
      <c r="D10" s="42">
        <f t="shared" si="0"/>
        <v>863825</v>
      </c>
      <c r="E10" s="42">
        <v>408888</v>
      </c>
      <c r="F10" s="43">
        <v>454937</v>
      </c>
      <c r="G10" s="4"/>
      <c r="H10" s="4"/>
    </row>
    <row r="11" spans="2:8" ht="15">
      <c r="B11" s="44">
        <f>k_total_tec_0923!B12</f>
        <v>7</v>
      </c>
      <c r="C11" s="45" t="s">
        <v>26</v>
      </c>
      <c r="D11" s="42">
        <f t="shared" si="0"/>
        <v>2097297</v>
      </c>
      <c r="E11" s="42">
        <v>1039572</v>
      </c>
      <c r="F11" s="43">
        <v>1057725</v>
      </c>
      <c r="G11" s="4"/>
      <c r="H11" s="4"/>
    </row>
    <row r="12" spans="2:8" ht="15.75" thickBot="1">
      <c r="B12" s="129" t="s">
        <v>47</v>
      </c>
      <c r="C12" s="130"/>
      <c r="D12" s="38">
        <f>SUM(D5:D11)</f>
        <v>8100799</v>
      </c>
      <c r="E12" s="38">
        <f>SUM(E5:E11)</f>
        <v>3890215</v>
      </c>
      <c r="F12" s="39">
        <f>SUM(F5:F11)</f>
        <v>4210584</v>
      </c>
      <c r="G12" s="4"/>
      <c r="H12" s="4"/>
    </row>
    <row r="14" spans="2:8">
      <c r="B14" s="11"/>
      <c r="C14" s="12"/>
    </row>
    <row r="15" spans="2:8">
      <c r="B15" s="15"/>
      <c r="C15" s="15"/>
    </row>
  </sheetData>
  <mergeCells count="6">
    <mergeCell ref="B2:F2"/>
    <mergeCell ref="B12:C12"/>
    <mergeCell ref="D3:D4"/>
    <mergeCell ref="E3:F3"/>
    <mergeCell ref="B3:B4"/>
    <mergeCell ref="C3:C4"/>
  </mergeCells>
  <phoneticPr fontId="0" type="noConversion"/>
  <printOptions horizontalCentered="1" verticalCentered="1"/>
  <pageMargins left="0.74803149606299213" right="0.74803149606299213" top="0.98425196850393704" bottom="0.98425196850393704" header="0.51181102362204722" footer="0.51181102362204722"/>
  <pageSetup orientation="portrait" r:id="rId1"/>
  <headerFooter alignWithMargins="0"/>
</worksheet>
</file>

<file path=xl/worksheets/sheet14.xml><?xml version="1.0" encoding="utf-8"?>
<worksheet xmlns="http://schemas.openxmlformats.org/spreadsheetml/2006/main" xmlns:r="http://schemas.openxmlformats.org/officeDocument/2006/relationships">
  <dimension ref="A1"/>
  <sheetViews>
    <sheetView workbookViewId="0">
      <selection activeCell="K36" sqref="K36"/>
    </sheetView>
  </sheetViews>
  <sheetFormatPr defaultRowHeight="12.75"/>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sheetPr>
    <pageSetUpPr fitToPage="1"/>
  </sheetPr>
  <dimension ref="B1:S17"/>
  <sheetViews>
    <sheetView zoomScaleNormal="100" workbookViewId="0">
      <selection activeCell="K26" sqref="K26"/>
    </sheetView>
  </sheetViews>
  <sheetFormatPr defaultColWidth="11.42578125" defaultRowHeight="12.75"/>
  <cols>
    <col min="2" max="2" width="5.140625" customWidth="1"/>
    <col min="3" max="3" width="17.7109375" style="7" customWidth="1"/>
    <col min="4" max="4" width="17.140625" customWidth="1"/>
    <col min="5" max="5" width="9" bestFit="1" customWidth="1"/>
    <col min="6" max="7" width="10.140625" bestFit="1" customWidth="1"/>
    <col min="8" max="8" width="11.28515625" bestFit="1" customWidth="1"/>
    <col min="9" max="10" width="9" bestFit="1" customWidth="1"/>
    <col min="11" max="11" width="10.140625" bestFit="1" customWidth="1"/>
    <col min="12" max="12" width="11.28515625" bestFit="1" customWidth="1"/>
    <col min="13" max="13" width="9.85546875" bestFit="1" customWidth="1"/>
    <col min="14" max="15" width="10.140625" bestFit="1" customWidth="1"/>
    <col min="16" max="16" width="11.28515625" bestFit="1" customWidth="1"/>
    <col min="17" max="17" width="10" customWidth="1"/>
  </cols>
  <sheetData>
    <row r="1" spans="2:19" ht="13.5" thickBot="1"/>
    <row r="2" spans="2:19" ht="57" customHeight="1">
      <c r="B2" s="97" t="s">
        <v>233</v>
      </c>
      <c r="C2" s="98"/>
      <c r="D2" s="98"/>
      <c r="E2" s="98"/>
      <c r="F2" s="98"/>
      <c r="G2" s="98"/>
      <c r="H2" s="98"/>
      <c r="I2" s="98"/>
      <c r="J2" s="98"/>
      <c r="K2" s="98"/>
      <c r="L2" s="98"/>
      <c r="M2" s="98"/>
      <c r="N2" s="98"/>
      <c r="O2" s="98"/>
      <c r="P2" s="99"/>
    </row>
    <row r="3" spans="2:19" ht="23.25" customHeight="1">
      <c r="B3" s="110" t="s">
        <v>45</v>
      </c>
      <c r="C3" s="96" t="s">
        <v>168</v>
      </c>
      <c r="D3" s="96" t="s">
        <v>140</v>
      </c>
      <c r="E3" s="131"/>
      <c r="F3" s="132"/>
      <c r="G3" s="132"/>
      <c r="H3" s="133"/>
      <c r="I3" s="96" t="s">
        <v>142</v>
      </c>
      <c r="J3" s="96"/>
      <c r="K3" s="96"/>
      <c r="L3" s="96"/>
      <c r="M3" s="96"/>
      <c r="N3" s="96"/>
      <c r="O3" s="96"/>
      <c r="P3" s="107"/>
    </row>
    <row r="4" spans="2:19" ht="23.25" customHeight="1">
      <c r="B4" s="110"/>
      <c r="C4" s="96"/>
      <c r="D4" s="96"/>
      <c r="E4" s="96" t="s">
        <v>47</v>
      </c>
      <c r="F4" s="96"/>
      <c r="G4" s="96"/>
      <c r="H4" s="96"/>
      <c r="I4" s="96" t="s">
        <v>176</v>
      </c>
      <c r="J4" s="96"/>
      <c r="K4" s="96"/>
      <c r="L4" s="96"/>
      <c r="M4" s="96" t="s">
        <v>177</v>
      </c>
      <c r="N4" s="96"/>
      <c r="O4" s="96"/>
      <c r="P4" s="107"/>
    </row>
    <row r="5" spans="2:19" ht="47.25" customHeight="1">
      <c r="B5" s="110"/>
      <c r="C5" s="96"/>
      <c r="D5" s="96"/>
      <c r="E5" s="35" t="s">
        <v>178</v>
      </c>
      <c r="F5" s="35" t="s">
        <v>179</v>
      </c>
      <c r="G5" s="35" t="s">
        <v>9</v>
      </c>
      <c r="H5" s="35" t="s">
        <v>8</v>
      </c>
      <c r="I5" s="35" t="s">
        <v>178</v>
      </c>
      <c r="J5" s="35" t="s">
        <v>179</v>
      </c>
      <c r="K5" s="35" t="s">
        <v>9</v>
      </c>
      <c r="L5" s="35" t="s">
        <v>8</v>
      </c>
      <c r="M5" s="35" t="s">
        <v>178</v>
      </c>
      <c r="N5" s="35" t="s">
        <v>179</v>
      </c>
      <c r="O5" s="35" t="s">
        <v>9</v>
      </c>
      <c r="P5" s="47" t="s">
        <v>8</v>
      </c>
    </row>
    <row r="6" spans="2:19" ht="18" hidden="1" customHeight="1">
      <c r="B6" s="26"/>
      <c r="C6" s="16"/>
      <c r="D6" s="17" t="s">
        <v>180</v>
      </c>
      <c r="E6" s="17" t="s">
        <v>181</v>
      </c>
      <c r="F6" s="17" t="s">
        <v>182</v>
      </c>
      <c r="G6" s="17"/>
      <c r="H6" s="17" t="s">
        <v>183</v>
      </c>
      <c r="I6" s="17" t="s">
        <v>181</v>
      </c>
      <c r="J6" s="17" t="s">
        <v>182</v>
      </c>
      <c r="K6" s="17"/>
      <c r="L6" s="17" t="s">
        <v>183</v>
      </c>
      <c r="M6" s="17" t="s">
        <v>184</v>
      </c>
      <c r="N6" s="17" t="s">
        <v>185</v>
      </c>
      <c r="O6" s="17"/>
      <c r="P6" s="18" t="s">
        <v>186</v>
      </c>
    </row>
    <row r="7" spans="2:19" ht="15">
      <c r="B7" s="40">
        <f>k_total_tec_0923!B6</f>
        <v>1</v>
      </c>
      <c r="C7" s="41" t="str">
        <f>k_total_tec_0923!C6</f>
        <v>METROPOLITAN LIFE</v>
      </c>
      <c r="D7" s="42">
        <f>SUM(E7+F7+G7+H7)</f>
        <v>1118939</v>
      </c>
      <c r="E7" s="42">
        <f>I7+M7</f>
        <v>105634</v>
      </c>
      <c r="F7" s="42">
        <f>J7+N7</f>
        <v>302497</v>
      </c>
      <c r="G7" s="42">
        <f>K7+O7</f>
        <v>402776</v>
      </c>
      <c r="H7" s="42">
        <f>L7+P7</f>
        <v>308032</v>
      </c>
      <c r="I7" s="42">
        <v>49642</v>
      </c>
      <c r="J7" s="42">
        <v>141026</v>
      </c>
      <c r="K7" s="42">
        <v>187542</v>
      </c>
      <c r="L7" s="42">
        <v>156535</v>
      </c>
      <c r="M7" s="42">
        <v>55992</v>
      </c>
      <c r="N7" s="42">
        <v>161471</v>
      </c>
      <c r="O7" s="42">
        <v>215234</v>
      </c>
      <c r="P7" s="43">
        <v>151497</v>
      </c>
    </row>
    <row r="8" spans="2:19" ht="15">
      <c r="B8" s="44">
        <f>k_total_tec_0923!B7</f>
        <v>2</v>
      </c>
      <c r="C8" s="41" t="str">
        <f>k_total_tec_0923!C7</f>
        <v>AZT VIITORUL TAU</v>
      </c>
      <c r="D8" s="42">
        <f t="shared" ref="D8:D13" si="0">SUM(E8+F8+G8+H8)</f>
        <v>1673195</v>
      </c>
      <c r="E8" s="42">
        <f t="shared" ref="E8:E13" si="1">I8+M8</f>
        <v>105445</v>
      </c>
      <c r="F8" s="42">
        <f t="shared" ref="F8:F13" si="2">J8+N8</f>
        <v>276816</v>
      </c>
      <c r="G8" s="42">
        <f t="shared" ref="G8:G13" si="3">K8+O8</f>
        <v>636028</v>
      </c>
      <c r="H8" s="42">
        <f t="shared" ref="H8:H13" si="4">L8+P8</f>
        <v>654906</v>
      </c>
      <c r="I8" s="42">
        <v>49543</v>
      </c>
      <c r="J8" s="42">
        <v>129530</v>
      </c>
      <c r="K8" s="42">
        <v>297595</v>
      </c>
      <c r="L8" s="42">
        <v>323543</v>
      </c>
      <c r="M8" s="42">
        <v>55902</v>
      </c>
      <c r="N8" s="42">
        <v>147286</v>
      </c>
      <c r="O8" s="42">
        <v>338433</v>
      </c>
      <c r="P8" s="43">
        <v>331363</v>
      </c>
    </row>
    <row r="9" spans="2:19" ht="15">
      <c r="B9" s="44">
        <f>k_total_tec_0923!B8</f>
        <v>3</v>
      </c>
      <c r="C9" s="45" t="str">
        <f>k_total_tec_0923!C8</f>
        <v>BCR</v>
      </c>
      <c r="D9" s="42">
        <f t="shared" si="0"/>
        <v>765303</v>
      </c>
      <c r="E9" s="42">
        <f t="shared" si="1"/>
        <v>108208</v>
      </c>
      <c r="F9" s="42">
        <f t="shared" si="2"/>
        <v>298340</v>
      </c>
      <c r="G9" s="42">
        <f t="shared" si="3"/>
        <v>206141</v>
      </c>
      <c r="H9" s="42">
        <f t="shared" si="4"/>
        <v>152614</v>
      </c>
      <c r="I9" s="42">
        <v>50688</v>
      </c>
      <c r="J9" s="42">
        <v>140134</v>
      </c>
      <c r="K9" s="42">
        <v>96092</v>
      </c>
      <c r="L9" s="42">
        <v>74715</v>
      </c>
      <c r="M9" s="42">
        <v>57520</v>
      </c>
      <c r="N9" s="42">
        <v>158206</v>
      </c>
      <c r="O9" s="42">
        <v>110049</v>
      </c>
      <c r="P9" s="43">
        <v>77899</v>
      </c>
    </row>
    <row r="10" spans="2:19" ht="15">
      <c r="B10" s="44">
        <f>k_total_tec_0923!B9</f>
        <v>4</v>
      </c>
      <c r="C10" s="45" t="str">
        <f>k_total_tec_0923!C9</f>
        <v>BRD</v>
      </c>
      <c r="D10" s="42">
        <f t="shared" si="0"/>
        <v>555762</v>
      </c>
      <c r="E10" s="42">
        <f t="shared" si="1"/>
        <v>111990</v>
      </c>
      <c r="F10" s="42">
        <f t="shared" si="2"/>
        <v>251871</v>
      </c>
      <c r="G10" s="42">
        <f t="shared" si="3"/>
        <v>129033</v>
      </c>
      <c r="H10" s="42">
        <f t="shared" si="4"/>
        <v>62868</v>
      </c>
      <c r="I10" s="42">
        <v>52519</v>
      </c>
      <c r="J10" s="42">
        <v>119045</v>
      </c>
      <c r="K10" s="42">
        <v>60147</v>
      </c>
      <c r="L10" s="42">
        <v>30171</v>
      </c>
      <c r="M10" s="42">
        <v>59471</v>
      </c>
      <c r="N10" s="42">
        <v>132826</v>
      </c>
      <c r="O10" s="42">
        <v>68886</v>
      </c>
      <c r="P10" s="43">
        <v>32697</v>
      </c>
    </row>
    <row r="11" spans="2:19" ht="15">
      <c r="B11" s="44">
        <f>k_total_tec_0923!B10</f>
        <v>5</v>
      </c>
      <c r="C11" s="45" t="str">
        <f>k_total_tec_0923!C10</f>
        <v>VITAL</v>
      </c>
      <c r="D11" s="42">
        <f t="shared" si="0"/>
        <v>1026478</v>
      </c>
      <c r="E11" s="42">
        <f t="shared" si="1"/>
        <v>105323</v>
      </c>
      <c r="F11" s="42">
        <f t="shared" si="2"/>
        <v>338242</v>
      </c>
      <c r="G11" s="42">
        <f t="shared" si="3"/>
        <v>348074</v>
      </c>
      <c r="H11" s="42">
        <f t="shared" si="4"/>
        <v>234839</v>
      </c>
      <c r="I11" s="42">
        <v>49500</v>
      </c>
      <c r="J11" s="42">
        <v>158146</v>
      </c>
      <c r="K11" s="42">
        <v>159186</v>
      </c>
      <c r="L11" s="42">
        <v>116456</v>
      </c>
      <c r="M11" s="42">
        <v>55823</v>
      </c>
      <c r="N11" s="42">
        <v>180096</v>
      </c>
      <c r="O11" s="42">
        <v>188888</v>
      </c>
      <c r="P11" s="43">
        <v>118383</v>
      </c>
    </row>
    <row r="12" spans="2:19" ht="15">
      <c r="B12" s="44">
        <f>k_total_tec_0923!B11</f>
        <v>6</v>
      </c>
      <c r="C12" s="45" t="str">
        <f>k_total_tec_0923!C11</f>
        <v>ARIPI</v>
      </c>
      <c r="D12" s="42">
        <f t="shared" si="0"/>
        <v>863825</v>
      </c>
      <c r="E12" s="42">
        <f t="shared" si="1"/>
        <v>105229</v>
      </c>
      <c r="F12" s="42">
        <f t="shared" si="2"/>
        <v>259350</v>
      </c>
      <c r="G12" s="42">
        <f t="shared" si="3"/>
        <v>285090</v>
      </c>
      <c r="H12" s="42">
        <f t="shared" si="4"/>
        <v>214156</v>
      </c>
      <c r="I12" s="42">
        <v>49432</v>
      </c>
      <c r="J12" s="42">
        <v>121617</v>
      </c>
      <c r="K12" s="42">
        <v>130976</v>
      </c>
      <c r="L12" s="42">
        <v>106863</v>
      </c>
      <c r="M12" s="42">
        <v>55797</v>
      </c>
      <c r="N12" s="42">
        <v>137733</v>
      </c>
      <c r="O12" s="42">
        <v>154114</v>
      </c>
      <c r="P12" s="43">
        <v>107293</v>
      </c>
    </row>
    <row r="13" spans="2:19" ht="15">
      <c r="B13" s="44">
        <f>k_total_tec_0923!B12</f>
        <v>7</v>
      </c>
      <c r="C13" s="45" t="s">
        <v>26</v>
      </c>
      <c r="D13" s="42">
        <f t="shared" si="0"/>
        <v>2097297</v>
      </c>
      <c r="E13" s="42">
        <f t="shared" si="1"/>
        <v>106573</v>
      </c>
      <c r="F13" s="42">
        <f t="shared" si="2"/>
        <v>322017</v>
      </c>
      <c r="G13" s="42">
        <f t="shared" si="3"/>
        <v>794751</v>
      </c>
      <c r="H13" s="42">
        <f t="shared" si="4"/>
        <v>873956</v>
      </c>
      <c r="I13" s="42">
        <v>50074</v>
      </c>
      <c r="J13" s="42">
        <v>151765</v>
      </c>
      <c r="K13" s="42">
        <v>388763</v>
      </c>
      <c r="L13" s="42">
        <v>448970</v>
      </c>
      <c r="M13" s="42">
        <v>56499</v>
      </c>
      <c r="N13" s="42">
        <v>170252</v>
      </c>
      <c r="O13" s="42">
        <v>405988</v>
      </c>
      <c r="P13" s="43">
        <v>424986</v>
      </c>
      <c r="Q13" s="4"/>
      <c r="R13" s="4"/>
      <c r="S13" s="4"/>
    </row>
    <row r="14" spans="2:19" ht="15.75" thickBot="1">
      <c r="B14" s="108" t="s">
        <v>47</v>
      </c>
      <c r="C14" s="109"/>
      <c r="D14" s="38">
        <f t="shared" ref="D14:P14" si="5">SUM(D7:D13)</f>
        <v>8100799</v>
      </c>
      <c r="E14" s="38">
        <f t="shared" si="5"/>
        <v>748402</v>
      </c>
      <c r="F14" s="38">
        <f t="shared" si="5"/>
        <v>2049133</v>
      </c>
      <c r="G14" s="38">
        <f t="shared" si="5"/>
        <v>2801893</v>
      </c>
      <c r="H14" s="38">
        <f t="shared" si="5"/>
        <v>2501371</v>
      </c>
      <c r="I14" s="38">
        <f t="shared" si="5"/>
        <v>351398</v>
      </c>
      <c r="J14" s="38">
        <f t="shared" si="5"/>
        <v>961263</v>
      </c>
      <c r="K14" s="38">
        <f t="shared" si="5"/>
        <v>1320301</v>
      </c>
      <c r="L14" s="38">
        <f t="shared" si="5"/>
        <v>1257253</v>
      </c>
      <c r="M14" s="38">
        <f t="shared" si="5"/>
        <v>397004</v>
      </c>
      <c r="N14" s="38">
        <f t="shared" si="5"/>
        <v>1087870</v>
      </c>
      <c r="O14" s="38">
        <f t="shared" si="5"/>
        <v>1481592</v>
      </c>
      <c r="P14" s="39">
        <f t="shared" si="5"/>
        <v>1244118</v>
      </c>
    </row>
    <row r="16" spans="2:19">
      <c r="B16" s="11"/>
      <c r="C16" s="12"/>
      <c r="E16" s="4"/>
      <c r="I16" s="4"/>
    </row>
    <row r="17" spans="2:3">
      <c r="B17" s="15"/>
      <c r="C17" s="15"/>
    </row>
  </sheetData>
  <mergeCells count="10">
    <mergeCell ref="B2:P2"/>
    <mergeCell ref="E3:H3"/>
    <mergeCell ref="B14:C14"/>
    <mergeCell ref="B3:B5"/>
    <mergeCell ref="C3:C5"/>
    <mergeCell ref="I3:P3"/>
    <mergeCell ref="I4:L4"/>
    <mergeCell ref="M4:P4"/>
    <mergeCell ref="D3:D5"/>
    <mergeCell ref="E4:H4"/>
  </mergeCells>
  <phoneticPr fontId="0" type="noConversion"/>
  <printOptions horizontalCentered="1" verticalCentered="1"/>
  <pageMargins left="0.74803149606299213" right="0.74803149606299213" top="0.98425196850393704" bottom="0.98425196850393704" header="0.51181102362204722" footer="0.51181102362204722"/>
  <pageSetup paperSize="9" scale="82" orientation="landscape" r:id="rId1"/>
  <headerFooter alignWithMargins="0"/>
</worksheet>
</file>

<file path=xl/worksheets/sheet16.xml><?xml version="1.0" encoding="utf-8"?>
<worksheet xmlns="http://schemas.openxmlformats.org/spreadsheetml/2006/main" xmlns:r="http://schemas.openxmlformats.org/officeDocument/2006/relationships">
  <dimension ref="A1"/>
  <sheetViews>
    <sheetView workbookViewId="0">
      <selection activeCell="G43" sqref="G43"/>
    </sheetView>
  </sheetViews>
  <sheetFormatPr defaultRowHeight="12.7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B1:K18"/>
  <sheetViews>
    <sheetView zoomScaleNormal="100" workbookViewId="0">
      <selection activeCell="O10" sqref="O10"/>
    </sheetView>
  </sheetViews>
  <sheetFormatPr defaultRowHeight="12.75"/>
  <cols>
    <col min="2" max="2" width="6.42578125" customWidth="1"/>
    <col min="3" max="3" width="24.5703125" customWidth="1"/>
    <col min="4" max="4" width="26.5703125" customWidth="1"/>
    <col min="5" max="5" width="19.85546875" customWidth="1"/>
    <col min="6" max="6" width="14.28515625" customWidth="1"/>
    <col min="7" max="7" width="12.5703125" customWidth="1"/>
    <col min="8" max="8" width="15.7109375" customWidth="1"/>
    <col min="9" max="9" width="19" customWidth="1"/>
    <col min="10" max="10" width="14.28515625" customWidth="1"/>
    <col min="11" max="11" width="18" customWidth="1"/>
  </cols>
  <sheetData>
    <row r="1" spans="2:11" ht="13.5" thickBot="1"/>
    <row r="2" spans="2:11" ht="46.5" customHeight="1">
      <c r="B2" s="97" t="s">
        <v>202</v>
      </c>
      <c r="C2" s="98"/>
      <c r="D2" s="98"/>
      <c r="E2" s="98"/>
      <c r="F2" s="98"/>
      <c r="G2" s="98"/>
      <c r="H2" s="98"/>
      <c r="I2" s="98"/>
      <c r="J2" s="98"/>
      <c r="K2" s="99"/>
    </row>
    <row r="3" spans="2:11" ht="48.75" customHeight="1">
      <c r="B3" s="102" t="s">
        <v>45</v>
      </c>
      <c r="C3" s="103" t="s">
        <v>168</v>
      </c>
      <c r="D3" s="96" t="s">
        <v>36</v>
      </c>
      <c r="E3" s="96" t="s">
        <v>141</v>
      </c>
      <c r="F3" s="96"/>
      <c r="G3" s="96" t="s">
        <v>205</v>
      </c>
      <c r="H3" s="96"/>
      <c r="I3" s="96"/>
      <c r="J3" s="96" t="s">
        <v>142</v>
      </c>
      <c r="K3" s="107"/>
    </row>
    <row r="4" spans="2:11" ht="119.25" customHeight="1">
      <c r="B4" s="102" t="s">
        <v>45</v>
      </c>
      <c r="C4" s="103"/>
      <c r="D4" s="96"/>
      <c r="E4" s="35" t="s">
        <v>52</v>
      </c>
      <c r="F4" s="35" t="s">
        <v>143</v>
      </c>
      <c r="G4" s="35" t="s">
        <v>52</v>
      </c>
      <c r="H4" s="35" t="s">
        <v>144</v>
      </c>
      <c r="I4" s="35" t="s">
        <v>143</v>
      </c>
      <c r="J4" s="35" t="s">
        <v>206</v>
      </c>
      <c r="K4" s="47" t="s">
        <v>207</v>
      </c>
    </row>
    <row r="5" spans="2:11" hidden="1">
      <c r="B5" s="30"/>
      <c r="C5" s="27"/>
      <c r="D5" s="28" t="s">
        <v>145</v>
      </c>
      <c r="E5" s="28" t="s">
        <v>146</v>
      </c>
      <c r="F5" s="27"/>
      <c r="G5" s="28" t="s">
        <v>148</v>
      </c>
      <c r="H5" s="27"/>
      <c r="I5" s="27"/>
      <c r="J5" s="28" t="s">
        <v>149</v>
      </c>
      <c r="K5" s="46" t="s">
        <v>150</v>
      </c>
    </row>
    <row r="6" spans="2:11" ht="15">
      <c r="B6" s="50">
        <f>[1]k_total_tec_0609!A10</f>
        <v>1</v>
      </c>
      <c r="C6" s="51" t="s">
        <v>30</v>
      </c>
      <c r="D6" s="42">
        <v>1118939</v>
      </c>
      <c r="E6" s="42">
        <v>565113</v>
      </c>
      <c r="F6" s="52">
        <f>E6/D6</f>
        <v>0.50504361721237712</v>
      </c>
      <c r="G6" s="42">
        <v>23676</v>
      </c>
      <c r="H6" s="52">
        <f t="shared" ref="H6:H13" si="0">G6/$G$13</f>
        <v>0.13821285339840397</v>
      </c>
      <c r="I6" s="52">
        <f>G6/D6</f>
        <v>2.1159330401389172E-2</v>
      </c>
      <c r="J6" s="42">
        <v>22252</v>
      </c>
      <c r="K6" s="43">
        <v>1424</v>
      </c>
    </row>
    <row r="7" spans="2:11" ht="15">
      <c r="B7" s="53">
        <v>2</v>
      </c>
      <c r="C7" s="51" t="str">
        <f>[1]k_total_tec_0609!B12</f>
        <v>AZT VIITORUL TAU</v>
      </c>
      <c r="D7" s="42">
        <v>1673195</v>
      </c>
      <c r="E7" s="42">
        <v>856111</v>
      </c>
      <c r="F7" s="52">
        <f t="shared" ref="F7:F12" si="1">E7/D7</f>
        <v>0.5116624183074896</v>
      </c>
      <c r="G7" s="42">
        <v>34944</v>
      </c>
      <c r="H7" s="52">
        <f t="shared" si="0"/>
        <v>0.20399180390073612</v>
      </c>
      <c r="I7" s="52">
        <f>G7/D7</f>
        <v>2.0884595041223527E-2</v>
      </c>
      <c r="J7" s="42">
        <v>32812</v>
      </c>
      <c r="K7" s="43">
        <v>2132</v>
      </c>
    </row>
    <row r="8" spans="2:11" ht="15">
      <c r="B8" s="53">
        <v>3</v>
      </c>
      <c r="C8" s="51" t="str">
        <f>[1]k_total_tec_0609!B13</f>
        <v>BCR</v>
      </c>
      <c r="D8" s="42">
        <v>765303</v>
      </c>
      <c r="E8" s="42">
        <v>362201</v>
      </c>
      <c r="F8" s="52">
        <f t="shared" si="1"/>
        <v>0.47327790430718292</v>
      </c>
      <c r="G8" s="42">
        <v>16720</v>
      </c>
      <c r="H8" s="52">
        <f t="shared" si="0"/>
        <v>9.7605968441515228E-2</v>
      </c>
      <c r="I8" s="52">
        <f>G8/D8</f>
        <v>2.184755580469435E-2</v>
      </c>
      <c r="J8" s="42">
        <v>15820</v>
      </c>
      <c r="K8" s="43">
        <v>900</v>
      </c>
    </row>
    <row r="9" spans="2:11" ht="15">
      <c r="B9" s="53">
        <v>4</v>
      </c>
      <c r="C9" s="51" t="str">
        <f>[1]k_total_tec_0609!B15</f>
        <v>BRD</v>
      </c>
      <c r="D9" s="42">
        <v>555762</v>
      </c>
      <c r="E9" s="42">
        <v>257125</v>
      </c>
      <c r="F9" s="52">
        <f t="shared" si="1"/>
        <v>0.46265307811617201</v>
      </c>
      <c r="G9" s="42">
        <v>12551</v>
      </c>
      <c r="H9" s="52">
        <f t="shared" si="0"/>
        <v>7.3268690784058468E-2</v>
      </c>
      <c r="I9" s="52">
        <v>2.4474098565715047E-2</v>
      </c>
      <c r="J9" s="42">
        <v>11908</v>
      </c>
      <c r="K9" s="43">
        <v>643</v>
      </c>
    </row>
    <row r="10" spans="2:11" ht="15">
      <c r="B10" s="53">
        <v>5</v>
      </c>
      <c r="C10" s="51" t="str">
        <f>[1]k_total_tec_0609!B16</f>
        <v>VITAL</v>
      </c>
      <c r="D10" s="42">
        <v>1026478</v>
      </c>
      <c r="E10" s="42">
        <v>481402</v>
      </c>
      <c r="F10" s="52">
        <f t="shared" si="1"/>
        <v>0.46898423541468987</v>
      </c>
      <c r="G10" s="42">
        <v>20617</v>
      </c>
      <c r="H10" s="52">
        <f t="shared" si="0"/>
        <v>0.12035539780853585</v>
      </c>
      <c r="I10" s="52">
        <v>2.3634883424390147E-2</v>
      </c>
      <c r="J10" s="42">
        <v>19442</v>
      </c>
      <c r="K10" s="43">
        <v>1175</v>
      </c>
    </row>
    <row r="11" spans="2:11" ht="15">
      <c r="B11" s="53">
        <v>6</v>
      </c>
      <c r="C11" s="51" t="str">
        <f>[1]k_total_tec_0609!B18</f>
        <v>ARIPI</v>
      </c>
      <c r="D11" s="42">
        <v>863825</v>
      </c>
      <c r="E11" s="42">
        <v>421314</v>
      </c>
      <c r="F11" s="52">
        <f t="shared" si="1"/>
        <v>0.48773073249790178</v>
      </c>
      <c r="G11" s="42">
        <v>18236</v>
      </c>
      <c r="H11" s="52">
        <f t="shared" si="0"/>
        <v>0.10645588758968132</v>
      </c>
      <c r="I11" s="52">
        <v>2.388497247862988E-2</v>
      </c>
      <c r="J11" s="42">
        <v>17177</v>
      </c>
      <c r="K11" s="43">
        <v>1059</v>
      </c>
    </row>
    <row r="12" spans="2:11" ht="15">
      <c r="B12" s="53">
        <v>7</v>
      </c>
      <c r="C12" s="51" t="s">
        <v>26</v>
      </c>
      <c r="D12" s="42">
        <v>2097297</v>
      </c>
      <c r="E12" s="42">
        <v>1150828</v>
      </c>
      <c r="F12" s="52">
        <f t="shared" si="1"/>
        <v>0.54871961386489376</v>
      </c>
      <c r="G12" s="42">
        <v>44557</v>
      </c>
      <c r="H12" s="52">
        <f t="shared" si="0"/>
        <v>0.26010939807706901</v>
      </c>
      <c r="I12" s="52">
        <f>G12/D12</f>
        <v>2.1244964351734636E-2</v>
      </c>
      <c r="J12" s="42">
        <v>41901</v>
      </c>
      <c r="K12" s="43">
        <v>2656</v>
      </c>
    </row>
    <row r="13" spans="2:11" ht="15.75" thickBot="1">
      <c r="B13" s="48" t="s">
        <v>47</v>
      </c>
      <c r="C13" s="37"/>
      <c r="D13" s="38">
        <f>SUM(D6:D12)</f>
        <v>8100799</v>
      </c>
      <c r="E13" s="38">
        <f>SUM(E6:E12)</f>
        <v>4094094</v>
      </c>
      <c r="F13" s="49">
        <f>E13/D13</f>
        <v>0.5053938506559662</v>
      </c>
      <c r="G13" s="38">
        <f>SUM(G6:G12)</f>
        <v>171301</v>
      </c>
      <c r="H13" s="49">
        <f t="shared" si="0"/>
        <v>1</v>
      </c>
      <c r="I13" s="49">
        <f>G13/D13</f>
        <v>2.1146185703410245E-2</v>
      </c>
      <c r="J13" s="38">
        <f>SUM(J6:J12)</f>
        <v>161312</v>
      </c>
      <c r="K13" s="39">
        <f>SUM(K6:K12)</f>
        <v>9989</v>
      </c>
    </row>
    <row r="14" spans="2:11" hidden="1">
      <c r="C14" s="7"/>
      <c r="D14" s="4"/>
      <c r="E14" s="4"/>
    </row>
    <row r="15" spans="2:11" ht="14.25" customHeight="1">
      <c r="B15" s="104" t="s">
        <v>151</v>
      </c>
      <c r="C15" s="104"/>
      <c r="D15" s="104"/>
      <c r="E15" s="104"/>
      <c r="F15" s="104"/>
      <c r="G15" s="104"/>
      <c r="H15" s="104"/>
      <c r="I15" s="104"/>
      <c r="J15" s="104"/>
      <c r="K15" s="104"/>
    </row>
    <row r="16" spans="2:11" ht="33.75" customHeight="1">
      <c r="B16" s="105" t="s">
        <v>187</v>
      </c>
      <c r="C16" s="105"/>
      <c r="D16" s="105"/>
      <c r="E16" s="105"/>
      <c r="F16" s="105"/>
      <c r="G16" s="105"/>
      <c r="H16" s="105"/>
      <c r="I16" s="105"/>
      <c r="J16" s="105"/>
      <c r="K16" s="105"/>
    </row>
    <row r="17" spans="2:11" ht="30.75" customHeight="1">
      <c r="B17" s="104" t="s">
        <v>152</v>
      </c>
      <c r="C17" s="104"/>
      <c r="D17" s="104"/>
      <c r="E17" s="104"/>
      <c r="F17" s="104"/>
      <c r="G17" s="104"/>
      <c r="H17" s="104"/>
      <c r="I17" s="104"/>
      <c r="J17" s="104"/>
      <c r="K17" s="104"/>
    </row>
    <row r="18" spans="2:11" ht="171" customHeight="1">
      <c r="B18" s="104" t="s">
        <v>204</v>
      </c>
      <c r="C18" s="106"/>
      <c r="D18" s="106"/>
      <c r="E18" s="106"/>
      <c r="F18" s="106"/>
      <c r="G18" s="106"/>
      <c r="H18" s="106"/>
      <c r="I18" s="106"/>
      <c r="J18" s="106"/>
      <c r="K18" s="106"/>
    </row>
  </sheetData>
  <mergeCells count="11">
    <mergeCell ref="B2:K2"/>
    <mergeCell ref="G3:I3"/>
    <mergeCell ref="J3:K3"/>
    <mergeCell ref="B15:K15"/>
    <mergeCell ref="B16:K16"/>
    <mergeCell ref="B17:K17"/>
    <mergeCell ref="B18:K18"/>
    <mergeCell ref="B3:B4"/>
    <mergeCell ref="C3:C4"/>
    <mergeCell ref="D3:D4"/>
    <mergeCell ref="E3:F3"/>
  </mergeCells>
  <phoneticPr fontId="16" type="noConversion"/>
  <printOptions horizontalCentered="1" verticalCentered="1"/>
  <pageMargins left="0" right="0" top="0.98425196850393704" bottom="0" header="0.51181102362204722" footer="0.51181102362204722"/>
  <pageSetup scale="62" orientation="landscape" r:id="rId1"/>
  <headerFooter alignWithMargins="0"/>
</worksheet>
</file>

<file path=xl/worksheets/sheet3.xml><?xml version="1.0" encoding="utf-8"?>
<worksheet xmlns="http://schemas.openxmlformats.org/spreadsheetml/2006/main" xmlns:r="http://schemas.openxmlformats.org/officeDocument/2006/relationships">
  <sheetPr>
    <pageSetUpPr fitToPage="1"/>
  </sheetPr>
  <dimension ref="B1:L18"/>
  <sheetViews>
    <sheetView zoomScaleNormal="100" workbookViewId="0">
      <selection activeCell="F20" sqref="F20"/>
    </sheetView>
  </sheetViews>
  <sheetFormatPr defaultRowHeight="12.75"/>
  <cols>
    <col min="2" max="2" width="5" customWidth="1"/>
    <col min="3" max="3" width="18.7109375" customWidth="1"/>
    <col min="4" max="12" width="13.5703125" customWidth="1"/>
  </cols>
  <sheetData>
    <row r="1" spans="2:12" ht="13.5" thickBot="1"/>
    <row r="2" spans="2:12" s="2" customFormat="1" ht="57.75" customHeight="1">
      <c r="B2" s="97" t="s">
        <v>208</v>
      </c>
      <c r="C2" s="98"/>
      <c r="D2" s="98"/>
      <c r="E2" s="98"/>
      <c r="F2" s="98"/>
      <c r="G2" s="98"/>
      <c r="H2" s="98"/>
      <c r="I2" s="98"/>
      <c r="J2" s="98"/>
      <c r="K2" s="98"/>
      <c r="L2" s="99"/>
    </row>
    <row r="3" spans="2:12" s="19" customFormat="1" ht="12.75" customHeight="1">
      <c r="B3" s="110" t="s">
        <v>45</v>
      </c>
      <c r="C3" s="96" t="s">
        <v>188</v>
      </c>
      <c r="D3" s="112" t="s">
        <v>189</v>
      </c>
      <c r="E3" s="112" t="s">
        <v>27</v>
      </c>
      <c r="F3" s="112" t="s">
        <v>198</v>
      </c>
      <c r="G3" s="112" t="s">
        <v>38</v>
      </c>
      <c r="H3" s="112" t="s">
        <v>5</v>
      </c>
      <c r="I3" s="112" t="s">
        <v>33</v>
      </c>
      <c r="J3" s="112" t="s">
        <v>24</v>
      </c>
      <c r="K3" s="112" t="s">
        <v>196</v>
      </c>
      <c r="L3" s="111" t="s">
        <v>11</v>
      </c>
    </row>
    <row r="4" spans="2:12" s="19" customFormat="1" ht="30" customHeight="1">
      <c r="B4" s="110"/>
      <c r="C4" s="96"/>
      <c r="D4" s="96"/>
      <c r="E4" s="96"/>
      <c r="F4" s="96"/>
      <c r="G4" s="96"/>
      <c r="H4" s="96"/>
      <c r="I4" s="96"/>
      <c r="J4" s="96"/>
      <c r="K4" s="96"/>
      <c r="L4" s="107"/>
    </row>
    <row r="5" spans="2:12" ht="15">
      <c r="B5" s="40">
        <f>k_total_tec_0923!B6</f>
        <v>1</v>
      </c>
      <c r="C5" s="41" t="str">
        <f>k_total_tec_0923!C6</f>
        <v>METROPOLITAN LIFE</v>
      </c>
      <c r="D5" s="42">
        <v>1106902</v>
      </c>
      <c r="E5" s="42">
        <v>1108487</v>
      </c>
      <c r="F5" s="42">
        <v>1109799</v>
      </c>
      <c r="G5" s="42">
        <v>1111177</v>
      </c>
      <c r="H5" s="42">
        <v>1112354</v>
      </c>
      <c r="I5" s="42">
        <v>1113666</v>
      </c>
      <c r="J5" s="42">
        <v>1114709</v>
      </c>
      <c r="K5" s="42">
        <v>1116068</v>
      </c>
      <c r="L5" s="43">
        <v>1118939</v>
      </c>
    </row>
    <row r="6" spans="2:12" ht="15">
      <c r="B6" s="44">
        <f>k_total_tec_0923!B7</f>
        <v>2</v>
      </c>
      <c r="C6" s="41" t="str">
        <f>k_total_tec_0923!C7</f>
        <v>AZT VIITORUL TAU</v>
      </c>
      <c r="D6" s="42">
        <v>1667951</v>
      </c>
      <c r="E6" s="42">
        <v>1669250</v>
      </c>
      <c r="F6" s="42">
        <v>1670209</v>
      </c>
      <c r="G6" s="42">
        <v>1671330</v>
      </c>
      <c r="H6" s="42">
        <v>1672079</v>
      </c>
      <c r="I6" s="42">
        <v>1671815</v>
      </c>
      <c r="J6" s="42">
        <v>1670877</v>
      </c>
      <c r="K6" s="42">
        <v>1671097</v>
      </c>
      <c r="L6" s="43">
        <v>1673195</v>
      </c>
    </row>
    <row r="7" spans="2:12" ht="15">
      <c r="B7" s="44">
        <f>k_total_tec_0923!B8</f>
        <v>3</v>
      </c>
      <c r="C7" s="45" t="str">
        <f>k_total_tec_0923!C8</f>
        <v>BCR</v>
      </c>
      <c r="D7" s="42">
        <v>752605</v>
      </c>
      <c r="E7" s="42">
        <v>754427</v>
      </c>
      <c r="F7" s="42">
        <v>755880</v>
      </c>
      <c r="G7" s="42">
        <v>757505</v>
      </c>
      <c r="H7" s="42">
        <v>758680</v>
      </c>
      <c r="I7" s="42">
        <v>759813</v>
      </c>
      <c r="J7" s="42">
        <v>760683</v>
      </c>
      <c r="K7" s="42">
        <v>762175</v>
      </c>
      <c r="L7" s="43">
        <v>765303</v>
      </c>
    </row>
    <row r="8" spans="2:12" ht="15">
      <c r="B8" s="44">
        <f>k_total_tec_0923!B9</f>
        <v>4</v>
      </c>
      <c r="C8" s="45" t="str">
        <f>k_total_tec_0923!C9</f>
        <v>BRD</v>
      </c>
      <c r="D8" s="42">
        <v>542044</v>
      </c>
      <c r="E8" s="42">
        <v>543908</v>
      </c>
      <c r="F8" s="42">
        <v>545245</v>
      </c>
      <c r="G8" s="42">
        <v>546823</v>
      </c>
      <c r="H8" s="42">
        <v>548126</v>
      </c>
      <c r="I8" s="42">
        <v>549659</v>
      </c>
      <c r="J8" s="42">
        <v>550896</v>
      </c>
      <c r="K8" s="42">
        <v>552566</v>
      </c>
      <c r="L8" s="43">
        <v>555762</v>
      </c>
    </row>
    <row r="9" spans="2:12" ht="15">
      <c r="B9" s="44">
        <f>k_total_tec_0923!B10</f>
        <v>5</v>
      </c>
      <c r="C9" s="45" t="str">
        <f>k_total_tec_0923!C10</f>
        <v>VITAL</v>
      </c>
      <c r="D9" s="42">
        <v>1015102</v>
      </c>
      <c r="E9" s="42">
        <v>1016749</v>
      </c>
      <c r="F9" s="42">
        <v>1018067</v>
      </c>
      <c r="G9" s="42">
        <v>1019510</v>
      </c>
      <c r="H9" s="42">
        <v>1020566</v>
      </c>
      <c r="I9" s="42">
        <v>1021096</v>
      </c>
      <c r="J9" s="42">
        <v>1022085</v>
      </c>
      <c r="K9" s="42">
        <v>1023468</v>
      </c>
      <c r="L9" s="43">
        <v>1026478</v>
      </c>
    </row>
    <row r="10" spans="2:12" ht="15">
      <c r="B10" s="44">
        <f>k_total_tec_0923!B11</f>
        <v>6</v>
      </c>
      <c r="C10" s="45" t="str">
        <f>k_total_tec_0923!C11</f>
        <v>ARIPI</v>
      </c>
      <c r="D10" s="42">
        <v>851052</v>
      </c>
      <c r="E10" s="42">
        <v>852745</v>
      </c>
      <c r="F10" s="42">
        <v>854054</v>
      </c>
      <c r="G10" s="42">
        <v>855517</v>
      </c>
      <c r="H10" s="42">
        <v>856738</v>
      </c>
      <c r="I10" s="42">
        <v>858111</v>
      </c>
      <c r="J10" s="42">
        <v>859211</v>
      </c>
      <c r="K10" s="42">
        <v>860715</v>
      </c>
      <c r="L10" s="43">
        <v>863825</v>
      </c>
    </row>
    <row r="11" spans="2:12" ht="15">
      <c r="B11" s="44">
        <f>k_total_tec_0923!B12</f>
        <v>7</v>
      </c>
      <c r="C11" s="45" t="str">
        <f>k_total_tec_0923!C12</f>
        <v>NN</v>
      </c>
      <c r="D11" s="42">
        <v>2090741</v>
      </c>
      <c r="E11" s="42">
        <v>2092011</v>
      </c>
      <c r="F11" s="42">
        <v>2093051</v>
      </c>
      <c r="G11" s="42">
        <v>2094067</v>
      </c>
      <c r="H11" s="42">
        <v>2094989</v>
      </c>
      <c r="I11" s="42">
        <v>2095627</v>
      </c>
      <c r="J11" s="42">
        <v>2095204</v>
      </c>
      <c r="K11" s="42">
        <v>2095266</v>
      </c>
      <c r="L11" s="43">
        <v>2097297</v>
      </c>
    </row>
    <row r="12" spans="2:12" ht="15.75" thickBot="1">
      <c r="B12" s="108" t="s">
        <v>43</v>
      </c>
      <c r="C12" s="109"/>
      <c r="D12" s="54">
        <f t="shared" ref="D12:L12" si="0">SUM(D5:D11)</f>
        <v>8026397</v>
      </c>
      <c r="E12" s="54">
        <f t="shared" si="0"/>
        <v>8037577</v>
      </c>
      <c r="F12" s="54">
        <f t="shared" si="0"/>
        <v>8046305</v>
      </c>
      <c r="G12" s="54">
        <f t="shared" si="0"/>
        <v>8055929</v>
      </c>
      <c r="H12" s="54">
        <f t="shared" si="0"/>
        <v>8063532</v>
      </c>
      <c r="I12" s="54">
        <f t="shared" si="0"/>
        <v>8069787</v>
      </c>
      <c r="J12" s="54">
        <f t="shared" si="0"/>
        <v>8073665</v>
      </c>
      <c r="K12" s="54">
        <f t="shared" si="0"/>
        <v>8081355</v>
      </c>
      <c r="L12" s="55">
        <f t="shared" si="0"/>
        <v>8100799</v>
      </c>
    </row>
    <row r="17" spans="3:3" ht="18">
      <c r="C17" s="1"/>
    </row>
    <row r="18" spans="3:3" ht="18">
      <c r="C18" s="1"/>
    </row>
  </sheetData>
  <mergeCells count="13">
    <mergeCell ref="B12:C12"/>
    <mergeCell ref="B3:B4"/>
    <mergeCell ref="C3:C4"/>
    <mergeCell ref="B2:L2"/>
    <mergeCell ref="L3:L4"/>
    <mergeCell ref="K3:K4"/>
    <mergeCell ref="J3:J4"/>
    <mergeCell ref="I3:I4"/>
    <mergeCell ref="H3:H4"/>
    <mergeCell ref="G3:G4"/>
    <mergeCell ref="F3:F4"/>
    <mergeCell ref="E3:E4"/>
    <mergeCell ref="D3:D4"/>
  </mergeCells>
  <phoneticPr fontId="0" type="noConversion"/>
  <printOptions horizontalCentered="1" verticalCentered="1"/>
  <pageMargins left="0" right="0" top="0" bottom="0" header="0" footer="0"/>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dimension ref="B1:S24"/>
  <sheetViews>
    <sheetView zoomScaleNormal="100" workbookViewId="0">
      <selection activeCell="E24" sqref="E24"/>
    </sheetView>
  </sheetViews>
  <sheetFormatPr defaultRowHeight="12.75"/>
  <cols>
    <col min="2" max="2" width="5.42578125" customWidth="1"/>
    <col min="3" max="12" width="17.5703125" customWidth="1"/>
    <col min="13" max="13" width="18.42578125" customWidth="1"/>
    <col min="16" max="16" width="11.140625" bestFit="1" customWidth="1"/>
    <col min="19" max="19" width="16.7109375" customWidth="1"/>
  </cols>
  <sheetData>
    <row r="1" spans="2:19" ht="13.5" thickBot="1"/>
    <row r="2" spans="2:19" ht="60" customHeight="1">
      <c r="B2" s="97" t="s">
        <v>209</v>
      </c>
      <c r="C2" s="98"/>
      <c r="D2" s="98"/>
      <c r="E2" s="98"/>
      <c r="F2" s="98"/>
      <c r="G2" s="98"/>
      <c r="H2" s="98"/>
      <c r="I2" s="98"/>
      <c r="J2" s="98"/>
      <c r="K2" s="98"/>
      <c r="L2" s="98"/>
      <c r="M2" s="99"/>
    </row>
    <row r="3" spans="2:19" s="5" customFormat="1" ht="21" customHeight="1">
      <c r="B3" s="110" t="s">
        <v>45</v>
      </c>
      <c r="C3" s="96" t="s">
        <v>188</v>
      </c>
      <c r="D3" s="113" t="s">
        <v>189</v>
      </c>
      <c r="E3" s="113" t="s">
        <v>27</v>
      </c>
      <c r="F3" s="113" t="s">
        <v>198</v>
      </c>
      <c r="G3" s="113" t="s">
        <v>38</v>
      </c>
      <c r="H3" s="113" t="s">
        <v>5</v>
      </c>
      <c r="I3" s="113" t="s">
        <v>33</v>
      </c>
      <c r="J3" s="113" t="s">
        <v>24</v>
      </c>
      <c r="K3" s="113" t="s">
        <v>196</v>
      </c>
      <c r="L3" s="113" t="s">
        <v>11</v>
      </c>
      <c r="M3" s="107" t="s">
        <v>43</v>
      </c>
    </row>
    <row r="4" spans="2:19" ht="18.75" customHeight="1">
      <c r="B4" s="110"/>
      <c r="C4" s="96"/>
      <c r="D4" s="113"/>
      <c r="E4" s="113"/>
      <c r="F4" s="113"/>
      <c r="G4" s="113"/>
      <c r="H4" s="113"/>
      <c r="I4" s="113"/>
      <c r="J4" s="113"/>
      <c r="K4" s="113"/>
      <c r="L4" s="113"/>
      <c r="M4" s="107"/>
    </row>
    <row r="5" spans="2:19" s="8" customFormat="1" ht="36.75" customHeight="1">
      <c r="B5" s="110"/>
      <c r="C5" s="96"/>
      <c r="D5" s="56" t="s">
        <v>210</v>
      </c>
      <c r="E5" s="56" t="s">
        <v>211</v>
      </c>
      <c r="F5" s="56" t="s">
        <v>212</v>
      </c>
      <c r="G5" s="56" t="s">
        <v>213</v>
      </c>
      <c r="H5" s="56" t="s">
        <v>214</v>
      </c>
      <c r="I5" s="56" t="s">
        <v>215</v>
      </c>
      <c r="J5" s="56" t="s">
        <v>216</v>
      </c>
      <c r="K5" s="56" t="s">
        <v>217</v>
      </c>
      <c r="L5" s="56" t="s">
        <v>218</v>
      </c>
      <c r="M5" s="107"/>
    </row>
    <row r="6" spans="2:19" ht="15.75">
      <c r="B6" s="40">
        <f>k_total_tec_0923!B6</f>
        <v>1</v>
      </c>
      <c r="C6" s="41" t="str">
        <f>k_total_tec_0923!C6</f>
        <v>METROPOLITAN LIFE</v>
      </c>
      <c r="D6" s="42">
        <v>27524735.975944251</v>
      </c>
      <c r="E6" s="42">
        <v>28512220.489346188</v>
      </c>
      <c r="F6" s="42">
        <v>29684094.226940945</v>
      </c>
      <c r="G6" s="42">
        <v>30412758.488587789</v>
      </c>
      <c r="H6" s="42">
        <v>29771304.039688163</v>
      </c>
      <c r="I6" s="42">
        <v>30552713.482464299</v>
      </c>
      <c r="J6" s="42">
        <v>30071041.888926908</v>
      </c>
      <c r="K6" s="42">
        <v>29801392.21406297</v>
      </c>
      <c r="L6" s="42">
        <v>30724452.736818813</v>
      </c>
      <c r="M6" s="43">
        <f t="shared" ref="M6:M12" si="0">SUM(D6:L6)</f>
        <v>267054713.54278034</v>
      </c>
      <c r="S6" s="22"/>
    </row>
    <row r="7" spans="2:19" ht="15.75">
      <c r="B7" s="40">
        <f>k_total_tec_0923!B7</f>
        <v>2</v>
      </c>
      <c r="C7" s="41" t="str">
        <f>k_total_tec_0923!C7</f>
        <v>AZT VIITORUL TAU</v>
      </c>
      <c r="D7" s="42">
        <v>40346533.655702069</v>
      </c>
      <c r="E7" s="42">
        <v>41897978.813902617</v>
      </c>
      <c r="F7" s="42">
        <v>43373370.935633712</v>
      </c>
      <c r="G7" s="42">
        <v>44297642.551818699</v>
      </c>
      <c r="H7" s="42">
        <v>43358283.081907459</v>
      </c>
      <c r="I7" s="42">
        <v>44833483.67784474</v>
      </c>
      <c r="J7" s="42">
        <v>44050732.502667122</v>
      </c>
      <c r="K7" s="42">
        <v>43755518.961875059</v>
      </c>
      <c r="L7" s="42">
        <v>44945809.37820603</v>
      </c>
      <c r="M7" s="43">
        <f t="shared" si="0"/>
        <v>390859353.5595575</v>
      </c>
      <c r="S7" s="22"/>
    </row>
    <row r="8" spans="2:19" ht="15.75">
      <c r="B8" s="40">
        <f>k_total_tec_0923!B8</f>
        <v>3</v>
      </c>
      <c r="C8" s="45" t="str">
        <f>k_total_tec_0923!C8</f>
        <v>BCR</v>
      </c>
      <c r="D8" s="42">
        <v>16036126.90221256</v>
      </c>
      <c r="E8" s="42">
        <v>16549196.71068622</v>
      </c>
      <c r="F8" s="42">
        <v>17157007.500351895</v>
      </c>
      <c r="G8" s="42">
        <v>17918037.543350272</v>
      </c>
      <c r="H8" s="42">
        <v>17526189.936215449</v>
      </c>
      <c r="I8" s="42">
        <v>18010477.933740541</v>
      </c>
      <c r="J8" s="42">
        <v>17677909.378208097</v>
      </c>
      <c r="K8" s="42">
        <v>17658062.770345036</v>
      </c>
      <c r="L8" s="42">
        <v>18131393.253002353</v>
      </c>
      <c r="M8" s="43">
        <f t="shared" si="0"/>
        <v>156664401.92811242</v>
      </c>
      <c r="S8" s="22"/>
    </row>
    <row r="9" spans="2:19" ht="15.75">
      <c r="B9" s="40">
        <f>k_total_tec_0923!B9</f>
        <v>4</v>
      </c>
      <c r="C9" s="45" t="str">
        <f>k_total_tec_0923!C9</f>
        <v>BRD</v>
      </c>
      <c r="D9" s="42">
        <v>11250794.408663321</v>
      </c>
      <c r="E9" s="42">
        <v>11625793.769748036</v>
      </c>
      <c r="F9" s="42">
        <v>12221718.847399008</v>
      </c>
      <c r="G9" s="42">
        <v>12464920.558109526</v>
      </c>
      <c r="H9" s="42">
        <v>12253207.249164725</v>
      </c>
      <c r="I9" s="42">
        <v>12672691.031916184</v>
      </c>
      <c r="J9" s="42">
        <v>12429393.103725919</v>
      </c>
      <c r="K9" s="42">
        <v>12373985.916909767</v>
      </c>
      <c r="L9" s="42">
        <v>12745136.690068597</v>
      </c>
      <c r="M9" s="43">
        <f t="shared" si="0"/>
        <v>110037641.57570508</v>
      </c>
      <c r="S9" s="22"/>
    </row>
    <row r="10" spans="2:19" ht="15.75">
      <c r="B10" s="40">
        <f>k_total_tec_0923!B10</f>
        <v>5</v>
      </c>
      <c r="C10" s="45" t="str">
        <f>k_total_tec_0923!C10</f>
        <v>VITAL</v>
      </c>
      <c r="D10" s="42">
        <v>21649561.957780533</v>
      </c>
      <c r="E10" s="42">
        <v>22407605.525399011</v>
      </c>
      <c r="F10" s="42">
        <v>23170794.675353404</v>
      </c>
      <c r="G10" s="42">
        <v>23699111.017017502</v>
      </c>
      <c r="H10" s="42">
        <v>23527312.949276093</v>
      </c>
      <c r="I10" s="42">
        <v>24105496.945916425</v>
      </c>
      <c r="J10" s="42">
        <v>23763474.908915237</v>
      </c>
      <c r="K10" s="42">
        <v>23684969.721355997</v>
      </c>
      <c r="L10" s="42">
        <v>24294694.936734326</v>
      </c>
      <c r="M10" s="43">
        <f t="shared" si="0"/>
        <v>210303022.63774851</v>
      </c>
      <c r="S10" s="22"/>
    </row>
    <row r="11" spans="2:19" ht="15.75">
      <c r="B11" s="40">
        <f>k_total_tec_0923!B11</f>
        <v>6</v>
      </c>
      <c r="C11" s="45" t="str">
        <f>k_total_tec_0923!C11</f>
        <v>ARIPI</v>
      </c>
      <c r="D11" s="42">
        <v>18993295.475324571</v>
      </c>
      <c r="E11" s="42">
        <v>19582472.656566475</v>
      </c>
      <c r="F11" s="42">
        <v>20351205.284430236</v>
      </c>
      <c r="G11" s="42">
        <v>20865961.771110572</v>
      </c>
      <c r="H11" s="42">
        <v>20474057.709830917</v>
      </c>
      <c r="I11" s="42">
        <v>21141107.560373768</v>
      </c>
      <c r="J11" s="42">
        <v>20783418.345779907</v>
      </c>
      <c r="K11" s="42">
        <v>20685482.949401468</v>
      </c>
      <c r="L11" s="42">
        <v>21284902.737824626</v>
      </c>
      <c r="M11" s="43">
        <f t="shared" si="0"/>
        <v>184161904.49064252</v>
      </c>
      <c r="S11" s="22"/>
    </row>
    <row r="12" spans="2:19" ht="15.75">
      <c r="B12" s="40">
        <f>k_total_tec_0923!B12</f>
        <v>7</v>
      </c>
      <c r="C12" s="45" t="str">
        <f>k_total_tec_0923!C12</f>
        <v>NN</v>
      </c>
      <c r="D12" s="42">
        <v>61793917.186452389</v>
      </c>
      <c r="E12" s="42">
        <v>64242090.658672936</v>
      </c>
      <c r="F12" s="42">
        <v>67596718.746858105</v>
      </c>
      <c r="G12" s="42">
        <v>68686113.194612473</v>
      </c>
      <c r="H12" s="42">
        <v>66625222.435962334</v>
      </c>
      <c r="I12" s="42">
        <v>68543740.948990732</v>
      </c>
      <c r="J12" s="42">
        <v>67501428.571428567</v>
      </c>
      <c r="K12" s="42">
        <v>66596143.647520363</v>
      </c>
      <c r="L12" s="42">
        <v>68810877.672949657</v>
      </c>
      <c r="M12" s="43">
        <f t="shared" si="0"/>
        <v>600396253.06344748</v>
      </c>
      <c r="S12" s="22"/>
    </row>
    <row r="13" spans="2:19" ht="15.75" thickBot="1">
      <c r="B13" s="108" t="s">
        <v>43</v>
      </c>
      <c r="C13" s="109"/>
      <c r="D13" s="38">
        <f t="shared" ref="D13:M13" si="1">SUM(D6:D12)</f>
        <v>197594965.5620797</v>
      </c>
      <c r="E13" s="38">
        <f t="shared" si="1"/>
        <v>204817358.62432149</v>
      </c>
      <c r="F13" s="38">
        <f t="shared" si="1"/>
        <v>213554910.21696728</v>
      </c>
      <c r="G13" s="38">
        <f t="shared" si="1"/>
        <v>218344545.12460685</v>
      </c>
      <c r="H13" s="38">
        <f t="shared" si="1"/>
        <v>213535577.40204513</v>
      </c>
      <c r="I13" s="38">
        <f t="shared" si="1"/>
        <v>219859711.5812467</v>
      </c>
      <c r="J13" s="38">
        <f t="shared" si="1"/>
        <v>216277398.69965175</v>
      </c>
      <c r="K13" s="38">
        <f t="shared" si="1"/>
        <v>214555556.18147066</v>
      </c>
      <c r="L13" s="38">
        <f t="shared" si="1"/>
        <v>220937267.40560436</v>
      </c>
      <c r="M13" s="39">
        <f t="shared" si="1"/>
        <v>1919477290.7979939</v>
      </c>
      <c r="S13" s="23"/>
    </row>
    <row r="24" spans="4:13">
      <c r="D24" s="4"/>
      <c r="E24" s="4"/>
      <c r="F24" s="4"/>
      <c r="G24" s="4"/>
      <c r="H24" s="4"/>
      <c r="I24" s="4"/>
      <c r="J24" s="4"/>
      <c r="K24" s="4"/>
      <c r="L24" s="4"/>
      <c r="M24" s="4"/>
    </row>
  </sheetData>
  <mergeCells count="14">
    <mergeCell ref="B2:M2"/>
    <mergeCell ref="C3:C5"/>
    <mergeCell ref="B13:C13"/>
    <mergeCell ref="B3:B5"/>
    <mergeCell ref="K3:K4"/>
    <mergeCell ref="L3:L4"/>
    <mergeCell ref="M3:M5"/>
    <mergeCell ref="D3:D4"/>
    <mergeCell ref="H3:H4"/>
    <mergeCell ref="I3:I4"/>
    <mergeCell ref="J3:J4"/>
    <mergeCell ref="E3:E4"/>
    <mergeCell ref="F3:F4"/>
    <mergeCell ref="G3:G4"/>
  </mergeCells>
  <phoneticPr fontId="16" type="noConversion"/>
  <pageMargins left="0.27559055118110237" right="0.23622047244094491" top="0.98425196850393704" bottom="0.98425196850393704" header="0.51181102362204722" footer="0.51181102362204722"/>
  <pageSetup paperSize="9" scale="47" orientation="landscape" r:id="rId1"/>
  <headerFooter alignWithMargins="0"/>
</worksheet>
</file>

<file path=xl/worksheets/sheet5.xml><?xml version="1.0" encoding="utf-8"?>
<worksheet xmlns="http://schemas.openxmlformats.org/spreadsheetml/2006/main" xmlns:r="http://schemas.openxmlformats.org/officeDocument/2006/relationships">
  <dimension ref="B1:N7"/>
  <sheetViews>
    <sheetView workbookViewId="0">
      <selection activeCell="K89" sqref="K89"/>
    </sheetView>
  </sheetViews>
  <sheetFormatPr defaultRowHeight="12.75"/>
  <cols>
    <col min="2" max="2" width="10.42578125" bestFit="1" customWidth="1"/>
    <col min="3" max="11" width="14.28515625" bestFit="1" customWidth="1"/>
  </cols>
  <sheetData>
    <row r="1" spans="2:14" ht="13.5" thickBot="1"/>
    <row r="2" spans="2:14" ht="25.5">
      <c r="B2" s="57"/>
      <c r="C2" s="59" t="s">
        <v>190</v>
      </c>
      <c r="D2" s="59" t="s">
        <v>28</v>
      </c>
      <c r="E2" s="59" t="s">
        <v>199</v>
      </c>
      <c r="F2" s="59" t="s">
        <v>39</v>
      </c>
      <c r="G2" s="59" t="s">
        <v>6</v>
      </c>
      <c r="H2" s="59" t="s">
        <v>34</v>
      </c>
      <c r="I2" s="59" t="s">
        <v>25</v>
      </c>
      <c r="J2" s="59" t="s">
        <v>197</v>
      </c>
      <c r="K2" s="60" t="s">
        <v>12</v>
      </c>
    </row>
    <row r="3" spans="2:14" ht="15">
      <c r="B3" s="61" t="s">
        <v>153</v>
      </c>
      <c r="C3" s="42">
        <v>197594966</v>
      </c>
      <c r="D3" s="42">
        <v>204817359</v>
      </c>
      <c r="E3" s="42">
        <v>213554910</v>
      </c>
      <c r="F3" s="42">
        <v>218344545</v>
      </c>
      <c r="G3" s="42">
        <v>213535577.40204513</v>
      </c>
      <c r="H3" s="42">
        <v>219859712</v>
      </c>
      <c r="I3" s="42">
        <v>216277399</v>
      </c>
      <c r="J3" s="42">
        <v>214555556.18147066</v>
      </c>
      <c r="K3" s="43">
        <v>220937267</v>
      </c>
    </row>
    <row r="4" spans="2:14" ht="15" hidden="1">
      <c r="B4" s="61"/>
      <c r="C4" s="64"/>
      <c r="D4" s="64"/>
      <c r="E4" s="64"/>
      <c r="F4" s="64"/>
      <c r="G4" s="64"/>
      <c r="H4" s="64"/>
      <c r="I4" s="64"/>
      <c r="J4" s="64"/>
      <c r="K4" s="65"/>
    </row>
    <row r="5" spans="2:14" ht="15">
      <c r="B5" s="61" t="s">
        <v>154</v>
      </c>
      <c r="C5" s="42">
        <v>972542661</v>
      </c>
      <c r="D5" s="42">
        <v>1011224263</v>
      </c>
      <c r="E5" s="42">
        <v>1062029924</v>
      </c>
      <c r="F5" s="42">
        <v>1082901606</v>
      </c>
      <c r="G5" s="42">
        <v>1054545449</v>
      </c>
      <c r="H5" s="42">
        <v>1087030386</v>
      </c>
      <c r="I5" s="42">
        <v>1074444489</v>
      </c>
      <c r="J5" s="42">
        <v>1066448392</v>
      </c>
      <c r="K5" s="43">
        <v>1098301250</v>
      </c>
    </row>
    <row r="6" spans="2:14" ht="15">
      <c r="B6" s="61" t="s">
        <v>155</v>
      </c>
      <c r="C6" s="66">
        <v>4.9218999999999999</v>
      </c>
      <c r="D6" s="66">
        <v>4.9371999999999998</v>
      </c>
      <c r="E6" s="66">
        <v>4.9730999999999996</v>
      </c>
      <c r="F6" s="66">
        <v>4.9596</v>
      </c>
      <c r="G6" s="66">
        <v>4.9385000000000003</v>
      </c>
      <c r="H6" s="66">
        <v>4.9442000000000004</v>
      </c>
      <c r="I6" s="66">
        <v>4.9679000000000002</v>
      </c>
      <c r="J6" s="66">
        <v>4.9705000000000004</v>
      </c>
      <c r="K6" s="67">
        <v>4.9710999999999999</v>
      </c>
    </row>
    <row r="7" spans="2:14" ht="39" thickBot="1">
      <c r="B7" s="58"/>
      <c r="C7" s="62" t="s">
        <v>37</v>
      </c>
      <c r="D7" s="62" t="s">
        <v>1</v>
      </c>
      <c r="E7" s="62" t="s">
        <v>46</v>
      </c>
      <c r="F7" s="62" t="s">
        <v>23</v>
      </c>
      <c r="G7" s="62" t="s">
        <v>195</v>
      </c>
      <c r="H7" s="62" t="s">
        <v>32</v>
      </c>
      <c r="I7" s="62" t="s">
        <v>2</v>
      </c>
      <c r="J7" s="62" t="s">
        <v>40</v>
      </c>
      <c r="K7" s="63" t="s">
        <v>201</v>
      </c>
      <c r="N7" s="25"/>
    </row>
  </sheetData>
  <phoneticPr fontId="16" type="noConversion"/>
  <pageMargins left="0.75" right="0.75" top="1" bottom="1" header="0.5" footer="0.5"/>
  <pageSetup orientation="portrait" r:id="rId1"/>
  <headerFooter alignWithMargins="0"/>
  <drawing r:id="rId2"/>
</worksheet>
</file>

<file path=xl/worksheets/sheet6.xml><?xml version="1.0" encoding="utf-8"?>
<worksheet xmlns="http://schemas.openxmlformats.org/spreadsheetml/2006/main" xmlns:r="http://schemas.openxmlformats.org/officeDocument/2006/relationships">
  <sheetPr>
    <pageSetUpPr fitToPage="1"/>
  </sheetPr>
  <dimension ref="B1:L19"/>
  <sheetViews>
    <sheetView zoomScaleNormal="100" workbookViewId="0">
      <selection activeCell="G24" sqref="G24"/>
    </sheetView>
  </sheetViews>
  <sheetFormatPr defaultRowHeight="12.75"/>
  <cols>
    <col min="2" max="2" width="5.28515625" customWidth="1"/>
    <col min="3" max="3" width="18" customWidth="1"/>
    <col min="4" max="12" width="16.85546875" customWidth="1"/>
  </cols>
  <sheetData>
    <row r="1" spans="2:12" ht="13.5" thickBot="1"/>
    <row r="2" spans="2:12" s="2" customFormat="1" ht="40.5" customHeight="1">
      <c r="B2" s="97" t="s">
        <v>219</v>
      </c>
      <c r="C2" s="98"/>
      <c r="D2" s="98"/>
      <c r="E2" s="98"/>
      <c r="F2" s="98"/>
      <c r="G2" s="98"/>
      <c r="H2" s="98"/>
      <c r="I2" s="98"/>
      <c r="J2" s="98"/>
      <c r="K2" s="98"/>
      <c r="L2" s="99"/>
    </row>
    <row r="3" spans="2:12" ht="12.75" customHeight="1">
      <c r="B3" s="110" t="s">
        <v>45</v>
      </c>
      <c r="C3" s="96" t="s">
        <v>44</v>
      </c>
      <c r="D3" s="112" t="s">
        <v>189</v>
      </c>
      <c r="E3" s="112" t="s">
        <v>27</v>
      </c>
      <c r="F3" s="112" t="s">
        <v>198</v>
      </c>
      <c r="G3" s="112" t="s">
        <v>38</v>
      </c>
      <c r="H3" s="112" t="s">
        <v>5</v>
      </c>
      <c r="I3" s="112" t="s">
        <v>33</v>
      </c>
      <c r="J3" s="112" t="s">
        <v>24</v>
      </c>
      <c r="K3" s="112" t="s">
        <v>196</v>
      </c>
      <c r="L3" s="111" t="s">
        <v>11</v>
      </c>
    </row>
    <row r="4" spans="2:12" ht="21.75" customHeight="1">
      <c r="B4" s="110"/>
      <c r="C4" s="96"/>
      <c r="D4" s="96"/>
      <c r="E4" s="96"/>
      <c r="F4" s="96"/>
      <c r="G4" s="96"/>
      <c r="H4" s="96"/>
      <c r="I4" s="96"/>
      <c r="J4" s="96"/>
      <c r="K4" s="96"/>
      <c r="L4" s="107"/>
    </row>
    <row r="5" spans="2:12" ht="25.5">
      <c r="B5" s="110"/>
      <c r="C5" s="96"/>
      <c r="D5" s="56" t="s">
        <v>220</v>
      </c>
      <c r="E5" s="56" t="s">
        <v>221</v>
      </c>
      <c r="F5" s="56" t="s">
        <v>222</v>
      </c>
      <c r="G5" s="56" t="s">
        <v>223</v>
      </c>
      <c r="H5" s="56" t="s">
        <v>224</v>
      </c>
      <c r="I5" s="56" t="s">
        <v>225</v>
      </c>
      <c r="J5" s="56" t="s">
        <v>226</v>
      </c>
      <c r="K5" s="56" t="s">
        <v>227</v>
      </c>
      <c r="L5" s="68" t="s">
        <v>228</v>
      </c>
    </row>
    <row r="6" spans="2:12" ht="15">
      <c r="B6" s="40">
        <f>k_total_tec_0923!B6</f>
        <v>1</v>
      </c>
      <c r="C6" s="41" t="str">
        <f>k_total_tec_0923!C6</f>
        <v>METROPOLITAN LIFE</v>
      </c>
      <c r="D6" s="71">
        <f>sume_euro_0923!D6/evolutie_rp_0923!D5</f>
        <v>24.866461507833801</v>
      </c>
      <c r="E6" s="71">
        <f>sume_euro_0923!E6/evolutie_rp_0923!E5</f>
        <v>25.721745486727574</v>
      </c>
      <c r="F6" s="71">
        <f>sume_euro_0923!F6/evolutie_rp_0923!F5</f>
        <v>26.747270656164716</v>
      </c>
      <c r="G6" s="71">
        <f>sume_euro_0923!G6/evolutie_rp_0923!G5</f>
        <v>27.369859607054313</v>
      </c>
      <c r="H6" s="71">
        <f>sume_euro_0923!H6/evolutie_rp_0923!H5</f>
        <v>26.764235162266836</v>
      </c>
      <c r="I6" s="71">
        <f>sume_euro_0923!I6/evolutie_rp_0923!I5</f>
        <v>27.434359567827606</v>
      </c>
      <c r="J6" s="71">
        <f>sume_euro_0923!J6/evolutie_rp_0923!J5</f>
        <v>26.976584820726224</v>
      </c>
      <c r="K6" s="71">
        <f>sume_euro_0923!K6/evolutie_rp_0923!K5</f>
        <v>26.702129452742099</v>
      </c>
      <c r="L6" s="72">
        <f>sume_euro_0923!L6/evolutie_rp_0923!L5</f>
        <v>27.458559167942859</v>
      </c>
    </row>
    <row r="7" spans="2:12" ht="15">
      <c r="B7" s="44">
        <f>k_total_tec_0923!B7</f>
        <v>2</v>
      </c>
      <c r="C7" s="41" t="str">
        <f>k_total_tec_0923!C7</f>
        <v>AZT VIITORUL TAU</v>
      </c>
      <c r="D7" s="71">
        <f>sume_euro_0923!D7/evolutie_rp_0923!D6</f>
        <v>24.189279934303865</v>
      </c>
      <c r="E7" s="71">
        <f>sume_euro_0923!E7/evolutie_rp_0923!E6</f>
        <v>25.099882470512277</v>
      </c>
      <c r="F7" s="71">
        <f>sume_euro_0923!F7/evolutie_rp_0923!F6</f>
        <v>25.968828413470238</v>
      </c>
      <c r="G7" s="71">
        <f>sume_euro_0923!G7/evolutie_rp_0923!G6</f>
        <v>26.504426146732662</v>
      </c>
      <c r="H7" s="71">
        <f>sume_euro_0923!H7/evolutie_rp_0923!H6</f>
        <v>25.93076229167848</v>
      </c>
      <c r="I7" s="71">
        <f>sume_euro_0923!I7/evolutie_rp_0923!I6</f>
        <v>26.817251716155639</v>
      </c>
      <c r="J7" s="71">
        <f>sume_euro_0923!J7/evolutie_rp_0923!J6</f>
        <v>26.363839171086276</v>
      </c>
      <c r="K7" s="71">
        <f>sume_euro_0923!K7/evolutie_rp_0923!K6</f>
        <v>26.183709839629334</v>
      </c>
      <c r="L7" s="72">
        <f>sume_euro_0923!L7/evolutie_rp_0923!L6</f>
        <v>26.862266130490486</v>
      </c>
    </row>
    <row r="8" spans="2:12" ht="15">
      <c r="B8" s="44">
        <f>k_total_tec_0923!B8</f>
        <v>3</v>
      </c>
      <c r="C8" s="45" t="str">
        <f>k_total_tec_0923!C8</f>
        <v>BCR</v>
      </c>
      <c r="D8" s="71">
        <f>sume_euro_0923!D8/evolutie_rp_0923!D7</f>
        <v>21.307494505368101</v>
      </c>
      <c r="E8" s="71">
        <f>sume_euro_0923!E8/evolutie_rp_0923!E7</f>
        <v>21.936114045078213</v>
      </c>
      <c r="F8" s="71">
        <f>sume_euro_0923!F8/evolutie_rp_0923!F7</f>
        <v>22.698057231772101</v>
      </c>
      <c r="G8" s="71">
        <f>sume_euro_0923!G8/evolutie_rp_0923!G7</f>
        <v>23.654018842582257</v>
      </c>
      <c r="H8" s="71">
        <f>sume_euro_0923!H8/evolutie_rp_0923!H7</f>
        <v>23.100898845646977</v>
      </c>
      <c r="I8" s="71">
        <f>sume_euro_0923!I8/evolutie_rp_0923!I7</f>
        <v>23.703829670906579</v>
      </c>
      <c r="J8" s="71">
        <f>sume_euro_0923!J8/evolutie_rp_0923!J7</f>
        <v>23.239522085031606</v>
      </c>
      <c r="K8" s="71">
        <f>sume_euro_0923!K8/evolutie_rp_0923!K7</f>
        <v>23.167989989628413</v>
      </c>
      <c r="L8" s="72">
        <f>sume_euro_0923!L8/evolutie_rp_0923!L7</f>
        <v>23.691783846401169</v>
      </c>
    </row>
    <row r="9" spans="2:12" ht="15">
      <c r="B9" s="44">
        <f>k_total_tec_0923!B9</f>
        <v>4</v>
      </c>
      <c r="C9" s="45" t="str">
        <f>k_total_tec_0923!C9</f>
        <v>BRD</v>
      </c>
      <c r="D9" s="71">
        <f>sume_euro_0923!D9/evolutie_rp_0923!D8</f>
        <v>20.75623825494484</v>
      </c>
      <c r="E9" s="71">
        <f>sume_euro_0923!E9/evolutie_rp_0923!E8</f>
        <v>21.374559244850296</v>
      </c>
      <c r="F9" s="71">
        <f>sume_euro_0923!F9/evolutie_rp_0923!F8</f>
        <v>22.415095686157613</v>
      </c>
      <c r="G9" s="71">
        <f>sume_euro_0923!G9/evolutie_rp_0923!G8</f>
        <v>22.795165086526218</v>
      </c>
      <c r="H9" s="71">
        <f>sume_euro_0923!H9/evolutie_rp_0923!H8</f>
        <v>22.354727287457127</v>
      </c>
      <c r="I9" s="71">
        <f>sume_euro_0923!I9/evolutie_rp_0923!I8</f>
        <v>23.055550863200974</v>
      </c>
      <c r="J9" s="71">
        <f>sume_euro_0923!J9/evolutie_rp_0923!J8</f>
        <v>22.56214077380471</v>
      </c>
      <c r="K9" s="71">
        <f>sume_euro_0923!K9/evolutie_rp_0923!K8</f>
        <v>22.393679518663411</v>
      </c>
      <c r="L9" s="72">
        <f>sume_euro_0923!L9/evolutie_rp_0923!L8</f>
        <v>22.932724241795224</v>
      </c>
    </row>
    <row r="10" spans="2:12" ht="15">
      <c r="B10" s="44">
        <f>k_total_tec_0923!B10</f>
        <v>5</v>
      </c>
      <c r="C10" s="45" t="str">
        <f>k_total_tec_0923!C10</f>
        <v>VITAL</v>
      </c>
      <c r="D10" s="71">
        <f>sume_euro_0923!D10/evolutie_rp_0923!D9</f>
        <v>21.327474438805687</v>
      </c>
      <c r="E10" s="71">
        <f>sume_euro_0923!E10/evolutie_rp_0923!E9</f>
        <v>22.038482974066373</v>
      </c>
      <c r="F10" s="71">
        <f>sume_euro_0923!F10/evolutie_rp_0923!F9</f>
        <v>22.759597035709245</v>
      </c>
      <c r="G10" s="71">
        <f>sume_euro_0923!G10/evolutie_rp_0923!G9</f>
        <v>23.245589564611922</v>
      </c>
      <c r="H10" s="71">
        <f>sume_euro_0923!H10/evolutie_rp_0923!H9</f>
        <v>23.053200821187549</v>
      </c>
      <c r="I10" s="71">
        <f>sume_euro_0923!I10/evolutie_rp_0923!I9</f>
        <v>23.607473681139115</v>
      </c>
      <c r="J10" s="71">
        <f>sume_euro_0923!J10/evolutie_rp_0923!J9</f>
        <v>23.249998687893118</v>
      </c>
      <c r="K10" s="71">
        <f>sume_euro_0923!K10/evolutie_rp_0923!K9</f>
        <v>23.14187617136637</v>
      </c>
      <c r="L10" s="72">
        <f>sume_euro_0923!L10/evolutie_rp_0923!L9</f>
        <v>23.668013281077943</v>
      </c>
    </row>
    <row r="11" spans="2:12" ht="15">
      <c r="B11" s="44">
        <f>k_total_tec_0923!B11</f>
        <v>6</v>
      </c>
      <c r="C11" s="45" t="str">
        <f>k_total_tec_0923!C11</f>
        <v>ARIPI</v>
      </c>
      <c r="D11" s="71">
        <f>sume_euro_0923!D11/evolutie_rp_0923!D10</f>
        <v>22.317432395816674</v>
      </c>
      <c r="E11" s="71">
        <f>sume_euro_0923!E11/evolutie_rp_0923!E10</f>
        <v>22.964042775468016</v>
      </c>
      <c r="F11" s="71">
        <f>sume_euro_0923!F11/evolutie_rp_0923!F10</f>
        <v>23.828944404487579</v>
      </c>
      <c r="G11" s="71">
        <f>sume_euro_0923!G11/evolutie_rp_0923!G10</f>
        <v>24.389885614325106</v>
      </c>
      <c r="H11" s="71">
        <f>sume_euro_0923!H11/evolutie_rp_0923!H10</f>
        <v>23.897688336260231</v>
      </c>
      <c r="I11" s="71">
        <f>sume_euro_0923!I11/evolutie_rp_0923!I10</f>
        <v>24.636798223509278</v>
      </c>
      <c r="J11" s="71">
        <f>sume_euro_0923!J11/evolutie_rp_0923!J10</f>
        <v>24.188957480502353</v>
      </c>
      <c r="K11" s="71">
        <f>sume_euro_0923!K11/evolutie_rp_0923!K10</f>
        <v>24.032906303946682</v>
      </c>
      <c r="L11" s="72">
        <f>sume_euro_0923!L11/evolutie_rp_0923!L10</f>
        <v>24.640294895175096</v>
      </c>
    </row>
    <row r="12" spans="2:12" ht="15">
      <c r="B12" s="44">
        <f>k_total_tec_0923!B12</f>
        <v>7</v>
      </c>
      <c r="C12" s="45" t="str">
        <f>k_total_tec_0923!C12</f>
        <v>NN</v>
      </c>
      <c r="D12" s="71">
        <f>sume_euro_0923!D12/evolutie_rp_0923!D11</f>
        <v>29.555988611909552</v>
      </c>
      <c r="E12" s="71">
        <f>sume_euro_0923!E12/evolutie_rp_0923!E11</f>
        <v>30.708294869708112</v>
      </c>
      <c r="F12" s="71">
        <f>sume_euro_0923!F12/evolutie_rp_0923!F11</f>
        <v>32.295781969411209</v>
      </c>
      <c r="G12" s="71">
        <f>sume_euro_0923!G12/evolutie_rp_0923!G11</f>
        <v>32.800341724793178</v>
      </c>
      <c r="H12" s="71">
        <f>sume_euro_0923!H12/evolutie_rp_0923!H11</f>
        <v>31.802182462992565</v>
      </c>
      <c r="I12" s="71">
        <f>sume_euro_0923!I12/evolutie_rp_0923!I11</f>
        <v>32.707987131770459</v>
      </c>
      <c r="J12" s="71">
        <f>sume_euro_0923!J12/evolutie_rp_0923!J11</f>
        <v>32.217115169419571</v>
      </c>
      <c r="K12" s="71">
        <f>sume_euro_0923!K12/evolutie_rp_0923!K11</f>
        <v>31.784099798078316</v>
      </c>
      <c r="L12" s="72">
        <f>sume_euro_0923!L12/evolutie_rp_0923!L11</f>
        <v>32.809314881463933</v>
      </c>
    </row>
    <row r="13" spans="2:12" ht="15.75" thickBot="1">
      <c r="B13" s="108" t="s">
        <v>43</v>
      </c>
      <c r="C13" s="109"/>
      <c r="D13" s="69">
        <f>sume_euro_0923!D13/evolutie_rp_0923!D12</f>
        <v>24.618140064848486</v>
      </c>
      <c r="E13" s="69">
        <f>sume_euro_0923!E13/evolutie_rp_0923!E12</f>
        <v>25.482475455516195</v>
      </c>
      <c r="F13" s="69">
        <f>sume_euro_0923!F13/evolutie_rp_0923!F12</f>
        <v>26.54074264112127</v>
      </c>
      <c r="G13" s="69">
        <f>sume_euro_0923!G13/evolutie_rp_0923!G12</f>
        <v>27.103583599682526</v>
      </c>
      <c r="H13" s="69">
        <f>sume_euro_0923!H13/evolutie_rp_0923!H12</f>
        <v>26.481643205737278</v>
      </c>
      <c r="I13" s="69">
        <f>sume_euro_0923!I13/evolutie_rp_0923!I12</f>
        <v>27.244797363455405</v>
      </c>
      <c r="J13" s="69">
        <f>sume_euro_0923!J13/evolutie_rp_0923!J12</f>
        <v>26.788007515750497</v>
      </c>
      <c r="K13" s="69">
        <f>sume_euro_0923!K13/evolutie_rp_0923!K12</f>
        <v>26.54945317727914</v>
      </c>
      <c r="L13" s="70">
        <f>sume_euro_0923!L13/evolutie_rp_0923!L12</f>
        <v>27.27351553909736</v>
      </c>
    </row>
    <row r="18" spans="3:3" ht="18">
      <c r="C18" s="1"/>
    </row>
    <row r="19" spans="3:3" ht="18">
      <c r="C19" s="1"/>
    </row>
  </sheetData>
  <mergeCells count="13">
    <mergeCell ref="B13:C13"/>
    <mergeCell ref="C3:C5"/>
    <mergeCell ref="B3:B5"/>
    <mergeCell ref="B2:L2"/>
    <mergeCell ref="L3:L4"/>
    <mergeCell ref="K3:K4"/>
    <mergeCell ref="J3:J4"/>
    <mergeCell ref="I3:I4"/>
    <mergeCell ref="H3:H4"/>
    <mergeCell ref="G3:G4"/>
    <mergeCell ref="F3:F4"/>
    <mergeCell ref="E3:E4"/>
    <mergeCell ref="D3:D4"/>
  </mergeCells>
  <phoneticPr fontId="0" type="noConversion"/>
  <printOptions horizontalCentered="1" verticalCentered="1"/>
  <pageMargins left="0" right="0" top="0" bottom="0" header="0" footer="0"/>
  <pageSetup paperSize="9" orientation="landscape" r:id="rId1"/>
  <headerFooter alignWithMargins="0"/>
</worksheet>
</file>

<file path=xl/worksheets/sheet7.xml><?xml version="1.0" encoding="utf-8"?>
<worksheet xmlns="http://schemas.openxmlformats.org/spreadsheetml/2006/main" xmlns:r="http://schemas.openxmlformats.org/officeDocument/2006/relationships">
  <dimension ref="B1:O33"/>
  <sheetViews>
    <sheetView workbookViewId="0">
      <selection activeCell="F19" sqref="F19"/>
    </sheetView>
  </sheetViews>
  <sheetFormatPr defaultRowHeight="12.75"/>
  <cols>
    <col min="2" max="2" width="6" customWidth="1"/>
    <col min="3" max="3" width="18.85546875" customWidth="1"/>
    <col min="4" max="4" width="17.140625" customWidth="1"/>
    <col min="5" max="5" width="14.5703125" customWidth="1"/>
    <col min="6" max="6" width="14.7109375" customWidth="1"/>
    <col min="7" max="7" width="17.42578125" customWidth="1"/>
    <col min="8" max="8" width="11.140625" customWidth="1"/>
    <col min="9" max="9" width="9.28515625" customWidth="1"/>
    <col min="10" max="10" width="10.85546875" customWidth="1"/>
    <col min="11" max="11" width="13" customWidth="1"/>
    <col min="12" max="12" width="13.5703125" customWidth="1"/>
    <col min="13" max="13" width="17.42578125" customWidth="1"/>
  </cols>
  <sheetData>
    <row r="1" spans="2:15" ht="13.5" thickBot="1"/>
    <row r="2" spans="2:15" s="2" customFormat="1" ht="45" customHeight="1">
      <c r="B2" s="97" t="s">
        <v>219</v>
      </c>
      <c r="C2" s="98"/>
      <c r="D2" s="98"/>
      <c r="E2" s="98"/>
      <c r="F2" s="98"/>
      <c r="G2" s="98"/>
      <c r="H2" s="98"/>
      <c r="I2" s="98"/>
      <c r="J2" s="98"/>
      <c r="K2" s="98"/>
      <c r="L2" s="98"/>
      <c r="M2" s="99"/>
      <c r="N2" s="3"/>
      <c r="O2" s="3"/>
    </row>
    <row r="3" spans="2:15" ht="27" customHeight="1">
      <c r="B3" s="110" t="s">
        <v>45</v>
      </c>
      <c r="C3" s="96" t="s">
        <v>44</v>
      </c>
      <c r="D3" s="96" t="s">
        <v>13</v>
      </c>
      <c r="E3" s="96" t="s">
        <v>14</v>
      </c>
      <c r="F3" s="96" t="s">
        <v>15</v>
      </c>
      <c r="G3" s="96" t="s">
        <v>16</v>
      </c>
      <c r="H3" s="96" t="s">
        <v>193</v>
      </c>
      <c r="I3" s="96"/>
      <c r="J3" s="96"/>
      <c r="K3" s="96"/>
      <c r="L3" s="96" t="s">
        <v>17</v>
      </c>
      <c r="M3" s="107" t="s">
        <v>18</v>
      </c>
    </row>
    <row r="4" spans="2:15" ht="84" customHeight="1">
      <c r="B4" s="116"/>
      <c r="C4" s="114"/>
      <c r="D4" s="114"/>
      <c r="E4" s="114"/>
      <c r="F4" s="114"/>
      <c r="G4" s="96"/>
      <c r="H4" s="35" t="s">
        <v>166</v>
      </c>
      <c r="I4" s="35" t="s">
        <v>167</v>
      </c>
      <c r="J4" s="35" t="s">
        <v>10</v>
      </c>
      <c r="K4" s="35" t="s">
        <v>22</v>
      </c>
      <c r="L4" s="114"/>
      <c r="M4" s="115"/>
    </row>
    <row r="5" spans="2:15" ht="15.75">
      <c r="B5" s="40">
        <f>k_total_tec_0923!B6</f>
        <v>1</v>
      </c>
      <c r="C5" s="41" t="str">
        <f>k_total_tec_0923!C6</f>
        <v>METROPOLITAN LIFE</v>
      </c>
      <c r="D5" s="42">
        <v>1116068</v>
      </c>
      <c r="E5" s="64">
        <v>31</v>
      </c>
      <c r="F5" s="42">
        <v>69</v>
      </c>
      <c r="G5" s="42">
        <v>43</v>
      </c>
      <c r="H5" s="42">
        <v>533</v>
      </c>
      <c r="I5" s="42">
        <v>0</v>
      </c>
      <c r="J5" s="42">
        <v>0</v>
      </c>
      <c r="K5" s="42">
        <v>0</v>
      </c>
      <c r="L5" s="42">
        <v>3323</v>
      </c>
      <c r="M5" s="43">
        <f>D5-E5+F5+G5-H5+I5+L5+J5+K5</f>
        <v>1118939</v>
      </c>
      <c r="N5" s="73"/>
      <c r="O5" s="4"/>
    </row>
    <row r="6" spans="2:15" ht="15.75">
      <c r="B6" s="44">
        <f>k_total_tec_0923!B7</f>
        <v>2</v>
      </c>
      <c r="C6" s="41" t="str">
        <f>k_total_tec_0923!C7</f>
        <v>AZT VIITORUL TAU</v>
      </c>
      <c r="D6" s="42">
        <v>1671097</v>
      </c>
      <c r="E6" s="64">
        <v>49</v>
      </c>
      <c r="F6" s="42">
        <v>7</v>
      </c>
      <c r="G6" s="42">
        <v>9</v>
      </c>
      <c r="H6" s="42">
        <v>1192</v>
      </c>
      <c r="I6" s="42">
        <v>0</v>
      </c>
      <c r="J6" s="42">
        <v>0</v>
      </c>
      <c r="K6" s="42">
        <v>0</v>
      </c>
      <c r="L6" s="42">
        <v>3323</v>
      </c>
      <c r="M6" s="43">
        <f t="shared" ref="M6:M11" si="0">D6-E6+F6+G6-H6+I6+L6+J6+K6</f>
        <v>1673195</v>
      </c>
      <c r="N6" s="73"/>
      <c r="O6" s="4"/>
    </row>
    <row r="7" spans="2:15" ht="15.75">
      <c r="B7" s="44">
        <f>k_total_tec_0923!B8</f>
        <v>3</v>
      </c>
      <c r="C7" s="45" t="str">
        <f>k_total_tec_0923!C8</f>
        <v>BCR</v>
      </c>
      <c r="D7" s="42">
        <v>762175</v>
      </c>
      <c r="E7" s="64">
        <v>17</v>
      </c>
      <c r="F7" s="42">
        <v>63</v>
      </c>
      <c r="G7" s="42">
        <v>26</v>
      </c>
      <c r="H7" s="42">
        <v>274</v>
      </c>
      <c r="I7" s="42">
        <v>0</v>
      </c>
      <c r="J7" s="42">
        <v>4</v>
      </c>
      <c r="K7" s="42">
        <v>3</v>
      </c>
      <c r="L7" s="42">
        <v>3323</v>
      </c>
      <c r="M7" s="43">
        <f t="shared" si="0"/>
        <v>765303</v>
      </c>
      <c r="N7" s="73"/>
      <c r="O7" s="4"/>
    </row>
    <row r="8" spans="2:15" ht="15.75">
      <c r="B8" s="44">
        <f>k_total_tec_0923!B9</f>
        <v>4</v>
      </c>
      <c r="C8" s="45" t="str">
        <f>k_total_tec_0923!C9</f>
        <v>BRD</v>
      </c>
      <c r="D8" s="42">
        <v>552566</v>
      </c>
      <c r="E8" s="64">
        <v>51</v>
      </c>
      <c r="F8" s="42">
        <v>1</v>
      </c>
      <c r="G8" s="42">
        <v>0</v>
      </c>
      <c r="H8" s="42">
        <v>82</v>
      </c>
      <c r="I8" s="42">
        <v>0</v>
      </c>
      <c r="J8" s="42">
        <v>0</v>
      </c>
      <c r="K8" s="42">
        <v>0</v>
      </c>
      <c r="L8" s="42">
        <v>3328</v>
      </c>
      <c r="M8" s="43">
        <f t="shared" si="0"/>
        <v>555762</v>
      </c>
      <c r="N8" s="73"/>
      <c r="O8" s="4"/>
    </row>
    <row r="9" spans="2:15" ht="15.75">
      <c r="B9" s="44">
        <f>k_total_tec_0923!B10</f>
        <v>5</v>
      </c>
      <c r="C9" s="45" t="str">
        <f>k_total_tec_0923!C10</f>
        <v>VITAL</v>
      </c>
      <c r="D9" s="42">
        <v>1023468</v>
      </c>
      <c r="E9" s="64">
        <v>36</v>
      </c>
      <c r="F9" s="42">
        <v>2</v>
      </c>
      <c r="G9" s="42">
        <v>23</v>
      </c>
      <c r="H9" s="42">
        <v>303</v>
      </c>
      <c r="I9" s="42">
        <v>1</v>
      </c>
      <c r="J9" s="42">
        <v>0</v>
      </c>
      <c r="K9" s="42">
        <v>0</v>
      </c>
      <c r="L9" s="42">
        <v>3323</v>
      </c>
      <c r="M9" s="43">
        <f t="shared" si="0"/>
        <v>1026478</v>
      </c>
      <c r="N9" s="73"/>
      <c r="O9" s="4"/>
    </row>
    <row r="10" spans="2:15" ht="15.75">
      <c r="B10" s="44">
        <f>k_total_tec_0923!B11</f>
        <v>6</v>
      </c>
      <c r="C10" s="45" t="str">
        <f>k_total_tec_0923!C11</f>
        <v>ARIPI</v>
      </c>
      <c r="D10" s="42">
        <v>860715</v>
      </c>
      <c r="E10" s="64">
        <v>20</v>
      </c>
      <c r="F10" s="42">
        <v>11</v>
      </c>
      <c r="G10" s="42">
        <v>4</v>
      </c>
      <c r="H10" s="42">
        <v>208</v>
      </c>
      <c r="I10" s="42">
        <v>0</v>
      </c>
      <c r="J10" s="42">
        <v>0</v>
      </c>
      <c r="K10" s="42">
        <v>0</v>
      </c>
      <c r="L10" s="42">
        <v>3323</v>
      </c>
      <c r="M10" s="43">
        <f t="shared" si="0"/>
        <v>863825</v>
      </c>
      <c r="N10" s="73"/>
      <c r="O10" s="4"/>
    </row>
    <row r="11" spans="2:15" ht="15.75">
      <c r="B11" s="44">
        <f>k_total_tec_0923!B12</f>
        <v>7</v>
      </c>
      <c r="C11" s="45" t="str">
        <f>k_total_tec_0923!C12</f>
        <v>NN</v>
      </c>
      <c r="D11" s="42">
        <v>2095266</v>
      </c>
      <c r="E11" s="64">
        <v>29</v>
      </c>
      <c r="F11" s="42">
        <v>80</v>
      </c>
      <c r="G11" s="42">
        <v>49</v>
      </c>
      <c r="H11" s="42">
        <v>1395</v>
      </c>
      <c r="I11" s="42">
        <v>0</v>
      </c>
      <c r="J11" s="42">
        <v>1</v>
      </c>
      <c r="K11" s="42">
        <v>2</v>
      </c>
      <c r="L11" s="42">
        <v>3323</v>
      </c>
      <c r="M11" s="43">
        <f t="shared" si="0"/>
        <v>2097297</v>
      </c>
      <c r="N11" s="74"/>
      <c r="O11" s="4"/>
    </row>
    <row r="12" spans="2:15" ht="15.75" thickBot="1">
      <c r="B12" s="108" t="s">
        <v>43</v>
      </c>
      <c r="C12" s="109"/>
      <c r="D12" s="38">
        <f t="shared" ref="D12:M12" si="1">SUM(D5:D11)</f>
        <v>8081355</v>
      </c>
      <c r="E12" s="38">
        <f t="shared" si="1"/>
        <v>233</v>
      </c>
      <c r="F12" s="38">
        <f t="shared" si="1"/>
        <v>233</v>
      </c>
      <c r="G12" s="38">
        <f t="shared" si="1"/>
        <v>154</v>
      </c>
      <c r="H12" s="38">
        <f t="shared" si="1"/>
        <v>3987</v>
      </c>
      <c r="I12" s="38">
        <f t="shared" si="1"/>
        <v>1</v>
      </c>
      <c r="J12" s="38">
        <f t="shared" si="1"/>
        <v>5</v>
      </c>
      <c r="K12" s="38">
        <f t="shared" si="1"/>
        <v>5</v>
      </c>
      <c r="L12" s="38">
        <f t="shared" si="1"/>
        <v>23266</v>
      </c>
      <c r="M12" s="39">
        <f t="shared" si="1"/>
        <v>8100799</v>
      </c>
      <c r="N12" s="4"/>
      <c r="O12" s="4"/>
    </row>
    <row r="13" spans="2:15">
      <c r="D13" s="4"/>
      <c r="F13" s="4"/>
      <c r="J13" s="4"/>
      <c r="L13" s="4"/>
    </row>
    <row r="14" spans="2:15">
      <c r="F14" s="4"/>
    </row>
    <row r="15" spans="2:15">
      <c r="D15" s="4"/>
    </row>
    <row r="16" spans="2:15">
      <c r="D16" s="4"/>
    </row>
    <row r="17" spans="3:11">
      <c r="D17" s="4"/>
    </row>
    <row r="18" spans="3:11" ht="18">
      <c r="C18" s="1"/>
      <c r="D18" s="1"/>
      <c r="F18" s="4"/>
      <c r="G18" s="4"/>
      <c r="H18" s="4"/>
      <c r="I18" s="4"/>
      <c r="J18" s="4"/>
      <c r="K18" s="4"/>
    </row>
    <row r="19" spans="3:11" ht="18">
      <c r="C19" s="1"/>
      <c r="D19" s="1"/>
      <c r="F19" s="4"/>
      <c r="G19" s="4"/>
      <c r="H19" s="4"/>
      <c r="I19" s="4"/>
      <c r="J19" s="4"/>
      <c r="K19" s="4"/>
    </row>
    <row r="20" spans="3:11" ht="18">
      <c r="C20" s="1"/>
      <c r="D20" s="1"/>
      <c r="F20" s="4"/>
      <c r="G20" s="4"/>
      <c r="H20" s="4"/>
      <c r="I20" s="4"/>
      <c r="J20" s="4"/>
      <c r="K20" s="4"/>
    </row>
    <row r="21" spans="3:11" ht="18">
      <c r="C21" s="1"/>
      <c r="D21" s="1"/>
      <c r="F21" s="4"/>
      <c r="G21" s="4"/>
      <c r="H21" s="4"/>
      <c r="I21" s="4"/>
      <c r="J21" s="4"/>
      <c r="K21" s="4"/>
    </row>
    <row r="22" spans="3:11" ht="18">
      <c r="C22" s="1"/>
      <c r="D22" s="1"/>
      <c r="F22" s="4"/>
      <c r="G22" s="4"/>
      <c r="H22" s="4"/>
      <c r="I22" s="4"/>
      <c r="J22" s="4"/>
      <c r="K22" s="4"/>
    </row>
    <row r="23" spans="3:11" ht="18">
      <c r="C23" s="1"/>
      <c r="D23" s="1"/>
      <c r="F23" s="4"/>
      <c r="G23" s="4"/>
      <c r="H23" s="4"/>
      <c r="I23" s="4"/>
      <c r="J23" s="4"/>
      <c r="K23" s="4"/>
    </row>
    <row r="24" spans="3:11" ht="18">
      <c r="C24" s="1"/>
      <c r="D24" s="1"/>
      <c r="F24" s="4"/>
      <c r="G24" s="4"/>
      <c r="H24" s="4"/>
      <c r="I24" s="4"/>
      <c r="J24" s="4"/>
      <c r="K24" s="4"/>
    </row>
    <row r="25" spans="3:11" ht="18">
      <c r="C25" s="1"/>
      <c r="D25" s="1"/>
      <c r="F25" s="4"/>
      <c r="G25" s="4"/>
      <c r="H25" s="4"/>
      <c r="I25" s="4"/>
      <c r="J25" s="4"/>
      <c r="K25" s="4"/>
    </row>
    <row r="26" spans="3:11" ht="18">
      <c r="C26" s="1"/>
      <c r="D26" s="1"/>
      <c r="F26" s="4"/>
      <c r="G26" s="4"/>
      <c r="H26" s="4"/>
      <c r="I26" s="4"/>
      <c r="J26" s="4"/>
      <c r="K26" s="4"/>
    </row>
    <row r="27" spans="3:11" ht="18">
      <c r="C27" s="1"/>
      <c r="D27" s="1"/>
      <c r="F27" s="4"/>
      <c r="G27" s="4"/>
      <c r="H27" s="4"/>
      <c r="I27" s="4"/>
      <c r="J27" s="4"/>
      <c r="K27" s="4"/>
    </row>
    <row r="28" spans="3:11" ht="18">
      <c r="C28" s="1"/>
      <c r="D28" s="1"/>
      <c r="F28" s="4"/>
      <c r="G28" s="4"/>
      <c r="H28" s="4"/>
      <c r="I28" s="4"/>
      <c r="J28" s="4"/>
      <c r="K28" s="4"/>
    </row>
    <row r="29" spans="3:11" ht="18">
      <c r="C29" s="1"/>
      <c r="D29" s="1"/>
      <c r="F29" s="4"/>
      <c r="G29" s="4"/>
      <c r="H29" s="4"/>
      <c r="I29" s="4"/>
      <c r="J29" s="4"/>
      <c r="K29" s="4"/>
    </row>
    <row r="30" spans="3:11" ht="18">
      <c r="C30" s="1"/>
      <c r="D30" s="1"/>
      <c r="F30" s="4"/>
      <c r="G30" s="4"/>
      <c r="H30" s="4"/>
      <c r="I30" s="4"/>
      <c r="J30" s="4"/>
      <c r="K30" s="4"/>
    </row>
    <row r="31" spans="3:11" ht="18">
      <c r="C31" s="1"/>
      <c r="D31" s="1"/>
      <c r="F31" s="4"/>
      <c r="G31" s="4"/>
      <c r="H31" s="4"/>
      <c r="I31" s="4"/>
      <c r="J31" s="4"/>
      <c r="K31" s="4"/>
    </row>
    <row r="32" spans="3:11" ht="18">
      <c r="C32" s="1"/>
      <c r="D32" s="1"/>
      <c r="F32" s="4"/>
      <c r="G32" s="4"/>
      <c r="H32" s="4"/>
      <c r="I32" s="4"/>
      <c r="J32" s="4"/>
      <c r="K32" s="4"/>
    </row>
    <row r="33" spans="3:11" ht="18">
      <c r="C33" s="1"/>
      <c r="D33" s="1"/>
      <c r="F33" s="4"/>
      <c r="G33" s="4"/>
      <c r="H33" s="4"/>
      <c r="I33" s="4"/>
      <c r="J33" s="4"/>
      <c r="K33" s="4"/>
    </row>
  </sheetData>
  <mergeCells count="11">
    <mergeCell ref="B12:C12"/>
    <mergeCell ref="L3:L4"/>
    <mergeCell ref="C3:C4"/>
    <mergeCell ref="M3:M4"/>
    <mergeCell ref="D3:D4"/>
    <mergeCell ref="B2:M2"/>
    <mergeCell ref="G3:G4"/>
    <mergeCell ref="H3:K3"/>
    <mergeCell ref="E3:E4"/>
    <mergeCell ref="F3:F4"/>
    <mergeCell ref="B3:B4"/>
  </mergeCells>
  <phoneticPr fontId="0" type="noConversion"/>
  <printOptions horizontalCentered="1" verticalCentered="1"/>
  <pageMargins left="0" right="0" top="0" bottom="0" header="0" footer="0"/>
  <pageSetup paperSize="9" scale="80" orientation="landscape" r:id="rId1"/>
  <headerFooter alignWithMargins="0"/>
</worksheet>
</file>

<file path=xl/worksheets/sheet8.xml><?xml version="1.0" encoding="utf-8"?>
<worksheet xmlns="http://schemas.openxmlformats.org/spreadsheetml/2006/main" xmlns:r="http://schemas.openxmlformats.org/officeDocument/2006/relationships">
  <dimension ref="B1:J3"/>
  <sheetViews>
    <sheetView workbookViewId="0">
      <selection activeCell="L21" sqref="L21"/>
    </sheetView>
  </sheetViews>
  <sheetFormatPr defaultRowHeight="12.75"/>
  <cols>
    <col min="2" max="9" width="16.140625" customWidth="1"/>
    <col min="10" max="10" width="17.140625" customWidth="1"/>
  </cols>
  <sheetData>
    <row r="1" spans="2:10" ht="13.5" thickBot="1"/>
    <row r="2" spans="2:10">
      <c r="B2" s="75" t="s">
        <v>189</v>
      </c>
      <c r="C2" s="59" t="s">
        <v>27</v>
      </c>
      <c r="D2" s="59" t="s">
        <v>198</v>
      </c>
      <c r="E2" s="59" t="s">
        <v>38</v>
      </c>
      <c r="F2" s="59" t="s">
        <v>5</v>
      </c>
      <c r="G2" s="59" t="s">
        <v>33</v>
      </c>
      <c r="H2" s="59" t="s">
        <v>24</v>
      </c>
      <c r="I2" s="59" t="s">
        <v>196</v>
      </c>
      <c r="J2" s="60" t="s">
        <v>19</v>
      </c>
    </row>
    <row r="3" spans="2:10" ht="15.75" thickBot="1">
      <c r="B3" s="76">
        <v>8026397</v>
      </c>
      <c r="C3" s="77">
        <v>8037577</v>
      </c>
      <c r="D3" s="77">
        <v>8046305</v>
      </c>
      <c r="E3" s="77">
        <v>8055929</v>
      </c>
      <c r="F3" s="77">
        <v>8063532</v>
      </c>
      <c r="G3" s="77">
        <v>8069787</v>
      </c>
      <c r="H3" s="77">
        <v>8073665</v>
      </c>
      <c r="I3" s="77">
        <v>8081355</v>
      </c>
      <c r="J3" s="78">
        <v>8100799</v>
      </c>
    </row>
  </sheetData>
  <phoneticPr fontId="0" type="noConversion"/>
  <pageMargins left="0.75" right="0.75" top="1" bottom="1" header="0.5" footer="0.5"/>
  <pageSetup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B1:J6"/>
  <sheetViews>
    <sheetView workbookViewId="0">
      <selection activeCell="F38" sqref="F38"/>
    </sheetView>
  </sheetViews>
  <sheetFormatPr defaultRowHeight="12.75"/>
  <cols>
    <col min="2" max="10" width="16.7109375" customWidth="1"/>
  </cols>
  <sheetData>
    <row r="1" spans="2:10" ht="13.5" thickBot="1"/>
    <row r="2" spans="2:10" ht="25.5">
      <c r="B2" s="75" t="s">
        <v>189</v>
      </c>
      <c r="C2" s="59" t="s">
        <v>27</v>
      </c>
      <c r="D2" s="59" t="s">
        <v>198</v>
      </c>
      <c r="E2" s="59" t="s">
        <v>38</v>
      </c>
      <c r="F2" s="59" t="s">
        <v>5</v>
      </c>
      <c r="G2" s="59" t="s">
        <v>33</v>
      </c>
      <c r="H2" s="59" t="s">
        <v>24</v>
      </c>
      <c r="I2" s="59" t="s">
        <v>196</v>
      </c>
      <c r="J2" s="60" t="s">
        <v>11</v>
      </c>
    </row>
    <row r="3" spans="2:10" ht="15.75" thickBot="1">
      <c r="B3" s="76">
        <v>3976165</v>
      </c>
      <c r="C3" s="77">
        <v>3989511</v>
      </c>
      <c r="D3" s="77">
        <v>4000146</v>
      </c>
      <c r="E3" s="77">
        <v>4011875</v>
      </c>
      <c r="F3" s="77">
        <v>4021900</v>
      </c>
      <c r="G3" s="77">
        <v>4058387</v>
      </c>
      <c r="H3" s="77">
        <v>4067872</v>
      </c>
      <c r="I3" s="77">
        <v>4080201</v>
      </c>
      <c r="J3" s="78">
        <v>4103467</v>
      </c>
    </row>
    <row r="6" spans="2:10">
      <c r="B6" s="4"/>
      <c r="C6" s="4"/>
      <c r="D6" s="4"/>
      <c r="E6" s="4"/>
      <c r="F6" s="4"/>
      <c r="G6" s="4"/>
      <c r="H6" s="4"/>
      <c r="I6" s="4"/>
      <c r="J6" s="4"/>
    </row>
  </sheetData>
  <phoneticPr fontId="0" type="noConversion"/>
  <pageMargins left="0.75" right="0.75" top="1" bottom="1" header="0.5" footer="0.5"/>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8</vt:i4>
      </vt:variant>
    </vt:vector>
  </HeadingPairs>
  <TitlesOfParts>
    <vt:vector size="24" baseType="lpstr">
      <vt:lpstr>k_total_tec_0923</vt:lpstr>
      <vt:lpstr>regularizati_0923</vt:lpstr>
      <vt:lpstr>evolutie_rp_0923</vt:lpstr>
      <vt:lpstr>sume_euro_0923</vt:lpstr>
      <vt:lpstr>sume_euro_0923_graf</vt:lpstr>
      <vt:lpstr>evolutie_contrib_0923</vt:lpstr>
      <vt:lpstr>part_fonduri_0923</vt:lpstr>
      <vt:lpstr>evolutie_rp_0923_graf</vt:lpstr>
      <vt:lpstr>evolutie_aleatorii_0923_graf</vt:lpstr>
      <vt:lpstr>participanti_judete_0923</vt:lpstr>
      <vt:lpstr>participanti_jud_dom_0923</vt:lpstr>
      <vt:lpstr>conturi_goale_0923</vt:lpstr>
      <vt:lpstr>rp_sexe_0923</vt:lpstr>
      <vt:lpstr>Sheet1</vt:lpstr>
      <vt:lpstr>rp_varste_sexe_0923</vt:lpstr>
      <vt:lpstr>Sheet2</vt:lpstr>
      <vt:lpstr>evolutie_contrib_0923!Print_Area</vt:lpstr>
      <vt:lpstr>evolutie_rp_0923!Print_Area</vt:lpstr>
      <vt:lpstr>k_total_tec_0923!Print_Area</vt:lpstr>
      <vt:lpstr>part_fonduri_0923!Print_Area</vt:lpstr>
      <vt:lpstr>participanti_judete_0923!Print_Area</vt:lpstr>
      <vt:lpstr>rp_sexe_0923!Print_Area</vt:lpstr>
      <vt:lpstr>rp_varste_sexe_0923!Print_Area</vt:lpstr>
      <vt:lpstr>sume_euro_0923!Print_Area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otilia bulgariu</dc:creator>
  <cp:lastModifiedBy>Cristina Mihai</cp:lastModifiedBy>
  <cp:lastPrinted>2023-11-27T14:56:51Z</cp:lastPrinted>
  <dcterms:created xsi:type="dcterms:W3CDTF">2008-08-08T07:39:32Z</dcterms:created>
  <dcterms:modified xsi:type="dcterms:W3CDTF">2023-11-27T15:13:41Z</dcterms:modified>
</cp:coreProperties>
</file>