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723" sheetId="23" r:id="rId1"/>
    <sheet name="regularizati_0723" sheetId="31" r:id="rId2"/>
    <sheet name="evolutie_rp_0723" sheetId="1" r:id="rId3"/>
    <sheet name="sume_euro_0723" sheetId="15" r:id="rId4"/>
    <sheet name="sume_euro_0723_graf" sheetId="16" r:id="rId5"/>
    <sheet name="evolutie_contrib_0723" sheetId="25" r:id="rId6"/>
    <sheet name="part_fonduri_0723" sheetId="24" r:id="rId7"/>
    <sheet name="evolutie_rp_0723_graf" sheetId="13" r:id="rId8"/>
    <sheet name="evolutie_aleatorii_0723_graf" sheetId="14" r:id="rId9"/>
    <sheet name="participanti_judete_0723" sheetId="17" r:id="rId10"/>
    <sheet name="participanti_jud_dom_0723" sheetId="32" r:id="rId11"/>
    <sheet name="conturi_goale_0723" sheetId="30" r:id="rId12"/>
    <sheet name="rp_sexe_0723" sheetId="26" r:id="rId13"/>
    <sheet name="Sheet1" sheetId="33" r:id="rId14"/>
    <sheet name="rp_varste_sexe_0723" sheetId="28" r:id="rId15"/>
    <sheet name="Sheet2" sheetId="34" r:id="rId16"/>
  </sheets>
  <externalReferences>
    <externalReference r:id="rId17"/>
  </externalReferences>
  <definedNames>
    <definedName name="_xlnm.Print_Area" localSheetId="5">evolutie_contrib_0723!$B$2:$J$13</definedName>
    <definedName name="_xlnm.Print_Area" localSheetId="2">evolutie_rp_0723!$B$2:$J$12</definedName>
    <definedName name="_xlnm.Print_Area" localSheetId="0">k_total_tec_0723!$B$2:$K$16</definedName>
    <definedName name="_xlnm.Print_Area" localSheetId="6">part_fonduri_0723!$B$2:$M$12</definedName>
    <definedName name="_xlnm.Print_Area" localSheetId="10">participanti_jud_dom_0723!#REF!</definedName>
    <definedName name="_xlnm.Print_Area" localSheetId="9">participanti_judete_0723!$B$2:$E$48</definedName>
    <definedName name="_xlnm.Print_Area" localSheetId="12">rp_sexe_0723!$B$2:$F$12</definedName>
    <definedName name="_xlnm.Print_Area" localSheetId="14">rp_varste_sexe_0723!$B$2:$P$14</definedName>
    <definedName name="_xlnm.Print_Area" localSheetId="3">sume_euro_0723!$B$2:$K$13</definedName>
  </definedNames>
  <calcPr calcId="125725"/>
</workbook>
</file>

<file path=xl/calcChain.xml><?xml version="1.0" encoding="utf-8"?>
<calcChain xmlns="http://schemas.openxmlformats.org/spreadsheetml/2006/main">
  <c r="J12" i="1"/>
  <c r="J13" i="15"/>
  <c r="J13" i="25" s="1"/>
  <c r="J12"/>
  <c r="J11"/>
  <c r="J10"/>
  <c r="J9"/>
  <c r="J8"/>
  <c r="J7"/>
  <c r="J6"/>
  <c r="K7" i="15"/>
  <c r="K8"/>
  <c r="K9"/>
  <c r="K10"/>
  <c r="K13" s="1"/>
  <c r="K11"/>
  <c r="K12"/>
  <c r="K6"/>
  <c r="D48" i="17"/>
  <c r="E43" s="1"/>
  <c r="I13" i="15"/>
  <c r="I12" i="1"/>
  <c r="I13" i="25"/>
  <c r="I12"/>
  <c r="I11"/>
  <c r="I10"/>
  <c r="I9"/>
  <c r="I8"/>
  <c r="I7"/>
  <c r="I6"/>
  <c r="G13" i="31"/>
  <c r="H13" s="1"/>
  <c r="I8"/>
  <c r="E7" i="28"/>
  <c r="D7" s="1"/>
  <c r="F7"/>
  <c r="F14" s="1"/>
  <c r="G7"/>
  <c r="H7"/>
  <c r="E8"/>
  <c r="F8"/>
  <c r="G8"/>
  <c r="G14" s="1"/>
  <c r="H8"/>
  <c r="E9"/>
  <c r="F9"/>
  <c r="G9"/>
  <c r="H9"/>
  <c r="D9" s="1"/>
  <c r="E10"/>
  <c r="D10" s="1"/>
  <c r="F10"/>
  <c r="G10"/>
  <c r="H10"/>
  <c r="E11"/>
  <c r="F11"/>
  <c r="D11" s="1"/>
  <c r="G11"/>
  <c r="H11"/>
  <c r="E12"/>
  <c r="F12"/>
  <c r="G12"/>
  <c r="H12"/>
  <c r="D12" s="1"/>
  <c r="E13"/>
  <c r="D13" s="1"/>
  <c r="F13"/>
  <c r="G13"/>
  <c r="H13"/>
  <c r="H13" i="15"/>
  <c r="H12" i="1"/>
  <c r="H12" i="25"/>
  <c r="H11"/>
  <c r="H10"/>
  <c r="H9"/>
  <c r="H8"/>
  <c r="H7"/>
  <c r="H6"/>
  <c r="G13" i="15"/>
  <c r="G12" i="1"/>
  <c r="G12" i="25"/>
  <c r="G11"/>
  <c r="G10"/>
  <c r="G9"/>
  <c r="G8"/>
  <c r="G7"/>
  <c r="G6"/>
  <c r="F13" i="15"/>
  <c r="F13" i="25" s="1"/>
  <c r="F12" i="1"/>
  <c r="F12" i="25"/>
  <c r="F11"/>
  <c r="F10"/>
  <c r="F9"/>
  <c r="F8"/>
  <c r="F7"/>
  <c r="F6"/>
  <c r="E13" i="15"/>
  <c r="E12" i="1"/>
  <c r="E13" i="25" s="1"/>
  <c r="E12"/>
  <c r="E11"/>
  <c r="E10"/>
  <c r="E9"/>
  <c r="E8"/>
  <c r="E7"/>
  <c r="E6"/>
  <c r="D13" i="15"/>
  <c r="D13" i="25" s="1"/>
  <c r="D12" i="1"/>
  <c r="D12" i="25"/>
  <c r="D11"/>
  <c r="D10"/>
  <c r="D9"/>
  <c r="D8"/>
  <c r="D7"/>
  <c r="D6"/>
  <c r="M5" i="24"/>
  <c r="M12" s="1"/>
  <c r="M6"/>
  <c r="M7"/>
  <c r="M8"/>
  <c r="M9"/>
  <c r="M10"/>
  <c r="M11"/>
  <c r="D53" i="32"/>
  <c r="J12" i="24"/>
  <c r="L12"/>
  <c r="K12"/>
  <c r="F13" i="23"/>
  <c r="K14" i="28"/>
  <c r="O14"/>
  <c r="K7" i="23"/>
  <c r="K8"/>
  <c r="K9"/>
  <c r="K10"/>
  <c r="K11"/>
  <c r="K12"/>
  <c r="K6"/>
  <c r="I6"/>
  <c r="I7"/>
  <c r="I8"/>
  <c r="I9"/>
  <c r="I10"/>
  <c r="I11"/>
  <c r="I12"/>
  <c r="I13" s="1"/>
  <c r="E37" i="17"/>
  <c r="D12" i="24"/>
  <c r="E13" i="23"/>
  <c r="D13"/>
  <c r="D11" i="26"/>
  <c r="D10"/>
  <c r="D9"/>
  <c r="D8"/>
  <c r="D6"/>
  <c r="D5"/>
  <c r="D12" s="1"/>
  <c r="D7"/>
  <c r="E12"/>
  <c r="F12"/>
  <c r="K13" i="31"/>
  <c r="J13"/>
  <c r="D13"/>
  <c r="I13" s="1"/>
  <c r="E13"/>
  <c r="I12"/>
  <c r="C11"/>
  <c r="C10"/>
  <c r="C9"/>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7" i="31"/>
  <c r="H10"/>
  <c r="H12"/>
  <c r="F13"/>
  <c r="E14" i="28"/>
  <c r="E42" i="17"/>
  <c r="E46"/>
  <c r="E13"/>
  <c r="E39"/>
  <c r="E41"/>
  <c r="E24"/>
  <c r="E14"/>
  <c r="E22"/>
  <c r="E26"/>
  <c r="E40"/>
  <c r="E29"/>
  <c r="E31"/>
  <c r="E8"/>
  <c r="E18"/>
  <c r="E23"/>
  <c r="E21"/>
  <c r="E7"/>
  <c r="E27"/>
  <c r="E11"/>
  <c r="E15"/>
  <c r="E17"/>
  <c r="E35"/>
  <c r="E38"/>
  <c r="E33"/>
  <c r="E16"/>
  <c r="E34"/>
  <c r="E36"/>
  <c r="E25"/>
  <c r="D8" i="28"/>
  <c r="K13" i="23"/>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H8" i="31"/>
  <c r="D14" i="28" l="1"/>
  <c r="H14"/>
  <c r="E5" i="17"/>
  <c r="E32"/>
  <c r="E45"/>
  <c r="E9"/>
  <c r="E48"/>
  <c r="E47"/>
  <c r="E20"/>
  <c r="E30"/>
  <c r="E6"/>
  <c r="E44"/>
  <c r="E10"/>
  <c r="E12"/>
  <c r="E19"/>
  <c r="E28"/>
  <c r="H13" i="25"/>
  <c r="G13"/>
  <c r="H9" i="31"/>
  <c r="H6"/>
  <c r="H11"/>
</calcChain>
</file>

<file path=xl/sharedStrings.xml><?xml version="1.0" encoding="utf-8"?>
<sst xmlns="http://schemas.openxmlformats.org/spreadsheetml/2006/main" count="392" uniqueCount="221">
  <si>
    <t>MARTIE 2023</t>
  </si>
  <si>
    <t>Martie 2023</t>
  </si>
  <si>
    <t>mai 2023</t>
  </si>
  <si>
    <t xml:space="preserve">1Euro 4,9372 BNR 18/04/2023)              </t>
  </si>
  <si>
    <t>Denumire CTP</t>
  </si>
  <si>
    <t>Alte nationalitati</t>
  </si>
  <si>
    <t>MAI 2023</t>
  </si>
  <si>
    <t>Mai 2023</t>
  </si>
  <si>
    <t>Numar de participanti pentru care se fac viramente in luna de referinta IULIE 2023</t>
  </si>
  <si>
    <t>iulie 2023</t>
  </si>
  <si>
    <t>peste 45 de ani</t>
  </si>
  <si>
    <t>35-45 ani</t>
  </si>
  <si>
    <t>Preluati MapN acte aderare</t>
  </si>
  <si>
    <t>Preluati MapN repartizare aleatorie</t>
  </si>
  <si>
    <t xml:space="preserve">1Euro 4,9596 BNR 19/06/2023)              </t>
  </si>
  <si>
    <t>IULIE 2023</t>
  </si>
  <si>
    <t>Iulie 2023</t>
  </si>
  <si>
    <t>Numar participanti in Registrul Participantilor la luna de referinta  IUNIE 2023</t>
  </si>
  <si>
    <t>Transferuri validate catre alte fonduri la luna de referinta IULIE  2023</t>
  </si>
  <si>
    <t>Transferuri validate de la alte fonduri la luna de referinta IULIE 2023</t>
  </si>
  <si>
    <t>Acte aderare validate pentru luna de referinta IULIE 2023</t>
  </si>
  <si>
    <t>Asigurati repartizati aleatoriu la luna de referinta IULIE 2023</t>
  </si>
  <si>
    <t>Numar participanti in Registrul participantilor dupa repartizarea aleatorie la luna de referinta   IULIE 2023</t>
  </si>
  <si>
    <t>NN</t>
  </si>
  <si>
    <t>FEBRUARIE 2023</t>
  </si>
  <si>
    <t>Februarie 2023</t>
  </si>
  <si>
    <t>februarie 2023</t>
  </si>
  <si>
    <t>METROPOLITAN LIFE</t>
  </si>
  <si>
    <t>aprilie 2023</t>
  </si>
  <si>
    <t xml:space="preserve">1Euro 4,9442 BNR 18/08/2023)              </t>
  </si>
  <si>
    <t>IUNIE 2023</t>
  </si>
  <si>
    <t>Iunie 2023</t>
  </si>
  <si>
    <t>iunie 2023</t>
  </si>
  <si>
    <t>Numar participanti in registrul participantilor</t>
  </si>
  <si>
    <t xml:space="preserve">1Euro 4,9219 BNR 20/03/2023)              </t>
  </si>
  <si>
    <t>APRILIE 2023</t>
  </si>
  <si>
    <t>Aprilie 2023</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</si>
  <si>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</si>
  <si>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</si>
  <si>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</si>
  <si>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</si>
  <si>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</si>
  <si>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</si>
  <si>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</si>
  <si>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</si>
  <si>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</si>
  <si>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</si>
  <si>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</si>
  <si>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</si>
  <si>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</si>
  <si>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</si>
  <si>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</si>
  <si>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</si>
  <si>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</si>
  <si>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</si>
  <si>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</si>
  <si>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</si>
  <si>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</si>
  <si>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</si>
  <si>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</si>
  <si>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</si>
  <si>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</si>
  <si>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</si>
  <si>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</si>
  <si>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</si>
  <si>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</si>
  <si>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</si>
  <si>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</si>
  <si>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</si>
  <si>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</si>
  <si>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</si>
  <si>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</si>
  <si>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</si>
  <si>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</si>
  <si>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</si>
  <si>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</si>
  <si>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</si>
  <si>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</si>
  <si>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</si>
  <si>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</si>
  <si>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</si>
  <si>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</si>
  <si>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</si>
  <si>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</si>
  <si>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</si>
  <si>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</si>
  <si>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</si>
  <si>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</si>
  <si>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</si>
  <si>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</si>
  <si>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</si>
  <si>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</si>
  <si>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</si>
  <si>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</si>
  <si>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</si>
  <si>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</si>
  <si>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</si>
  <si>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</si>
  <si>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</si>
  <si>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</si>
  <si>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</si>
  <si>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</si>
  <si>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</si>
  <si>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</si>
  <si>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</si>
  <si>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</si>
  <si>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</si>
  <si>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</si>
  <si>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</si>
  <si>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</si>
  <si>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</si>
  <si>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</si>
  <si>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</si>
  <si>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</si>
  <si>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</si>
  <si>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</si>
  <si>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</si>
  <si>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</si>
  <si>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</si>
  <si>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</si>
  <si>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</si>
  <si>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</si>
  <si>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</si>
  <si>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</si>
  <si>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</si>
  <si>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</si>
  <si>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</si>
  <si>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</si>
  <si>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</si>
  <si>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</si>
  <si>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</si>
  <si>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</si>
  <si>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</si>
  <si>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</si>
  <si>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</si>
  <si>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</si>
  <si>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</si>
  <si>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</si>
  <si>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</si>
  <si>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</si>
  <si>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</si>
  <si>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</si>
  <si>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</si>
  <si>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</si>
  <si>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</si>
  <si>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</si>
  <si>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</si>
  <si>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</si>
  <si>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</si>
  <si>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</si>
  <si>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</si>
  <si>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</si>
  <si>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</si>
  <si>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</si>
  <si>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</si>
  <si>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</si>
  <si>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</si>
  <si>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</si>
  <si>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</si>
  <si>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</si>
  <si>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</si>
  <si>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</si>
  <si>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</si>
  <si>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</si>
  <si>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</si>
  <si>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</si>
  <si>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</si>
  <si>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</si>
  <si>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</si>
  <si>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</si>
  <si>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</si>
  <si>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</si>
  <si>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</si>
  <si>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</si>
  <si>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</si>
  <si>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</si>
  <si>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</si>
  <si>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</si>
  <si>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</si>
  <si>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</si>
  <si>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</si>
  <si>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</si>
  <si>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</si>
  <si>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</si>
  <si>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</si>
  <si>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</si>
  <si>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</si>
  <si>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</si>
  <si>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 xml:space="preserve">COMENZI </t>
  </si>
  <si>
    <t>martie 2023</t>
  </si>
  <si>
    <t xml:space="preserve">1Euro 4,9385 BNR 18/07/2023)              </t>
  </si>
  <si>
    <t>(BNR 18/09/2023)</t>
  </si>
  <si>
    <t xml:space="preserve">1Euro 4,9679 BNR 18/09/2023)              </t>
  </si>
  <si>
    <t>Situatie centralizatoare
privind numarul participantilor si contributiile virate la fondurile de pensii administrate privat
aferente lunii de referinta IULIE 2023</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</si>
  <si>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</si>
  <si>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</si>
  <si>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</si>
  <si>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</si>
  <si>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</si>
  <si>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IULIE 2023</t>
  </si>
  <si>
    <t>Situatie centralizatoare                
privind valoarea in Euro a viramentelor catre fondurile de pensii administrate privat 
aferente lunilor de referinta 
IANUARIE - IULIE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</si>
  <si>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</si>
  <si>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</si>
  <si>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</si>
  <si>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</si>
  <si>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</si>
  <si>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</si>
  <si>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</si>
  <si>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Situatie centralizatoare               
privind evolutia contributiei medii in Euro la pilonul II a participantilor pana la luna de referinta 
IULIE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</si>
  <si>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</si>
  <si>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</si>
  <si>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</si>
  <si>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</si>
  <si>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</si>
  <si>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</si>
  <si>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</si>
  <si>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Situatie centralizatoare           
privind repartizarea participantilor dupa judetul 
angajatorului la luna de referinta 
IULIE 2023</t>
  </si>
  <si>
    <t>Situatie centralizatoare privind repartizarea participantilor
 dupa judetul de domiciliu pentru care se fac viramente 
la luna de referinta 
IULIE 2023</t>
  </si>
  <si>
    <t>Situatie centralizatoare privind numarul de participanti  
care nu figurează cu declaraţii depuse 
in sistemul public de pensii</t>
  </si>
  <si>
    <t>Situatie centralizatoare    
privind repartizarea pe sexe a participantilor    
aferente lunii de referinta 
IULIE 2023</t>
  </si>
  <si>
    <t>Situatie centralizatoare              
privind repartizarea pe sexe si varste a participantilor              
aferente lunii de referinta 
IULIE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</si>
</sst>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29">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0" borderId="0" xfId="0" applyFill="1"/>
    <xf numFmtId="3" fontId="3" fillId="0" borderId="0" xfId="0" applyNumberFormat="1" applyFont="1" applyFill="1" applyBorder="1"/>
    <xf numFmtId="3" fontId="3" fillId="20" borderId="0" xfId="0" applyNumberFormat="1" applyFont="1" applyFill="1" applyBorder="1"/>
    <xf numFmtId="0" fontId="2" fillId="21" borderId="4" xfId="0" applyFont="1" applyFill="1" applyBorder="1" applyAlignment="1">
      <alignment horizontal="center" vertical="center" wrapText="1"/>
    </xf>
    <xf numFmtId="0" fontId="2" fillId="21"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2" borderId="2" xfId="0" applyFont="1" applyFill="1" applyBorder="1" applyAlignment="1">
      <alignment horizontal="center" vertical="center" wrapText="1"/>
    </xf>
    <xf numFmtId="3" fontId="13" fillId="22" borderId="2" xfId="0" applyNumberFormat="1" applyFont="1" applyFill="1" applyBorder="1" applyAlignment="1">
      <alignment horizontal="center" vertical="center" wrapText="1"/>
    </xf>
    <xf numFmtId="0" fontId="19" fillId="23" borderId="4"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3" fillId="22" borderId="3" xfId="0" applyFont="1" applyFill="1" applyBorder="1" applyAlignment="1">
      <alignment horizontal="center" vertical="center" wrapText="1"/>
    </xf>
    <xf numFmtId="0" fontId="12" fillId="24" borderId="3" xfId="0" applyFont="1" applyFill="1" applyBorder="1" applyAlignment="1">
      <alignment horizontal="center" vertical="center" wrapText="1"/>
    </xf>
    <xf numFmtId="10" fontId="14" fillId="24" borderId="9" xfId="0" applyNumberFormat="1" applyFont="1" applyFill="1" applyBorder="1"/>
    <xf numFmtId="10" fontId="14" fillId="25" borderId="2" xfId="0" applyNumberFormat="1" applyFont="1" applyFill="1" applyBorder="1"/>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0" fillId="0" borderId="0" xfId="0" applyFill="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left"/>
    </xf>
    <xf numFmtId="0" fontId="12" fillId="25" borderId="2" xfId="26" applyFont="1" applyFill="1" applyBorder="1" applyAlignment="1">
      <alignment horizontal="left"/>
    </xf>
    <xf numFmtId="3" fontId="14" fillId="25" borderId="3" xfId="25" applyNumberFormat="1" applyFont="1" applyFill="1" applyBorder="1"/>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NumberFormat="1" applyFont="1" applyAlignment="1">
      <alignment horizontal="left" vertical="top" wrapText="1"/>
    </xf>
    <xf numFmtId="0" fontId="10" fillId="0" borderId="0" xfId="0" applyFont="1" applyAlignment="1">
      <alignment horizontal="left" vertical="top" wrapText="1"/>
    </xf>
    <xf numFmtId="0" fontId="10" fillId="0" borderId="0" xfId="0" applyFont="1" applyAlignment="1">
      <alignment horizontal="left" vertical="center"/>
    </xf>
    <xf numFmtId="0" fontId="12" fillId="24" borderId="4" xfId="0" applyFont="1" applyFill="1" applyBorder="1" applyAlignment="1">
      <alignment horizontal="center" vertical="center" wrapText="1"/>
    </xf>
    <xf numFmtId="0" fontId="12" fillId="24" borderId="3" xfId="0"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2" xfId="0" quotePrefix="1"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2" fillId="0" borderId="0" xfId="26" applyFont="1" applyAlignment="1">
      <alignment horizont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IULIE 2023
</a:t>
            </a:r>
          </a:p>
        </c:rich>
      </c:tx>
      <c:layout>
        <c:manualLayout>
          <c:xMode val="edge"/>
          <c:yMode val="edge"/>
          <c:x val="0.37735850245610064"/>
          <c:y val="4.4189818738411116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rp_sexe_0723!$E$4:$F$4</c:f>
              <c:strCache>
                <c:ptCount val="2"/>
                <c:pt idx="0">
                  <c:v>femei</c:v>
                </c:pt>
                <c:pt idx="1">
                  <c:v>barbati</c:v>
                </c:pt>
              </c:strCache>
            </c:strRef>
          </c:cat>
          <c:val>
            <c:numRef>
              <c:f>rp_sexe_0723!$E$12:$F$12</c:f>
              <c:numCache>
                <c:formatCode>#,##0</c:formatCode>
                <c:ptCount val="2"/>
                <c:pt idx="0">
                  <c:v>3876944</c:v>
                </c:pt>
                <c:pt idx="1">
                  <c:v>4196721</c:v>
                </c:pt>
              </c:numCache>
            </c:numRef>
          </c:val>
        </c:ser>
        <c:dLbls>
          <c:showVal val="1"/>
          <c:showPercent val="1"/>
          <c:separator>
</c:separator>
        </c:dLbls>
      </c:pie3DChart>
      <c:spPr>
        <a:noFill/>
        <a:ln w="25400">
          <a:noFill/>
        </a:ln>
      </c:spPr>
    </c:plotArea>
    <c:legend>
      <c:legendPos val="r"/>
      <c:layout>
        <c:manualLayout>
          <c:xMode val="edge"/>
          <c:yMode val="edge"/>
          <c:x val="0.45261985109004238"/>
          <c:y val="0.79931974256642568"/>
          <c:w val="8.8071386034729152E-2"/>
          <c:h val="0.1530612098145266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IULIE 2023
</a:t>
            </a:r>
          </a:p>
        </c:rich>
      </c:tx>
      <c:layout>
        <c:manualLayout>
          <c:xMode val="edge"/>
          <c:yMode val="edge"/>
          <c:x val="0.24096265277764653"/>
          <c:y val="7.082258553297277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rp_varste_sexe_0723!$E$5:$H$5</c:f>
              <c:strCache>
                <c:ptCount val="1"/>
                <c:pt idx="0">
                  <c:v>15-25 ani 25-35 ani 35-45 ani peste 45 de ani</c:v>
                </c:pt>
              </c:strCache>
            </c:strRef>
          </c:tx>
          <c:dLbls>
            <c:dLbl>
              <c:idx val="0"/>
              <c:layout>
                <c:manualLayout>
                  <c:x val="-0.10073770364503259"/>
                  <c:y val="-1.6393035936665751E-4"/>
                </c:manualLayout>
              </c:layout>
              <c:showVal val="1"/>
            </c:dLbl>
            <c:dLbl>
              <c:idx val="1"/>
              <c:layout>
                <c:manualLayout>
                  <c:x val="-0.27691164639922988"/>
                  <c:y val="1.0002530402034698E-4"/>
                </c:manualLayout>
              </c:layout>
              <c:showVal val="1"/>
            </c:dLbl>
            <c:dLbl>
              <c:idx val="2"/>
              <c:layout>
                <c:manualLayout>
                  <c:x val="-0.3938169563124142"/>
                  <c:y val="2.2543401356493352E-3"/>
                </c:manualLayout>
              </c:layout>
              <c:showVal val="1"/>
            </c:dLbl>
            <c:dLbl>
              <c:idx val="3"/>
              <c:layout>
                <c:manualLayout>
                  <c:x val="-0.33089328922642097"/>
                  <c:y val="-1.2624225374474622E-3"/>
                </c:manualLayout>
              </c:layout>
              <c:showVal val="1"/>
            </c:dLbl>
            <c:txPr>
              <a:bodyPr/>
              <a:lstStyle/>
              <a:p>
                <a:pPr>
                  <a:defRPr b="1"/>
                </a:pPr>
                <a:endParaRPr lang="en-US"/>
              </a:p>
            </c:txPr>
            <c:showVal val="1"/>
          </c:dLbls>
          <c:cat>
            <c:strRef>
              <c:f>rp_varste_sexe_0723!$E$5:$H$5</c:f>
              <c:strCache>
                <c:ptCount val="4"/>
                <c:pt idx="0">
                  <c:v>15-25 ani</c:v>
                </c:pt>
                <c:pt idx="1">
                  <c:v>25-35 ani</c:v>
                </c:pt>
                <c:pt idx="2">
                  <c:v>35-45 ani</c:v>
                </c:pt>
                <c:pt idx="3">
                  <c:v>peste 45 de ani</c:v>
                </c:pt>
              </c:strCache>
            </c:strRef>
          </c:cat>
          <c:val>
            <c:numRef>
              <c:f>rp_varste_sexe_0723!$E$14:$H$14</c:f>
              <c:numCache>
                <c:formatCode>#,##0</c:formatCode>
                <c:ptCount val="4"/>
                <c:pt idx="0">
                  <c:v>719236</c:v>
                </c:pt>
                <c:pt idx="1">
                  <c:v>2042986</c:v>
                </c:pt>
                <c:pt idx="2">
                  <c:v>2802352</c:v>
                </c:pt>
                <c:pt idx="3">
                  <c:v>2509091</c:v>
                </c:pt>
              </c:numCache>
            </c:numRef>
          </c:val>
        </c:ser>
        <c:dLbls>
          <c:showVal val="1"/>
        </c:dLbls>
        <c:shape val="box"/>
        <c:axId val="141187328"/>
        <c:axId val="141193216"/>
        <c:axId val="0"/>
      </c:bar3DChart>
      <c:catAx>
        <c:axId val="141187328"/>
        <c:scaling>
          <c:orientation val="minMax"/>
        </c:scaling>
        <c:axPos val="l"/>
        <c:numFmt formatCode="General" sourceLinked="1"/>
        <c:tickLblPos val="low"/>
        <c:txPr>
          <a:bodyPr rot="0" vert="horz"/>
          <a:lstStyle/>
          <a:p>
            <a:pPr>
              <a:defRPr b="1"/>
            </a:pPr>
            <a:endParaRPr lang="en-US"/>
          </a:p>
        </c:txPr>
        <c:crossAx val="141193216"/>
        <c:crosses val="autoZero"/>
        <c:lblAlgn val="ctr"/>
        <c:lblOffset val="100"/>
        <c:tickLblSkip val="1"/>
        <c:tickMarkSkip val="1"/>
      </c:catAx>
      <c:valAx>
        <c:axId val="141193216"/>
        <c:scaling>
          <c:orientation val="minMax"/>
        </c:scaling>
        <c:axPos val="b"/>
        <c:majorGridlines/>
        <c:numFmt formatCode="#,##0" sourceLinked="1"/>
        <c:tickLblPos val="nextTo"/>
        <c:txPr>
          <a:bodyPr rot="0" vert="horz"/>
          <a:lstStyle/>
          <a:p>
            <a:pPr>
              <a:defRPr b="1"/>
            </a:pPr>
            <a:endParaRPr lang="en-US"/>
          </a:p>
        </c:txPr>
        <c:crossAx val="141187328"/>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277567</xdr:colOff>
      <xdr:row>34</xdr:row>
      <xdr:rowOff>148968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687892" cy="43590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979815</xdr:colOff>
      <xdr:row>28</xdr:row>
      <xdr:rowOff>149702</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09600" y="523875"/>
          <a:ext cx="7437765" cy="403590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7</xdr:col>
      <xdr:colOff>610994</xdr:colOff>
      <xdr:row>29</xdr:row>
      <xdr:rowOff>136775</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523875"/>
          <a:ext cx="7297544" cy="4346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76390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77516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E23" sqref="E23"/>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3.5" customHeight="1">
      <c r="B2" s="94" t="s">
        <v>193</v>
      </c>
      <c r="C2" s="95"/>
      <c r="D2" s="95"/>
      <c r="E2" s="95"/>
      <c r="F2" s="95"/>
      <c r="G2" s="95"/>
      <c r="H2" s="95"/>
      <c r="I2" s="95"/>
      <c r="J2" s="95"/>
      <c r="K2" s="96"/>
    </row>
    <row r="3" spans="2:11" s="5" customFormat="1" ht="76.5" customHeight="1">
      <c r="B3" s="99" t="s">
        <v>41</v>
      </c>
      <c r="C3" s="100" t="s">
        <v>183</v>
      </c>
      <c r="D3" s="93" t="s">
        <v>136</v>
      </c>
      <c r="E3" s="93" t="s">
        <v>151</v>
      </c>
      <c r="F3" s="93" t="s">
        <v>152</v>
      </c>
      <c r="G3" s="93"/>
      <c r="H3" s="93"/>
      <c r="I3" s="93" t="s">
        <v>153</v>
      </c>
      <c r="J3" s="97" t="s">
        <v>154</v>
      </c>
      <c r="K3" s="98" t="s">
        <v>155</v>
      </c>
    </row>
    <row r="4" spans="2:11" s="5" customFormat="1" ht="56.25" customHeight="1">
      <c r="B4" s="99" t="s">
        <v>41</v>
      </c>
      <c r="C4" s="100"/>
      <c r="D4" s="93"/>
      <c r="E4" s="93"/>
      <c r="F4" s="37" t="s">
        <v>39</v>
      </c>
      <c r="G4" s="37" t="s">
        <v>156</v>
      </c>
      <c r="H4" s="37" t="s">
        <v>157</v>
      </c>
      <c r="I4" s="93"/>
      <c r="J4" s="97"/>
      <c r="K4" s="98"/>
    </row>
    <row r="5" spans="2:11" s="6" customFormat="1" ht="13.5" hidden="1" customHeight="1">
      <c r="B5" s="32"/>
      <c r="C5" s="29"/>
      <c r="D5" s="30" t="s">
        <v>141</v>
      </c>
      <c r="E5" s="30" t="s">
        <v>164</v>
      </c>
      <c r="F5" s="30" t="s">
        <v>165</v>
      </c>
      <c r="G5" s="30" t="s">
        <v>166</v>
      </c>
      <c r="H5" s="30" t="s">
        <v>167</v>
      </c>
      <c r="I5" s="29"/>
      <c r="J5" s="31" t="s">
        <v>168</v>
      </c>
      <c r="K5" s="33"/>
    </row>
    <row r="6" spans="2:11" ht="15">
      <c r="B6" s="42">
        <v>1</v>
      </c>
      <c r="C6" s="43" t="s">
        <v>27</v>
      </c>
      <c r="D6" s="44">
        <v>1114709</v>
      </c>
      <c r="E6" s="44">
        <v>1167954</v>
      </c>
      <c r="F6" s="44">
        <v>149389929</v>
      </c>
      <c r="G6" s="44">
        <v>146413645</v>
      </c>
      <c r="H6" s="44">
        <v>2976284</v>
      </c>
      <c r="I6" s="44">
        <f t="shared" ref="I6:I12" si="0">F6/$C$15</f>
        <v>30071041.888926908</v>
      </c>
      <c r="J6" s="44">
        <v>3904165164</v>
      </c>
      <c r="K6" s="45">
        <f t="shared" ref="K6:K12" si="1">J6/$C$15</f>
        <v>785878371.94790554</v>
      </c>
    </row>
    <row r="7" spans="2:11" ht="15">
      <c r="B7" s="46">
        <v>2</v>
      </c>
      <c r="C7" s="43" t="s">
        <v>158</v>
      </c>
      <c r="D7" s="44">
        <v>1670877</v>
      </c>
      <c r="E7" s="44">
        <v>1751995</v>
      </c>
      <c r="F7" s="44">
        <v>218839634</v>
      </c>
      <c r="G7" s="44">
        <v>214374729</v>
      </c>
      <c r="H7" s="44">
        <v>4464905</v>
      </c>
      <c r="I7" s="44">
        <f t="shared" si="0"/>
        <v>44050732.502667122</v>
      </c>
      <c r="J7" s="44">
        <v>5716352023</v>
      </c>
      <c r="K7" s="45">
        <f t="shared" si="1"/>
        <v>1150657626.5625315</v>
      </c>
    </row>
    <row r="8" spans="2:11" ht="15">
      <c r="B8" s="46">
        <v>3</v>
      </c>
      <c r="C8" s="47" t="s">
        <v>37</v>
      </c>
      <c r="D8" s="44">
        <v>760683</v>
      </c>
      <c r="E8" s="44">
        <v>791028</v>
      </c>
      <c r="F8" s="44">
        <v>87822086</v>
      </c>
      <c r="G8" s="44">
        <v>85795670</v>
      </c>
      <c r="H8" s="44">
        <v>2026416</v>
      </c>
      <c r="I8" s="44">
        <f t="shared" si="0"/>
        <v>17677909.378208097</v>
      </c>
      <c r="J8" s="44">
        <v>2287785600</v>
      </c>
      <c r="K8" s="45">
        <f t="shared" si="1"/>
        <v>460513617.42386115</v>
      </c>
    </row>
    <row r="9" spans="2:11" ht="15">
      <c r="B9" s="46">
        <v>4</v>
      </c>
      <c r="C9" s="47" t="s">
        <v>38</v>
      </c>
      <c r="D9" s="44">
        <v>550896</v>
      </c>
      <c r="E9" s="44">
        <v>571328</v>
      </c>
      <c r="F9" s="44">
        <v>61747982</v>
      </c>
      <c r="G9" s="44">
        <v>60299131</v>
      </c>
      <c r="H9" s="44">
        <v>1448851</v>
      </c>
      <c r="I9" s="44">
        <f t="shared" si="0"/>
        <v>12429393.103725919</v>
      </c>
      <c r="J9" s="44">
        <v>1607910490</v>
      </c>
      <c r="K9" s="45">
        <f t="shared" si="1"/>
        <v>323659995.16898489</v>
      </c>
    </row>
    <row r="10" spans="2:11" ht="15">
      <c r="B10" s="46">
        <v>5</v>
      </c>
      <c r="C10" s="47" t="s">
        <v>159</v>
      </c>
      <c r="D10" s="44">
        <v>1022085</v>
      </c>
      <c r="E10" s="44">
        <v>1064094</v>
      </c>
      <c r="F10" s="44">
        <v>118054567</v>
      </c>
      <c r="G10" s="44">
        <v>115418537</v>
      </c>
      <c r="H10" s="44">
        <v>2636030</v>
      </c>
      <c r="I10" s="44">
        <f t="shared" si="0"/>
        <v>23763474.908915237</v>
      </c>
      <c r="J10" s="44">
        <v>3077678213</v>
      </c>
      <c r="K10" s="45">
        <f t="shared" si="1"/>
        <v>619512915.51762307</v>
      </c>
    </row>
    <row r="11" spans="2:11" ht="15">
      <c r="B11" s="46">
        <v>6</v>
      </c>
      <c r="C11" s="47" t="s">
        <v>160</v>
      </c>
      <c r="D11" s="44">
        <v>859211</v>
      </c>
      <c r="E11" s="44">
        <v>895572</v>
      </c>
      <c r="F11" s="44">
        <v>103249944</v>
      </c>
      <c r="G11" s="44">
        <v>100957690</v>
      </c>
      <c r="H11" s="44">
        <v>2292254</v>
      </c>
      <c r="I11" s="44">
        <f t="shared" si="0"/>
        <v>20783418.345779907</v>
      </c>
      <c r="J11" s="44">
        <v>2692079084</v>
      </c>
      <c r="K11" s="45">
        <f t="shared" si="1"/>
        <v>541894781.29591978</v>
      </c>
    </row>
    <row r="12" spans="2:11" ht="15">
      <c r="B12" s="46">
        <v>7</v>
      </c>
      <c r="C12" s="47" t="s">
        <v>23</v>
      </c>
      <c r="D12" s="44">
        <v>2095204</v>
      </c>
      <c r="E12" s="44">
        <v>2213837</v>
      </c>
      <c r="F12" s="44">
        <v>335340347</v>
      </c>
      <c r="G12" s="44">
        <v>328897149</v>
      </c>
      <c r="H12" s="44">
        <v>6443198</v>
      </c>
      <c r="I12" s="44">
        <f t="shared" si="0"/>
        <v>67501428.571428567</v>
      </c>
      <c r="J12" s="44">
        <v>8770141700</v>
      </c>
      <c r="K12" s="45">
        <f t="shared" si="1"/>
        <v>1765361963.8076451</v>
      </c>
    </row>
    <row r="13" spans="2:11" ht="15.75" thickBot="1">
      <c r="B13" s="38" t="s">
        <v>43</v>
      </c>
      <c r="C13" s="39"/>
      <c r="D13" s="40">
        <f t="shared" ref="D13:K13" si="2">SUM(D6:D12)</f>
        <v>8073665</v>
      </c>
      <c r="E13" s="40">
        <f t="shared" si="2"/>
        <v>8455808</v>
      </c>
      <c r="F13" s="40">
        <f t="shared" si="2"/>
        <v>1074444489</v>
      </c>
      <c r="G13" s="40">
        <f t="shared" si="2"/>
        <v>1052156551</v>
      </c>
      <c r="H13" s="40">
        <f t="shared" si="2"/>
        <v>22287938</v>
      </c>
      <c r="I13" s="40">
        <f t="shared" si="2"/>
        <v>216277398.69965175</v>
      </c>
      <c r="J13" s="40">
        <f t="shared" si="2"/>
        <v>28056112274</v>
      </c>
      <c r="K13" s="41">
        <f t="shared" si="2"/>
        <v>5647479271.7244711</v>
      </c>
    </row>
    <row r="15" spans="2:11" s="13" customFormat="1">
      <c r="B15" s="34" t="s">
        <v>194</v>
      </c>
      <c r="C15" s="35">
        <v>4.9679000000000002</v>
      </c>
      <c r="J15" s="14"/>
      <c r="K15" s="14"/>
    </row>
    <row r="16" spans="2:11">
      <c r="B16" s="36"/>
      <c r="C16" s="36" t="s">
        <v>191</v>
      </c>
    </row>
    <row r="17" spans="7:7">
      <c r="G17" s="19"/>
    </row>
    <row r="18" spans="7:7">
      <c r="G18" s="19"/>
    </row>
    <row r="19" spans="7:7">
      <c r="G19" s="19"/>
    </row>
    <row r="20" spans="7:7">
      <c r="G20" s="19"/>
    </row>
    <row r="21" spans="7:7">
      <c r="G21" s="19"/>
    </row>
    <row r="22" spans="7:7">
      <c r="G22" s="19"/>
    </row>
    <row r="23" spans="7:7">
      <c r="G23" s="19"/>
    </row>
    <row r="24" spans="7:7">
      <c r="G24" s="19"/>
    </row>
    <row r="25" spans="7:7">
      <c r="G25" s="19"/>
    </row>
    <row r="26" spans="7:7">
      <c r="G26" s="19"/>
    </row>
    <row r="27" spans="7:7">
      <c r="G27" s="19"/>
    </row>
    <row r="28" spans="7:7">
      <c r="G28" s="19"/>
    </row>
    <row r="29" spans="7:7">
      <c r="G29" s="19"/>
    </row>
    <row r="30" spans="7:7">
      <c r="G30" s="19"/>
    </row>
    <row r="31" spans="7:7">
      <c r="G31" s="19"/>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J16" sqref="J16"/>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7.75" customHeight="1">
      <c r="B2" s="115" t="s">
        <v>216</v>
      </c>
      <c r="C2" s="116"/>
      <c r="D2" s="116"/>
      <c r="E2" s="117"/>
    </row>
    <row r="3" spans="2:5">
      <c r="B3" s="112" t="s">
        <v>44</v>
      </c>
      <c r="C3" s="113"/>
      <c r="D3" s="113" t="s">
        <v>45</v>
      </c>
      <c r="E3" s="114"/>
    </row>
    <row r="4" spans="2:5">
      <c r="B4" s="76" t="s">
        <v>46</v>
      </c>
      <c r="C4" s="77" t="s">
        <v>47</v>
      </c>
      <c r="D4" s="77" t="s">
        <v>48</v>
      </c>
      <c r="E4" s="78" t="s">
        <v>49</v>
      </c>
    </row>
    <row r="5" spans="2:5" ht="15.75">
      <c r="B5" s="82"/>
      <c r="C5" s="83" t="s">
        <v>50</v>
      </c>
      <c r="D5" s="44">
        <v>79358</v>
      </c>
      <c r="E5" s="84">
        <f t="shared" ref="E5:E48" si="0">D5/$D$48</f>
        <v>9.8292411191200028E-3</v>
      </c>
    </row>
    <row r="6" spans="2:5" ht="15.75">
      <c r="B6" s="82" t="s">
        <v>51</v>
      </c>
      <c r="C6" s="83" t="s">
        <v>52</v>
      </c>
      <c r="D6" s="44">
        <v>68763</v>
      </c>
      <c r="E6" s="84">
        <f t="shared" si="0"/>
        <v>8.5169498610606215E-3</v>
      </c>
    </row>
    <row r="7" spans="2:5" ht="15.75">
      <c r="B7" s="82" t="s">
        <v>53</v>
      </c>
      <c r="C7" s="83" t="s">
        <v>54</v>
      </c>
      <c r="D7" s="44">
        <v>97244</v>
      </c>
      <c r="E7" s="84">
        <f t="shared" si="0"/>
        <v>1.2044591892281882E-2</v>
      </c>
    </row>
    <row r="8" spans="2:5" ht="15.75">
      <c r="B8" s="82" t="s">
        <v>55</v>
      </c>
      <c r="C8" s="83" t="s">
        <v>56</v>
      </c>
      <c r="D8" s="44">
        <v>122090</v>
      </c>
      <c r="E8" s="84">
        <f t="shared" si="0"/>
        <v>1.5122004690558749E-2</v>
      </c>
    </row>
    <row r="9" spans="2:5" ht="15.75">
      <c r="B9" s="82" t="s">
        <v>57</v>
      </c>
      <c r="C9" s="83" t="s">
        <v>58</v>
      </c>
      <c r="D9" s="44">
        <v>105027</v>
      </c>
      <c r="E9" s="84">
        <f t="shared" si="0"/>
        <v>1.300859027467699E-2</v>
      </c>
    </row>
    <row r="10" spans="2:5" ht="15.75">
      <c r="B10" s="82" t="s">
        <v>59</v>
      </c>
      <c r="C10" s="83" t="s">
        <v>60</v>
      </c>
      <c r="D10" s="44">
        <v>158996</v>
      </c>
      <c r="E10" s="84">
        <f t="shared" si="0"/>
        <v>1.9693162894422793E-2</v>
      </c>
    </row>
    <row r="11" spans="2:5" ht="15.75">
      <c r="B11" s="82" t="s">
        <v>61</v>
      </c>
      <c r="C11" s="83" t="s">
        <v>62</v>
      </c>
      <c r="D11" s="44">
        <v>70525</v>
      </c>
      <c r="E11" s="84">
        <f t="shared" si="0"/>
        <v>8.7351902760394451E-3</v>
      </c>
    </row>
    <row r="12" spans="2:5" ht="15.75">
      <c r="B12" s="82" t="s">
        <v>63</v>
      </c>
      <c r="C12" s="83" t="s">
        <v>64</v>
      </c>
      <c r="D12" s="44">
        <v>58745</v>
      </c>
      <c r="E12" s="84">
        <f t="shared" si="0"/>
        <v>7.2761255266350537E-3</v>
      </c>
    </row>
    <row r="13" spans="2:5" ht="15.75">
      <c r="B13" s="82" t="s">
        <v>65</v>
      </c>
      <c r="C13" s="83" t="s">
        <v>66</v>
      </c>
      <c r="D13" s="44">
        <v>136524</v>
      </c>
      <c r="E13" s="84">
        <f t="shared" si="0"/>
        <v>1.6909792516781413E-2</v>
      </c>
    </row>
    <row r="14" spans="2:5" ht="15.75">
      <c r="B14" s="82" t="s">
        <v>67</v>
      </c>
      <c r="C14" s="83" t="s">
        <v>68</v>
      </c>
      <c r="D14" s="44">
        <v>46942</v>
      </c>
      <c r="E14" s="84">
        <f t="shared" si="0"/>
        <v>5.8142120090442194E-3</v>
      </c>
    </row>
    <row r="15" spans="2:5" ht="15.75">
      <c r="B15" s="82" t="s">
        <v>69</v>
      </c>
      <c r="C15" s="83" t="s">
        <v>70</v>
      </c>
      <c r="D15" s="44">
        <v>70548</v>
      </c>
      <c r="E15" s="84">
        <f t="shared" si="0"/>
        <v>8.7380390442258881E-3</v>
      </c>
    </row>
    <row r="16" spans="2:5" ht="15.75">
      <c r="B16" s="82" t="s">
        <v>71</v>
      </c>
      <c r="C16" s="83" t="s">
        <v>72</v>
      </c>
      <c r="D16" s="44">
        <v>47090</v>
      </c>
      <c r="E16" s="84">
        <f t="shared" si="0"/>
        <v>5.8325432130265503E-3</v>
      </c>
    </row>
    <row r="17" spans="2:5" ht="15.75">
      <c r="B17" s="82" t="s">
        <v>73</v>
      </c>
      <c r="C17" s="83" t="s">
        <v>74</v>
      </c>
      <c r="D17" s="44">
        <v>222266</v>
      </c>
      <c r="E17" s="84">
        <f t="shared" si="0"/>
        <v>2.7529752596868955E-2</v>
      </c>
    </row>
    <row r="18" spans="2:5" ht="15.75">
      <c r="B18" s="82" t="s">
        <v>75</v>
      </c>
      <c r="C18" s="83" t="s">
        <v>76</v>
      </c>
      <c r="D18" s="44">
        <v>178443</v>
      </c>
      <c r="E18" s="84">
        <f t="shared" si="0"/>
        <v>2.2101858325803709E-2</v>
      </c>
    </row>
    <row r="19" spans="2:5" ht="15.75">
      <c r="B19" s="82" t="s">
        <v>77</v>
      </c>
      <c r="C19" s="83" t="s">
        <v>78</v>
      </c>
      <c r="D19" s="44">
        <v>55047</v>
      </c>
      <c r="E19" s="84">
        <f t="shared" si="0"/>
        <v>6.8180931460495326E-3</v>
      </c>
    </row>
    <row r="20" spans="2:5" ht="15.75">
      <c r="B20" s="82" t="s">
        <v>79</v>
      </c>
      <c r="C20" s="83" t="s">
        <v>80</v>
      </c>
      <c r="D20" s="44">
        <v>67232</v>
      </c>
      <c r="E20" s="84">
        <f t="shared" si="0"/>
        <v>8.3273209874325967E-3</v>
      </c>
    </row>
    <row r="21" spans="2:5" ht="15.75">
      <c r="B21" s="82" t="s">
        <v>81</v>
      </c>
      <c r="C21" s="83" t="s">
        <v>82</v>
      </c>
      <c r="D21" s="44">
        <v>131456</v>
      </c>
      <c r="E21" s="84">
        <f t="shared" si="0"/>
        <v>1.6282072639872969E-2</v>
      </c>
    </row>
    <row r="22" spans="2:5" ht="15.75">
      <c r="B22" s="82" t="s">
        <v>83</v>
      </c>
      <c r="C22" s="83" t="s">
        <v>84</v>
      </c>
      <c r="D22" s="44">
        <v>122976</v>
      </c>
      <c r="E22" s="84">
        <f t="shared" si="0"/>
        <v>1.5231744195479995E-2</v>
      </c>
    </row>
    <row r="23" spans="2:5" ht="15.75">
      <c r="B23" s="82" t="s">
        <v>85</v>
      </c>
      <c r="C23" s="83" t="s">
        <v>86</v>
      </c>
      <c r="D23" s="44">
        <v>71116</v>
      </c>
      <c r="E23" s="84">
        <f t="shared" si="0"/>
        <v>8.8083912324823984E-3</v>
      </c>
    </row>
    <row r="24" spans="2:5" ht="15.75">
      <c r="B24" s="82" t="s">
        <v>87</v>
      </c>
      <c r="C24" s="83" t="s">
        <v>88</v>
      </c>
      <c r="D24" s="44">
        <v>101345</v>
      </c>
      <c r="E24" s="84">
        <f t="shared" si="0"/>
        <v>1.2552539645873342E-2</v>
      </c>
    </row>
    <row r="25" spans="2:5" ht="15.75">
      <c r="B25" s="82" t="s">
        <v>89</v>
      </c>
      <c r="C25" s="83" t="s">
        <v>90</v>
      </c>
      <c r="D25" s="44">
        <v>104934</v>
      </c>
      <c r="E25" s="84">
        <f t="shared" si="0"/>
        <v>1.2997071342444849E-2</v>
      </c>
    </row>
    <row r="26" spans="2:5" ht="15.75">
      <c r="B26" s="82" t="s">
        <v>91</v>
      </c>
      <c r="C26" s="83" t="s">
        <v>92</v>
      </c>
      <c r="D26" s="44">
        <v>33099</v>
      </c>
      <c r="E26" s="84">
        <f t="shared" si="0"/>
        <v>4.0996251392645096E-3</v>
      </c>
    </row>
    <row r="27" spans="2:5" ht="15.75">
      <c r="B27" s="82" t="s">
        <v>93</v>
      </c>
      <c r="C27" s="83" t="s">
        <v>94</v>
      </c>
      <c r="D27" s="44">
        <v>206091</v>
      </c>
      <c r="E27" s="84">
        <f t="shared" si="0"/>
        <v>2.552632540488118E-2</v>
      </c>
    </row>
    <row r="28" spans="2:5" ht="15.75">
      <c r="B28" s="82" t="s">
        <v>95</v>
      </c>
      <c r="C28" s="83" t="s">
        <v>96</v>
      </c>
      <c r="D28" s="44">
        <v>23264</v>
      </c>
      <c r="E28" s="84">
        <f t="shared" si="0"/>
        <v>2.8814670908441208E-3</v>
      </c>
    </row>
    <row r="29" spans="2:5" ht="15.75">
      <c r="B29" s="82" t="s">
        <v>97</v>
      </c>
      <c r="C29" s="83" t="s">
        <v>98</v>
      </c>
      <c r="D29" s="44">
        <v>138991</v>
      </c>
      <c r="E29" s="84">
        <f t="shared" si="0"/>
        <v>1.7215353869649039E-2</v>
      </c>
    </row>
    <row r="30" spans="2:5" ht="15.75">
      <c r="B30" s="82" t="s">
        <v>99</v>
      </c>
      <c r="C30" s="83" t="s">
        <v>100</v>
      </c>
      <c r="D30" s="44">
        <v>41824</v>
      </c>
      <c r="E30" s="84">
        <f t="shared" si="0"/>
        <v>5.1802991578174225E-3</v>
      </c>
    </row>
    <row r="31" spans="2:5" ht="15.75">
      <c r="B31" s="82" t="s">
        <v>101</v>
      </c>
      <c r="C31" s="83" t="s">
        <v>102</v>
      </c>
      <c r="D31" s="44">
        <v>165394</v>
      </c>
      <c r="E31" s="84">
        <f t="shared" si="0"/>
        <v>2.0485615888199474E-2</v>
      </c>
    </row>
    <row r="32" spans="2:5" ht="15.75">
      <c r="B32" s="82" t="s">
        <v>103</v>
      </c>
      <c r="C32" s="83" t="s">
        <v>104</v>
      </c>
      <c r="D32" s="44">
        <v>107476</v>
      </c>
      <c r="E32" s="84">
        <f t="shared" si="0"/>
        <v>1.3311922156790008E-2</v>
      </c>
    </row>
    <row r="33" spans="2:13" ht="15.75">
      <c r="B33" s="82" t="s">
        <v>105</v>
      </c>
      <c r="C33" s="83" t="s">
        <v>106</v>
      </c>
      <c r="D33" s="44">
        <v>78828</v>
      </c>
      <c r="E33" s="84">
        <f t="shared" si="0"/>
        <v>9.763595591345443E-3</v>
      </c>
    </row>
    <row r="34" spans="2:13" ht="15.75">
      <c r="B34" s="82" t="s">
        <v>107</v>
      </c>
      <c r="C34" s="83" t="s">
        <v>108</v>
      </c>
      <c r="D34" s="44">
        <v>173404</v>
      </c>
      <c r="E34" s="84">
        <f t="shared" si="0"/>
        <v>2.1477730373999911E-2</v>
      </c>
    </row>
    <row r="35" spans="2:13" ht="15.75">
      <c r="B35" s="82" t="s">
        <v>109</v>
      </c>
      <c r="C35" s="83" t="s">
        <v>110</v>
      </c>
      <c r="D35" s="44">
        <v>125464</v>
      </c>
      <c r="E35" s="84">
        <f t="shared" si="0"/>
        <v>1.5539906597561331E-2</v>
      </c>
    </row>
    <row r="36" spans="2:13" ht="15.75">
      <c r="B36" s="82" t="s">
        <v>111</v>
      </c>
      <c r="C36" s="83" t="s">
        <v>112</v>
      </c>
      <c r="D36" s="44">
        <v>70931</v>
      </c>
      <c r="E36" s="84">
        <f t="shared" si="0"/>
        <v>8.7854772275044856E-3</v>
      </c>
    </row>
    <row r="37" spans="2:13" ht="15.75">
      <c r="B37" s="82" t="s">
        <v>113</v>
      </c>
      <c r="C37" s="83" t="s">
        <v>114</v>
      </c>
      <c r="D37" s="44">
        <v>185642</v>
      </c>
      <c r="E37" s="84">
        <f t="shared" si="0"/>
        <v>2.2993522768160433E-2</v>
      </c>
    </row>
    <row r="38" spans="2:13" ht="15.75">
      <c r="B38" s="82" t="s">
        <v>115</v>
      </c>
      <c r="C38" s="83" t="s">
        <v>116</v>
      </c>
      <c r="D38" s="44">
        <v>179793</v>
      </c>
      <c r="E38" s="84">
        <f t="shared" si="0"/>
        <v>2.2269068632399289E-2</v>
      </c>
    </row>
    <row r="39" spans="2:13" ht="15.75">
      <c r="B39" s="82" t="s">
        <v>117</v>
      </c>
      <c r="C39" s="83" t="s">
        <v>118</v>
      </c>
      <c r="D39" s="44">
        <v>40529</v>
      </c>
      <c r="E39" s="84">
        <f t="shared" si="0"/>
        <v>5.019901122972033E-3</v>
      </c>
    </row>
    <row r="40" spans="2:13" ht="15.75">
      <c r="B40" s="82" t="s">
        <v>119</v>
      </c>
      <c r="C40" s="83" t="s">
        <v>120</v>
      </c>
      <c r="D40" s="44">
        <v>389475</v>
      </c>
      <c r="E40" s="84">
        <f t="shared" si="0"/>
        <v>4.8240173452824706E-2</v>
      </c>
      <c r="M40" s="20"/>
    </row>
    <row r="41" spans="2:13" ht="15.75">
      <c r="B41" s="82" t="s">
        <v>121</v>
      </c>
      <c r="C41" s="83" t="s">
        <v>122</v>
      </c>
      <c r="D41" s="44">
        <v>59576</v>
      </c>
      <c r="E41" s="84">
        <f t="shared" si="0"/>
        <v>7.37905275980611E-3</v>
      </c>
    </row>
    <row r="42" spans="2:13" ht="15.75">
      <c r="B42" s="82" t="s">
        <v>123</v>
      </c>
      <c r="C42" s="83" t="s">
        <v>124</v>
      </c>
      <c r="D42" s="44">
        <v>89498</v>
      </c>
      <c r="E42" s="84">
        <f t="shared" si="0"/>
        <v>1.1085176310882357E-2</v>
      </c>
    </row>
    <row r="43" spans="2:13" ht="15.75">
      <c r="B43" s="82" t="s">
        <v>125</v>
      </c>
      <c r="C43" s="83" t="s">
        <v>126</v>
      </c>
      <c r="D43" s="44">
        <v>109432</v>
      </c>
      <c r="E43" s="84">
        <f t="shared" si="0"/>
        <v>1.3554191312124047E-2</v>
      </c>
    </row>
    <row r="44" spans="2:13" ht="15.75">
      <c r="B44" s="82" t="s">
        <v>127</v>
      </c>
      <c r="C44" s="83" t="s">
        <v>128</v>
      </c>
      <c r="D44" s="44">
        <v>89051</v>
      </c>
      <c r="E44" s="84">
        <f t="shared" si="0"/>
        <v>1.1029811120476265E-2</v>
      </c>
    </row>
    <row r="45" spans="2:13" ht="15.75">
      <c r="B45" s="82" t="s">
        <v>129</v>
      </c>
      <c r="C45" s="83" t="s">
        <v>130</v>
      </c>
      <c r="D45" s="44">
        <v>41815</v>
      </c>
      <c r="E45" s="84">
        <f t="shared" si="0"/>
        <v>5.1791844224401183E-3</v>
      </c>
    </row>
    <row r="46" spans="2:13" ht="15.75">
      <c r="B46" s="82" t="s">
        <v>131</v>
      </c>
      <c r="C46" s="83" t="s">
        <v>132</v>
      </c>
      <c r="D46" s="44">
        <v>2710117</v>
      </c>
      <c r="E46" s="84">
        <f t="shared" si="0"/>
        <v>0.33567369961473509</v>
      </c>
    </row>
    <row r="47" spans="2:13" ht="15.75">
      <c r="B47" s="82" t="s">
        <v>133</v>
      </c>
      <c r="C47" s="83" t="s">
        <v>134</v>
      </c>
      <c r="D47" s="44">
        <v>897304</v>
      </c>
      <c r="E47" s="84">
        <f t="shared" si="0"/>
        <v>0.1111396125551407</v>
      </c>
    </row>
    <row r="48" spans="2:13" ht="16.5" thickBot="1">
      <c r="B48" s="79" t="s">
        <v>135</v>
      </c>
      <c r="C48" s="80" t="s">
        <v>43</v>
      </c>
      <c r="D48" s="40">
        <f>SUM(D5:D47)</f>
        <v>8073665</v>
      </c>
      <c r="E48" s="81">
        <f t="shared" si="0"/>
        <v>1</v>
      </c>
    </row>
    <row r="49" spans="4:4">
      <c r="D49" s="23"/>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9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8" sqref="J18"/>
    </sheetView>
  </sheetViews>
  <sheetFormatPr defaultRowHeight="15"/>
  <cols>
    <col min="2" max="2" width="4.5703125" bestFit="1" customWidth="1"/>
    <col min="3" max="3" width="19.28515625" customWidth="1"/>
    <col min="4" max="4" width="32" customWidth="1"/>
    <col min="5" max="16384" width="9.140625" style="9"/>
  </cols>
  <sheetData>
    <row r="1" spans="2:4" ht="15.75" thickBot="1"/>
    <row r="2" spans="2:4" ht="61.5" customHeight="1">
      <c r="B2" s="120" t="s">
        <v>217</v>
      </c>
      <c r="C2" s="121"/>
      <c r="D2" s="122"/>
    </row>
    <row r="3" spans="2:4" ht="65.25" customHeight="1">
      <c r="B3" s="118" t="s">
        <v>44</v>
      </c>
      <c r="C3" s="119"/>
      <c r="D3" s="85" t="s">
        <v>8</v>
      </c>
    </row>
    <row r="4" spans="2:4">
      <c r="B4" s="76" t="s">
        <v>46</v>
      </c>
      <c r="C4" s="77" t="s">
        <v>4</v>
      </c>
      <c r="D4" s="86"/>
    </row>
    <row r="5" spans="2:4" ht="15.75">
      <c r="B5" s="88"/>
      <c r="C5" s="89" t="s">
        <v>5</v>
      </c>
      <c r="D5" s="90">
        <v>28896</v>
      </c>
    </row>
    <row r="6" spans="2:4" ht="15.75">
      <c r="B6" s="88" t="s">
        <v>51</v>
      </c>
      <c r="C6" s="89" t="s">
        <v>52</v>
      </c>
      <c r="D6" s="90">
        <v>73571</v>
      </c>
    </row>
    <row r="7" spans="2:4" ht="15.75">
      <c r="B7" s="88" t="s">
        <v>53</v>
      </c>
      <c r="C7" s="89" t="s">
        <v>54</v>
      </c>
      <c r="D7" s="90">
        <v>95916</v>
      </c>
    </row>
    <row r="8" spans="2:4" ht="15.75">
      <c r="B8" s="88" t="s">
        <v>55</v>
      </c>
      <c r="C8" s="89" t="s">
        <v>56</v>
      </c>
      <c r="D8" s="90">
        <v>140546</v>
      </c>
    </row>
    <row r="9" spans="2:4" ht="15.75">
      <c r="B9" s="88" t="s">
        <v>57</v>
      </c>
      <c r="C9" s="89" t="s">
        <v>58</v>
      </c>
      <c r="D9" s="90">
        <v>90855</v>
      </c>
    </row>
    <row r="10" spans="2:4" ht="15.75">
      <c r="B10" s="88" t="s">
        <v>59</v>
      </c>
      <c r="C10" s="89" t="s">
        <v>60</v>
      </c>
      <c r="D10" s="90">
        <v>125796</v>
      </c>
    </row>
    <row r="11" spans="2:4" ht="15.75">
      <c r="B11" s="88" t="s">
        <v>61</v>
      </c>
      <c r="C11" s="89" t="s">
        <v>62</v>
      </c>
      <c r="D11" s="90">
        <v>49448</v>
      </c>
    </row>
    <row r="12" spans="2:4" ht="15.75">
      <c r="B12" s="88" t="s">
        <v>63</v>
      </c>
      <c r="C12" s="89" t="s">
        <v>64</v>
      </c>
      <c r="D12" s="90">
        <v>47608</v>
      </c>
    </row>
    <row r="13" spans="2:4" ht="15.75">
      <c r="B13" s="88" t="s">
        <v>65</v>
      </c>
      <c r="C13" s="89" t="s">
        <v>66</v>
      </c>
      <c r="D13" s="90">
        <v>137359</v>
      </c>
    </row>
    <row r="14" spans="2:4" ht="15.75">
      <c r="B14" s="88" t="s">
        <v>67</v>
      </c>
      <c r="C14" s="89" t="s">
        <v>68</v>
      </c>
      <c r="D14" s="90">
        <v>51244</v>
      </c>
    </row>
    <row r="15" spans="2:4" ht="15.75">
      <c r="B15" s="88" t="s">
        <v>69</v>
      </c>
      <c r="C15" s="89" t="s">
        <v>70</v>
      </c>
      <c r="D15" s="90">
        <v>67404</v>
      </c>
    </row>
    <row r="16" spans="2:4" ht="15.75">
      <c r="B16" s="88" t="s">
        <v>71</v>
      </c>
      <c r="C16" s="89" t="s">
        <v>72</v>
      </c>
      <c r="D16" s="90">
        <v>43278</v>
      </c>
    </row>
    <row r="17" spans="2:4" ht="15.75">
      <c r="B17" s="88" t="s">
        <v>73</v>
      </c>
      <c r="C17" s="89" t="s">
        <v>74</v>
      </c>
      <c r="D17" s="90">
        <v>183623</v>
      </c>
    </row>
    <row r="18" spans="2:4" ht="15.75">
      <c r="B18" s="88" t="s">
        <v>75</v>
      </c>
      <c r="C18" s="89" t="s">
        <v>76</v>
      </c>
      <c r="D18" s="90">
        <v>143337</v>
      </c>
    </row>
    <row r="19" spans="2:4" ht="15.75">
      <c r="B19" s="88" t="s">
        <v>77</v>
      </c>
      <c r="C19" s="89" t="s">
        <v>78</v>
      </c>
      <c r="D19" s="90">
        <v>39067</v>
      </c>
    </row>
    <row r="20" spans="2:4" ht="15.75">
      <c r="B20" s="88" t="s">
        <v>79</v>
      </c>
      <c r="C20" s="89" t="s">
        <v>80</v>
      </c>
      <c r="D20" s="90">
        <v>85983</v>
      </c>
    </row>
    <row r="21" spans="2:4" ht="15.75">
      <c r="B21" s="88" t="s">
        <v>81</v>
      </c>
      <c r="C21" s="89" t="s">
        <v>82</v>
      </c>
      <c r="D21" s="90">
        <v>108596</v>
      </c>
    </row>
    <row r="22" spans="2:4" ht="15.75">
      <c r="B22" s="88" t="s">
        <v>83</v>
      </c>
      <c r="C22" s="89" t="s">
        <v>84</v>
      </c>
      <c r="D22" s="90">
        <v>84487</v>
      </c>
    </row>
    <row r="23" spans="2:4" ht="15.75">
      <c r="B23" s="88" t="s">
        <v>85</v>
      </c>
      <c r="C23" s="89" t="s">
        <v>86</v>
      </c>
      <c r="D23" s="90">
        <v>65884</v>
      </c>
    </row>
    <row r="24" spans="2:4" ht="15.75">
      <c r="B24" s="88" t="s">
        <v>87</v>
      </c>
      <c r="C24" s="89" t="s">
        <v>88</v>
      </c>
      <c r="D24" s="90">
        <v>56476</v>
      </c>
    </row>
    <row r="25" spans="2:4" ht="15.75">
      <c r="B25" s="88" t="s">
        <v>89</v>
      </c>
      <c r="C25" s="89" t="s">
        <v>90</v>
      </c>
      <c r="D25" s="90">
        <v>77786</v>
      </c>
    </row>
    <row r="26" spans="2:4" ht="15.75">
      <c r="B26" s="88" t="s">
        <v>91</v>
      </c>
      <c r="C26" s="89" t="s">
        <v>92</v>
      </c>
      <c r="D26" s="90">
        <v>43355</v>
      </c>
    </row>
    <row r="27" spans="2:4" ht="15.75">
      <c r="B27" s="88" t="s">
        <v>93</v>
      </c>
      <c r="C27" s="89" t="s">
        <v>94</v>
      </c>
      <c r="D27" s="90">
        <v>143381</v>
      </c>
    </row>
    <row r="28" spans="2:4" ht="15.75">
      <c r="B28" s="88" t="s">
        <v>95</v>
      </c>
      <c r="C28" s="89" t="s">
        <v>96</v>
      </c>
      <c r="D28" s="90">
        <v>42721</v>
      </c>
    </row>
    <row r="29" spans="2:4" ht="15.75">
      <c r="B29" s="88" t="s">
        <v>97</v>
      </c>
      <c r="C29" s="89" t="s">
        <v>98</v>
      </c>
      <c r="D29" s="90">
        <v>84758</v>
      </c>
    </row>
    <row r="30" spans="2:4" ht="15.75">
      <c r="B30" s="88" t="s">
        <v>99</v>
      </c>
      <c r="C30" s="89" t="s">
        <v>100</v>
      </c>
      <c r="D30" s="90">
        <v>37071</v>
      </c>
    </row>
    <row r="31" spans="2:4" ht="15.75">
      <c r="B31" s="88" t="s">
        <v>101</v>
      </c>
      <c r="C31" s="89" t="s">
        <v>102</v>
      </c>
      <c r="D31" s="90">
        <v>107295</v>
      </c>
    </row>
    <row r="32" spans="2:4" ht="15.75">
      <c r="B32" s="88" t="s">
        <v>103</v>
      </c>
      <c r="C32" s="89" t="s">
        <v>104</v>
      </c>
      <c r="D32" s="90">
        <v>67980</v>
      </c>
    </row>
    <row r="33" spans="2:12" ht="15.75">
      <c r="B33" s="88" t="s">
        <v>105</v>
      </c>
      <c r="C33" s="89" t="s">
        <v>106</v>
      </c>
      <c r="D33" s="90">
        <v>63205</v>
      </c>
    </row>
    <row r="34" spans="2:12" ht="15.75">
      <c r="B34" s="88" t="s">
        <v>107</v>
      </c>
      <c r="C34" s="89" t="s">
        <v>108</v>
      </c>
      <c r="D34" s="90">
        <v>161924</v>
      </c>
    </row>
    <row r="35" spans="2:12" ht="15.75">
      <c r="B35" s="88" t="s">
        <v>109</v>
      </c>
      <c r="C35" s="89" t="s">
        <v>110</v>
      </c>
      <c r="D35" s="90">
        <v>61539</v>
      </c>
    </row>
    <row r="36" spans="2:12" ht="15.75">
      <c r="B36" s="88" t="s">
        <v>111</v>
      </c>
      <c r="C36" s="89" t="s">
        <v>112</v>
      </c>
      <c r="D36" s="90">
        <v>42309</v>
      </c>
    </row>
    <row r="37" spans="2:12" ht="15.75">
      <c r="B37" s="88" t="s">
        <v>113</v>
      </c>
      <c r="C37" s="89" t="s">
        <v>114</v>
      </c>
      <c r="D37" s="90">
        <v>101611</v>
      </c>
    </row>
    <row r="38" spans="2:12" ht="15.75">
      <c r="B38" s="88" t="s">
        <v>115</v>
      </c>
      <c r="C38" s="89" t="s">
        <v>116</v>
      </c>
      <c r="D38" s="90">
        <v>90895</v>
      </c>
    </row>
    <row r="39" spans="2:12" ht="15.75">
      <c r="B39" s="88" t="s">
        <v>117</v>
      </c>
      <c r="C39" s="89" t="s">
        <v>118</v>
      </c>
      <c r="D39" s="90">
        <v>49877</v>
      </c>
    </row>
    <row r="40" spans="2:12" ht="15.75">
      <c r="B40" s="88" t="s">
        <v>119</v>
      </c>
      <c r="C40" s="89" t="s">
        <v>120</v>
      </c>
      <c r="D40" s="90">
        <v>176106</v>
      </c>
    </row>
    <row r="41" spans="2:12" ht="15.75">
      <c r="B41" s="88" t="s">
        <v>121</v>
      </c>
      <c r="C41" s="89" t="s">
        <v>122</v>
      </c>
      <c r="D41" s="90">
        <v>34321</v>
      </c>
    </row>
    <row r="42" spans="2:12" ht="15.75">
      <c r="B42" s="88" t="s">
        <v>123</v>
      </c>
      <c r="C42" s="89" t="s">
        <v>124</v>
      </c>
      <c r="D42" s="90">
        <v>48471</v>
      </c>
    </row>
    <row r="43" spans="2:12" ht="15.75">
      <c r="B43" s="88" t="s">
        <v>125</v>
      </c>
      <c r="C43" s="89" t="s">
        <v>126</v>
      </c>
      <c r="D43" s="90">
        <v>66215</v>
      </c>
    </row>
    <row r="44" spans="2:12" ht="15.75">
      <c r="B44" s="88" t="s">
        <v>127</v>
      </c>
      <c r="C44" s="89" t="s">
        <v>128</v>
      </c>
      <c r="D44" s="90">
        <v>46498</v>
      </c>
      <c r="L44" s="20"/>
    </row>
    <row r="45" spans="2:12" ht="15.75">
      <c r="B45" s="88" t="s">
        <v>129</v>
      </c>
      <c r="C45" s="89" t="s">
        <v>130</v>
      </c>
      <c r="D45" s="90">
        <v>45918</v>
      </c>
    </row>
    <row r="46" spans="2:12" ht="15.75">
      <c r="B46" s="88" t="s">
        <v>131</v>
      </c>
      <c r="C46" s="89" t="s">
        <v>132</v>
      </c>
      <c r="D46" s="90">
        <v>68326</v>
      </c>
    </row>
    <row r="47" spans="2:12" ht="15.75">
      <c r="B47" s="88">
        <v>421</v>
      </c>
      <c r="C47" s="89" t="s">
        <v>132</v>
      </c>
      <c r="D47" s="90">
        <v>94058</v>
      </c>
    </row>
    <row r="48" spans="2:12" ht="15.75">
      <c r="B48" s="88">
        <v>431</v>
      </c>
      <c r="C48" s="89" t="s">
        <v>132</v>
      </c>
      <c r="D48" s="90">
        <v>125870</v>
      </c>
    </row>
    <row r="49" spans="2:4" ht="15.75">
      <c r="B49" s="88">
        <v>441</v>
      </c>
      <c r="C49" s="89" t="s">
        <v>132</v>
      </c>
      <c r="D49" s="90">
        <v>95580</v>
      </c>
    </row>
    <row r="50" spans="2:4" ht="15.75">
      <c r="B50" s="88">
        <v>451</v>
      </c>
      <c r="C50" s="89" t="s">
        <v>132</v>
      </c>
      <c r="D50" s="90">
        <v>75971</v>
      </c>
    </row>
    <row r="51" spans="2:4" ht="15.75">
      <c r="B51" s="88">
        <v>461</v>
      </c>
      <c r="C51" s="89" t="s">
        <v>132</v>
      </c>
      <c r="D51" s="90">
        <v>116044</v>
      </c>
    </row>
    <row r="52" spans="2:4" ht="15.75">
      <c r="B52" s="88" t="s">
        <v>133</v>
      </c>
      <c r="C52" s="89" t="s">
        <v>134</v>
      </c>
      <c r="D52" s="90">
        <v>147809</v>
      </c>
    </row>
    <row r="53" spans="2:4" ht="16.5" thickBot="1">
      <c r="B53" s="79" t="s">
        <v>135</v>
      </c>
      <c r="C53" s="80" t="s">
        <v>43</v>
      </c>
      <c r="D53" s="87">
        <f>SUM(D5:D52)</f>
        <v>4036268</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8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0"/>
  <sheetViews>
    <sheetView workbookViewId="0">
      <selection activeCell="D22" sqref="D22"/>
    </sheetView>
  </sheetViews>
  <sheetFormatPr defaultRowHeight="12.75"/>
  <cols>
    <col min="1" max="1" width="12.140625" customWidth="1"/>
    <col min="2" max="2" width="31.7109375" customWidth="1"/>
    <col min="3" max="3" width="33.7109375" customWidth="1"/>
  </cols>
  <sheetData>
    <row r="1" spans="2:3" ht="16.5" thickBot="1">
      <c r="B1" s="123"/>
      <c r="C1" s="123"/>
    </row>
    <row r="2" spans="2:3" ht="46.5" customHeight="1">
      <c r="B2" s="115" t="s">
        <v>218</v>
      </c>
      <c r="C2" s="117"/>
    </row>
    <row r="3" spans="2:3">
      <c r="B3" s="76" t="s">
        <v>187</v>
      </c>
      <c r="C3" s="86" t="s">
        <v>45</v>
      </c>
    </row>
    <row r="4" spans="2:3" ht="15">
      <c r="B4" s="91" t="s">
        <v>186</v>
      </c>
      <c r="C4" s="45">
        <v>78808</v>
      </c>
    </row>
    <row r="5" spans="2:3" ht="15">
      <c r="B5" s="91" t="s">
        <v>26</v>
      </c>
      <c r="C5" s="45">
        <v>78608</v>
      </c>
    </row>
    <row r="6" spans="2:3" ht="15">
      <c r="B6" s="91" t="s">
        <v>189</v>
      </c>
      <c r="C6" s="45">
        <v>78419</v>
      </c>
    </row>
    <row r="7" spans="2:3" ht="15">
      <c r="B7" s="91" t="s">
        <v>28</v>
      </c>
      <c r="C7" s="45">
        <v>78244</v>
      </c>
    </row>
    <row r="8" spans="2:3" ht="15">
      <c r="B8" s="91" t="s">
        <v>2</v>
      </c>
      <c r="C8" s="45">
        <v>78027</v>
      </c>
    </row>
    <row r="9" spans="2:3" ht="15">
      <c r="B9" s="91" t="s">
        <v>32</v>
      </c>
      <c r="C9" s="45">
        <v>77090</v>
      </c>
    </row>
    <row r="10" spans="2:3" ht="15.75" thickBot="1">
      <c r="B10" s="92" t="s">
        <v>9</v>
      </c>
      <c r="C10" s="74">
        <v>76931</v>
      </c>
    </row>
  </sheetData>
  <mergeCells count="2">
    <mergeCell ref="B1:C1"/>
    <mergeCell ref="B2:C2"/>
  </mergeCells>
  <phoneticPr fontId="16" type="noConversion"/>
  <printOptions horizontalCentered="1" verticalCentered="1"/>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G18" sqref="G18"/>
    </sheetView>
  </sheetViews>
  <sheetFormatPr defaultColWidth="11.42578125" defaultRowHeight="12.75"/>
  <cols>
    <col min="2" max="2" width="4.7109375" customWidth="1"/>
    <col min="3" max="3" width="19.28515625" style="7" customWidth="1"/>
    <col min="4" max="4" width="23" customWidth="1"/>
    <col min="5" max="6" width="13.85546875" bestFit="1" customWidth="1"/>
  </cols>
  <sheetData>
    <row r="1" spans="2:8" ht="13.5" thickBot="1"/>
    <row r="2" spans="2:8" ht="59.25" customHeight="1">
      <c r="B2" s="94" t="s">
        <v>219</v>
      </c>
      <c r="C2" s="95"/>
      <c r="D2" s="95"/>
      <c r="E2" s="95"/>
      <c r="F2" s="96"/>
    </row>
    <row r="3" spans="2:8" ht="23.25" customHeight="1">
      <c r="B3" s="105" t="s">
        <v>41</v>
      </c>
      <c r="C3" s="93" t="s">
        <v>163</v>
      </c>
      <c r="D3" s="93" t="s">
        <v>136</v>
      </c>
      <c r="E3" s="93" t="s">
        <v>138</v>
      </c>
      <c r="F3" s="106"/>
    </row>
    <row r="4" spans="2:8">
      <c r="B4" s="105"/>
      <c r="C4" s="93"/>
      <c r="D4" s="93"/>
      <c r="E4" s="37" t="s">
        <v>169</v>
      </c>
      <c r="F4" s="49" t="s">
        <v>170</v>
      </c>
    </row>
    <row r="5" spans="2:8" ht="15">
      <c r="B5" s="42">
        <f>k_total_tec_0723!B6</f>
        <v>1</v>
      </c>
      <c r="C5" s="43" t="str">
        <f>k_total_tec_0723!C6</f>
        <v>METROPOLITAN LIFE</v>
      </c>
      <c r="D5" s="44">
        <f t="shared" ref="D5:D11" si="0">E5+F5</f>
        <v>1114709</v>
      </c>
      <c r="E5" s="44">
        <v>532695</v>
      </c>
      <c r="F5" s="45">
        <v>582014</v>
      </c>
      <c r="G5" s="4"/>
      <c r="H5" s="4"/>
    </row>
    <row r="6" spans="2:8" ht="15">
      <c r="B6" s="46">
        <f>k_total_tec_0723!B7</f>
        <v>2</v>
      </c>
      <c r="C6" s="43" t="str">
        <f>k_total_tec_0723!C7</f>
        <v>AZT VIITORUL TAU</v>
      </c>
      <c r="D6" s="44">
        <f t="shared" si="0"/>
        <v>1670877</v>
      </c>
      <c r="E6" s="44">
        <v>799103</v>
      </c>
      <c r="F6" s="45">
        <v>871774</v>
      </c>
      <c r="G6" s="4"/>
      <c r="H6" s="4"/>
    </row>
    <row r="7" spans="2:8" ht="15">
      <c r="B7" s="46">
        <f>k_total_tec_0723!B8</f>
        <v>3</v>
      </c>
      <c r="C7" s="47" t="str">
        <f>k_total_tec_0723!C8</f>
        <v>BCR</v>
      </c>
      <c r="D7" s="44">
        <f t="shared" si="0"/>
        <v>760683</v>
      </c>
      <c r="E7" s="44">
        <v>359437</v>
      </c>
      <c r="F7" s="45">
        <v>401246</v>
      </c>
      <c r="G7" s="4"/>
      <c r="H7" s="4"/>
    </row>
    <row r="8" spans="2:8" ht="15">
      <c r="B8" s="46">
        <f>k_total_tec_0723!B9</f>
        <v>4</v>
      </c>
      <c r="C8" s="47" t="str">
        <f>k_total_tec_0723!C9</f>
        <v>BRD</v>
      </c>
      <c r="D8" s="44">
        <f t="shared" si="0"/>
        <v>550896</v>
      </c>
      <c r="E8" s="44">
        <v>259545</v>
      </c>
      <c r="F8" s="45">
        <v>291351</v>
      </c>
      <c r="G8" s="4"/>
      <c r="H8" s="4"/>
    </row>
    <row r="9" spans="2:8" ht="15">
      <c r="B9" s="46">
        <f>k_total_tec_0723!B10</f>
        <v>5</v>
      </c>
      <c r="C9" s="47" t="str">
        <f>k_total_tec_0723!C10</f>
        <v>VITAL</v>
      </c>
      <c r="D9" s="44">
        <f t="shared" si="0"/>
        <v>1022085</v>
      </c>
      <c r="E9" s="44">
        <v>481166</v>
      </c>
      <c r="F9" s="45">
        <v>540919</v>
      </c>
      <c r="G9" s="4"/>
      <c r="H9" s="4"/>
    </row>
    <row r="10" spans="2:8" ht="15">
      <c r="B10" s="46">
        <f>k_total_tec_0723!B11</f>
        <v>6</v>
      </c>
      <c r="C10" s="47" t="str">
        <f>k_total_tec_0723!C11</f>
        <v>ARIPI</v>
      </c>
      <c r="D10" s="44">
        <f t="shared" si="0"/>
        <v>859211</v>
      </c>
      <c r="E10" s="44">
        <v>406682</v>
      </c>
      <c r="F10" s="45">
        <v>452529</v>
      </c>
      <c r="G10" s="4"/>
      <c r="H10" s="4"/>
    </row>
    <row r="11" spans="2:8" ht="15">
      <c r="B11" s="46">
        <f>k_total_tec_0723!B12</f>
        <v>7</v>
      </c>
      <c r="C11" s="47" t="s">
        <v>23</v>
      </c>
      <c r="D11" s="44">
        <f t="shared" si="0"/>
        <v>2095204</v>
      </c>
      <c r="E11" s="44">
        <v>1038316</v>
      </c>
      <c r="F11" s="45">
        <v>1056888</v>
      </c>
      <c r="G11" s="4"/>
      <c r="H11" s="4"/>
    </row>
    <row r="12" spans="2:8" ht="15.75" thickBot="1">
      <c r="B12" s="124" t="s">
        <v>43</v>
      </c>
      <c r="C12" s="125"/>
      <c r="D12" s="40">
        <f>SUM(D5:D11)</f>
        <v>8073665</v>
      </c>
      <c r="E12" s="40">
        <f>SUM(E5:E11)</f>
        <v>3876944</v>
      </c>
      <c r="F12" s="41">
        <f>SUM(F5:F11)</f>
        <v>4196721</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oddFooter xml:space="preserve">&amp;R&amp;"Arial,Italic"
</oddFooter>
  </headerFooter>
</worksheet>
</file>

<file path=xl/worksheets/sheet14.xml><?xml version="1.0" encoding="utf-8"?>
<worksheet xmlns="http://schemas.openxmlformats.org/spreadsheetml/2006/main" xmlns:r="http://schemas.openxmlformats.org/officeDocument/2006/relationships">
  <dimension ref="A1"/>
  <sheetViews>
    <sheetView workbookViewId="0">
      <selection activeCell="H38" sqref="H38"/>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L27" sqref="L27"/>
    </sheetView>
  </sheetViews>
  <sheetFormatPr defaultColWidth="11.42578125" defaultRowHeight="12.75"/>
  <cols>
    <col min="2" max="2" width="5.28515625" customWidth="1"/>
    <col min="3" max="3" width="18" style="7" bestFit="1"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4.75" customHeight="1">
      <c r="B2" s="94" t="s">
        <v>220</v>
      </c>
      <c r="C2" s="95"/>
      <c r="D2" s="95"/>
      <c r="E2" s="95"/>
      <c r="F2" s="95"/>
      <c r="G2" s="95"/>
      <c r="H2" s="95"/>
      <c r="I2" s="95"/>
      <c r="J2" s="95"/>
      <c r="K2" s="95"/>
      <c r="L2" s="95"/>
      <c r="M2" s="95"/>
      <c r="N2" s="95"/>
      <c r="O2" s="95"/>
      <c r="P2" s="96"/>
    </row>
    <row r="3" spans="2:19" ht="23.25" customHeight="1">
      <c r="B3" s="105" t="s">
        <v>41</v>
      </c>
      <c r="C3" s="93" t="s">
        <v>163</v>
      </c>
      <c r="D3" s="93" t="s">
        <v>136</v>
      </c>
      <c r="E3" s="126"/>
      <c r="F3" s="127"/>
      <c r="G3" s="127"/>
      <c r="H3" s="128"/>
      <c r="I3" s="93" t="s">
        <v>138</v>
      </c>
      <c r="J3" s="93"/>
      <c r="K3" s="93"/>
      <c r="L3" s="93"/>
      <c r="M3" s="93"/>
      <c r="N3" s="93"/>
      <c r="O3" s="93"/>
      <c r="P3" s="106"/>
    </row>
    <row r="4" spans="2:19" ht="23.25" customHeight="1">
      <c r="B4" s="105"/>
      <c r="C4" s="93"/>
      <c r="D4" s="93"/>
      <c r="E4" s="93" t="s">
        <v>43</v>
      </c>
      <c r="F4" s="93"/>
      <c r="G4" s="93"/>
      <c r="H4" s="93"/>
      <c r="I4" s="93" t="s">
        <v>171</v>
      </c>
      <c r="J4" s="93"/>
      <c r="K4" s="93"/>
      <c r="L4" s="93"/>
      <c r="M4" s="93" t="s">
        <v>172</v>
      </c>
      <c r="N4" s="93"/>
      <c r="O4" s="93"/>
      <c r="P4" s="106"/>
    </row>
    <row r="5" spans="2:19" ht="47.25" customHeight="1">
      <c r="B5" s="105"/>
      <c r="C5" s="93"/>
      <c r="D5" s="93"/>
      <c r="E5" s="37" t="s">
        <v>173</v>
      </c>
      <c r="F5" s="37" t="s">
        <v>174</v>
      </c>
      <c r="G5" s="37" t="s">
        <v>11</v>
      </c>
      <c r="H5" s="37" t="s">
        <v>10</v>
      </c>
      <c r="I5" s="37" t="s">
        <v>173</v>
      </c>
      <c r="J5" s="37" t="s">
        <v>174</v>
      </c>
      <c r="K5" s="37" t="s">
        <v>11</v>
      </c>
      <c r="L5" s="37" t="s">
        <v>10</v>
      </c>
      <c r="M5" s="37" t="s">
        <v>173</v>
      </c>
      <c r="N5" s="37" t="s">
        <v>174</v>
      </c>
      <c r="O5" s="37" t="s">
        <v>11</v>
      </c>
      <c r="P5" s="49" t="s">
        <v>10</v>
      </c>
    </row>
    <row r="6" spans="2:19" ht="18" hidden="1" customHeight="1">
      <c r="B6" s="27"/>
      <c r="C6" s="28"/>
      <c r="D6" s="16" t="s">
        <v>175</v>
      </c>
      <c r="E6" s="16" t="s">
        <v>176</v>
      </c>
      <c r="F6" s="16" t="s">
        <v>177</v>
      </c>
      <c r="G6" s="16"/>
      <c r="H6" s="16" t="s">
        <v>178</v>
      </c>
      <c r="I6" s="16" t="s">
        <v>176</v>
      </c>
      <c r="J6" s="16" t="s">
        <v>177</v>
      </c>
      <c r="K6" s="16"/>
      <c r="L6" s="16" t="s">
        <v>178</v>
      </c>
      <c r="M6" s="16" t="s">
        <v>179</v>
      </c>
      <c r="N6" s="16" t="s">
        <v>180</v>
      </c>
      <c r="O6" s="16"/>
      <c r="P6" s="17" t="s">
        <v>181</v>
      </c>
    </row>
    <row r="7" spans="2:19" ht="15">
      <c r="B7" s="42">
        <f>k_total_tec_0723!B6</f>
        <v>1</v>
      </c>
      <c r="C7" s="43" t="str">
        <f>k_total_tec_0723!C6</f>
        <v>METROPOLITAN LIFE</v>
      </c>
      <c r="D7" s="44">
        <f>SUM(E7+F7+G7+H7)</f>
        <v>1114709</v>
      </c>
      <c r="E7" s="44">
        <f>I7+M7</f>
        <v>101447</v>
      </c>
      <c r="F7" s="44">
        <f>J7+N7</f>
        <v>301585</v>
      </c>
      <c r="G7" s="44">
        <f>K7+O7</f>
        <v>402795</v>
      </c>
      <c r="H7" s="44">
        <f>L7+P7</f>
        <v>308882</v>
      </c>
      <c r="I7" s="44">
        <v>47570</v>
      </c>
      <c r="J7" s="44">
        <v>140665</v>
      </c>
      <c r="K7" s="44">
        <v>187545</v>
      </c>
      <c r="L7" s="44">
        <v>156915</v>
      </c>
      <c r="M7" s="44">
        <v>53877</v>
      </c>
      <c r="N7" s="44">
        <v>160920</v>
      </c>
      <c r="O7" s="44">
        <v>215250</v>
      </c>
      <c r="P7" s="45">
        <v>151967</v>
      </c>
    </row>
    <row r="8" spans="2:19" ht="15">
      <c r="B8" s="46">
        <f>k_total_tec_0723!B7</f>
        <v>2</v>
      </c>
      <c r="C8" s="43" t="str">
        <f>k_total_tec_0723!C7</f>
        <v>AZT VIITORUL TAU</v>
      </c>
      <c r="D8" s="44">
        <f t="shared" ref="D8:D13" si="0">SUM(E8+F8+G8+H8)</f>
        <v>1670877</v>
      </c>
      <c r="E8" s="44">
        <f t="shared" ref="E8:E13" si="1">I8+M8</f>
        <v>101292</v>
      </c>
      <c r="F8" s="44">
        <f t="shared" ref="F8:F13" si="2">J8+N8</f>
        <v>275973</v>
      </c>
      <c r="G8" s="44">
        <f t="shared" ref="G8:G13" si="3">K8+O8</f>
        <v>636308</v>
      </c>
      <c r="H8" s="44">
        <f t="shared" ref="H8:H13" si="4">L8+P8</f>
        <v>657304</v>
      </c>
      <c r="I8" s="44">
        <v>47493</v>
      </c>
      <c r="J8" s="44">
        <v>129202</v>
      </c>
      <c r="K8" s="44">
        <v>297736</v>
      </c>
      <c r="L8" s="44">
        <v>324672</v>
      </c>
      <c r="M8" s="44">
        <v>53799</v>
      </c>
      <c r="N8" s="44">
        <v>146771</v>
      </c>
      <c r="O8" s="44">
        <v>338572</v>
      </c>
      <c r="P8" s="45">
        <v>332632</v>
      </c>
    </row>
    <row r="9" spans="2:19" ht="15">
      <c r="B9" s="46">
        <f>k_total_tec_0723!B8</f>
        <v>3</v>
      </c>
      <c r="C9" s="47" t="str">
        <f>k_total_tec_0723!C8</f>
        <v>BCR</v>
      </c>
      <c r="D9" s="44">
        <f t="shared" si="0"/>
        <v>760683</v>
      </c>
      <c r="E9" s="44">
        <f t="shared" si="1"/>
        <v>104035</v>
      </c>
      <c r="F9" s="44">
        <f t="shared" si="2"/>
        <v>297451</v>
      </c>
      <c r="G9" s="44">
        <f t="shared" si="3"/>
        <v>206111</v>
      </c>
      <c r="H9" s="44">
        <f t="shared" si="4"/>
        <v>153086</v>
      </c>
      <c r="I9" s="44">
        <v>48627</v>
      </c>
      <c r="J9" s="44">
        <v>139786</v>
      </c>
      <c r="K9" s="44">
        <v>96083</v>
      </c>
      <c r="L9" s="44">
        <v>74941</v>
      </c>
      <c r="M9" s="44">
        <v>55408</v>
      </c>
      <c r="N9" s="44">
        <v>157665</v>
      </c>
      <c r="O9" s="44">
        <v>110028</v>
      </c>
      <c r="P9" s="45">
        <v>78145</v>
      </c>
    </row>
    <row r="10" spans="2:19" ht="15">
      <c r="B10" s="46">
        <f>k_total_tec_0723!B9</f>
        <v>4</v>
      </c>
      <c r="C10" s="47" t="str">
        <f>k_total_tec_0723!C9</f>
        <v>BRD</v>
      </c>
      <c r="D10" s="44">
        <f t="shared" si="0"/>
        <v>550896</v>
      </c>
      <c r="E10" s="44">
        <f t="shared" si="1"/>
        <v>107852</v>
      </c>
      <c r="F10" s="44">
        <f t="shared" si="2"/>
        <v>251017</v>
      </c>
      <c r="G10" s="44">
        <f t="shared" si="3"/>
        <v>129014</v>
      </c>
      <c r="H10" s="44">
        <f t="shared" si="4"/>
        <v>63013</v>
      </c>
      <c r="I10" s="44">
        <v>50473</v>
      </c>
      <c r="J10" s="44">
        <v>118709</v>
      </c>
      <c r="K10" s="44">
        <v>60146</v>
      </c>
      <c r="L10" s="44">
        <v>30217</v>
      </c>
      <c r="M10" s="44">
        <v>57379</v>
      </c>
      <c r="N10" s="44">
        <v>132308</v>
      </c>
      <c r="O10" s="44">
        <v>68868</v>
      </c>
      <c r="P10" s="45">
        <v>32796</v>
      </c>
    </row>
    <row r="11" spans="2:19" ht="15">
      <c r="B11" s="46">
        <f>k_total_tec_0723!B10</f>
        <v>5</v>
      </c>
      <c r="C11" s="47" t="str">
        <f>k_total_tec_0723!C10</f>
        <v>VITAL</v>
      </c>
      <c r="D11" s="44">
        <f t="shared" si="0"/>
        <v>1022085</v>
      </c>
      <c r="E11" s="44">
        <f t="shared" si="1"/>
        <v>101154</v>
      </c>
      <c r="F11" s="44">
        <f t="shared" si="2"/>
        <v>337386</v>
      </c>
      <c r="G11" s="44">
        <f t="shared" si="3"/>
        <v>348115</v>
      </c>
      <c r="H11" s="44">
        <f t="shared" si="4"/>
        <v>235430</v>
      </c>
      <c r="I11" s="44">
        <v>47437</v>
      </c>
      <c r="J11" s="44">
        <v>157811</v>
      </c>
      <c r="K11" s="44">
        <v>159203</v>
      </c>
      <c r="L11" s="44">
        <v>116715</v>
      </c>
      <c r="M11" s="44">
        <v>53717</v>
      </c>
      <c r="N11" s="44">
        <v>179575</v>
      </c>
      <c r="O11" s="44">
        <v>188912</v>
      </c>
      <c r="P11" s="45">
        <v>118715</v>
      </c>
    </row>
    <row r="12" spans="2:19" ht="15">
      <c r="B12" s="46">
        <f>k_total_tec_0723!B11</f>
        <v>6</v>
      </c>
      <c r="C12" s="47" t="str">
        <f>k_total_tec_0723!C11</f>
        <v>ARIPI</v>
      </c>
      <c r="D12" s="44">
        <f t="shared" si="0"/>
        <v>859211</v>
      </c>
      <c r="E12" s="44">
        <f t="shared" si="1"/>
        <v>101081</v>
      </c>
      <c r="F12" s="44">
        <f t="shared" si="2"/>
        <v>258476</v>
      </c>
      <c r="G12" s="44">
        <f t="shared" si="3"/>
        <v>285089</v>
      </c>
      <c r="H12" s="44">
        <f t="shared" si="4"/>
        <v>214565</v>
      </c>
      <c r="I12" s="44">
        <v>47384</v>
      </c>
      <c r="J12" s="44">
        <v>121278</v>
      </c>
      <c r="K12" s="44">
        <v>130975</v>
      </c>
      <c r="L12" s="44">
        <v>107045</v>
      </c>
      <c r="M12" s="44">
        <v>53697</v>
      </c>
      <c r="N12" s="44">
        <v>137198</v>
      </c>
      <c r="O12" s="44">
        <v>154114</v>
      </c>
      <c r="P12" s="45">
        <v>107520</v>
      </c>
    </row>
    <row r="13" spans="2:19" ht="15">
      <c r="B13" s="46">
        <f>k_total_tec_0723!B12</f>
        <v>7</v>
      </c>
      <c r="C13" s="47" t="s">
        <v>23</v>
      </c>
      <c r="D13" s="44">
        <f t="shared" si="0"/>
        <v>2095204</v>
      </c>
      <c r="E13" s="44">
        <f t="shared" si="1"/>
        <v>102375</v>
      </c>
      <c r="F13" s="44">
        <f t="shared" si="2"/>
        <v>321098</v>
      </c>
      <c r="G13" s="44">
        <f t="shared" si="3"/>
        <v>794920</v>
      </c>
      <c r="H13" s="44">
        <f t="shared" si="4"/>
        <v>876811</v>
      </c>
      <c r="I13" s="44">
        <v>48002</v>
      </c>
      <c r="J13" s="44">
        <v>151395</v>
      </c>
      <c r="K13" s="44">
        <v>388767</v>
      </c>
      <c r="L13" s="44">
        <v>450152</v>
      </c>
      <c r="M13" s="44">
        <v>54373</v>
      </c>
      <c r="N13" s="44">
        <v>169703</v>
      </c>
      <c r="O13" s="44">
        <v>406153</v>
      </c>
      <c r="P13" s="45">
        <v>426659</v>
      </c>
      <c r="Q13" s="4"/>
      <c r="R13" s="4"/>
      <c r="S13" s="4"/>
    </row>
    <row r="14" spans="2:19" ht="15.75" thickBot="1">
      <c r="B14" s="109" t="s">
        <v>43</v>
      </c>
      <c r="C14" s="110"/>
      <c r="D14" s="40">
        <f t="shared" ref="D14:P14" si="5">SUM(D7:D13)</f>
        <v>8073665</v>
      </c>
      <c r="E14" s="40">
        <f t="shared" si="5"/>
        <v>719236</v>
      </c>
      <c r="F14" s="40">
        <f t="shared" si="5"/>
        <v>2042986</v>
      </c>
      <c r="G14" s="40">
        <f t="shared" si="5"/>
        <v>2802352</v>
      </c>
      <c r="H14" s="40">
        <f t="shared" si="5"/>
        <v>2509091</v>
      </c>
      <c r="I14" s="40">
        <f t="shared" si="5"/>
        <v>336986</v>
      </c>
      <c r="J14" s="40">
        <f t="shared" si="5"/>
        <v>958846</v>
      </c>
      <c r="K14" s="40">
        <f t="shared" si="5"/>
        <v>1320455</v>
      </c>
      <c r="L14" s="40">
        <f t="shared" si="5"/>
        <v>1260657</v>
      </c>
      <c r="M14" s="40">
        <f t="shared" si="5"/>
        <v>382250</v>
      </c>
      <c r="N14" s="40">
        <f t="shared" si="5"/>
        <v>1084140</v>
      </c>
      <c r="O14" s="40">
        <f t="shared" si="5"/>
        <v>1481897</v>
      </c>
      <c r="P14" s="41">
        <f t="shared" si="5"/>
        <v>1248434</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N34" sqref="N34"/>
    </sheetView>
  </sheetViews>
  <sheetFormatPr defaultRowHeight="12.7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Q10" sqref="Q10"/>
    </sheetView>
  </sheetViews>
  <sheetFormatPr defaultRowHeight="12.75"/>
  <cols>
    <col min="2" max="2" width="5.42578125" customWidth="1"/>
    <col min="3" max="3" width="17.85546875" customWidth="1"/>
    <col min="4" max="4" width="22.140625" bestFit="1" customWidth="1"/>
    <col min="5" max="5" width="10.140625" bestFit="1" customWidth="1"/>
    <col min="6" max="6" width="14.28515625" customWidth="1"/>
    <col min="7" max="7" width="8.42578125" bestFit="1" customWidth="1"/>
    <col min="8" max="8" width="11.5703125" bestFit="1" customWidth="1"/>
    <col min="9" max="9" width="18.42578125" bestFit="1" customWidth="1"/>
    <col min="10" max="10" width="14.140625" bestFit="1" customWidth="1"/>
    <col min="11" max="11" width="17.42578125" bestFit="1" customWidth="1"/>
  </cols>
  <sheetData>
    <row r="1" spans="2:11" ht="13.5" thickBot="1"/>
    <row r="2" spans="2:11" ht="42" customHeight="1">
      <c r="B2" s="94" t="s">
        <v>193</v>
      </c>
      <c r="C2" s="95"/>
      <c r="D2" s="95"/>
      <c r="E2" s="95"/>
      <c r="F2" s="95"/>
      <c r="G2" s="95"/>
      <c r="H2" s="95"/>
      <c r="I2" s="95"/>
      <c r="J2" s="95"/>
      <c r="K2" s="96"/>
    </row>
    <row r="3" spans="2:11" ht="69.75" customHeight="1">
      <c r="B3" s="105" t="s">
        <v>41</v>
      </c>
      <c r="C3" s="93" t="s">
        <v>163</v>
      </c>
      <c r="D3" s="93" t="s">
        <v>33</v>
      </c>
      <c r="E3" s="93" t="s">
        <v>137</v>
      </c>
      <c r="F3" s="93"/>
      <c r="G3" s="93" t="s">
        <v>195</v>
      </c>
      <c r="H3" s="93"/>
      <c r="I3" s="93"/>
      <c r="J3" s="93" t="s">
        <v>138</v>
      </c>
      <c r="K3" s="106"/>
    </row>
    <row r="4" spans="2:11" ht="119.25" customHeight="1">
      <c r="B4" s="105" t="s">
        <v>41</v>
      </c>
      <c r="C4" s="93"/>
      <c r="D4" s="93"/>
      <c r="E4" s="37" t="s">
        <v>48</v>
      </c>
      <c r="F4" s="37" t="s">
        <v>139</v>
      </c>
      <c r="G4" s="37" t="s">
        <v>48</v>
      </c>
      <c r="H4" s="37" t="s">
        <v>140</v>
      </c>
      <c r="I4" s="37" t="s">
        <v>139</v>
      </c>
      <c r="J4" s="37" t="s">
        <v>196</v>
      </c>
      <c r="K4" s="49" t="s">
        <v>197</v>
      </c>
    </row>
    <row r="5" spans="2:11" hidden="1">
      <c r="B5" s="32"/>
      <c r="C5" s="29"/>
      <c r="D5" s="30" t="s">
        <v>141</v>
      </c>
      <c r="E5" s="30" t="s">
        <v>142</v>
      </c>
      <c r="F5" s="29"/>
      <c r="G5" s="30" t="s">
        <v>143</v>
      </c>
      <c r="H5" s="29"/>
      <c r="I5" s="29"/>
      <c r="J5" s="30" t="s">
        <v>144</v>
      </c>
      <c r="K5" s="48" t="s">
        <v>145</v>
      </c>
    </row>
    <row r="6" spans="2:11" ht="15">
      <c r="B6" s="42">
        <f>[1]k_total_tec_0609!A10</f>
        <v>1</v>
      </c>
      <c r="C6" s="43" t="s">
        <v>27</v>
      </c>
      <c r="D6" s="44">
        <v>1114709</v>
      </c>
      <c r="E6" s="44">
        <v>556926</v>
      </c>
      <c r="F6" s="51">
        <v>19028</v>
      </c>
      <c r="G6" s="44">
        <v>17512</v>
      </c>
      <c r="H6" s="51">
        <f t="shared" ref="H6:H13" si="0">G6/$G$13</f>
        <v>0.13970148301197419</v>
      </c>
      <c r="I6" s="51">
        <f>G6/D6</f>
        <v>1.5709929676713832E-2</v>
      </c>
      <c r="J6" s="44">
        <v>16077</v>
      </c>
      <c r="K6" s="45">
        <v>1435</v>
      </c>
    </row>
    <row r="7" spans="2:11" ht="15">
      <c r="B7" s="46">
        <v>2</v>
      </c>
      <c r="C7" s="43" t="str">
        <f>[1]k_total_tec_0609!B12</f>
        <v>AZT VIITORUL TAU</v>
      </c>
      <c r="D7" s="44">
        <v>1670877</v>
      </c>
      <c r="E7" s="44">
        <v>845539</v>
      </c>
      <c r="F7" s="51">
        <v>27708</v>
      </c>
      <c r="G7" s="44">
        <v>25745</v>
      </c>
      <c r="H7" s="51">
        <f t="shared" si="0"/>
        <v>0.2053800068606256</v>
      </c>
      <c r="I7" s="51">
        <f>G7/D7</f>
        <v>1.5408076118110429E-2</v>
      </c>
      <c r="J7" s="44">
        <v>23635</v>
      </c>
      <c r="K7" s="45">
        <v>2110</v>
      </c>
    </row>
    <row r="8" spans="2:11" ht="15">
      <c r="B8" s="46">
        <v>3</v>
      </c>
      <c r="C8" s="47" t="str">
        <f>[1]k_total_tec_0609!B13</f>
        <v>BCR</v>
      </c>
      <c r="D8" s="44">
        <v>760683</v>
      </c>
      <c r="E8" s="44">
        <v>355881</v>
      </c>
      <c r="F8" s="51">
        <v>12413</v>
      </c>
      <c r="G8" s="44">
        <v>11830</v>
      </c>
      <c r="H8" s="51">
        <f t="shared" si="0"/>
        <v>9.4373489266311936E-2</v>
      </c>
      <c r="I8" s="51">
        <f>G8/D8</f>
        <v>1.5551813304622294E-2</v>
      </c>
      <c r="J8" s="44">
        <v>10941</v>
      </c>
      <c r="K8" s="45">
        <v>889</v>
      </c>
    </row>
    <row r="9" spans="2:11" ht="15">
      <c r="B9" s="46">
        <v>4</v>
      </c>
      <c r="C9" s="47" t="str">
        <f>[1]k_total_tec_0609!B15</f>
        <v>BRD</v>
      </c>
      <c r="D9" s="44">
        <v>550896</v>
      </c>
      <c r="E9" s="44">
        <v>251988</v>
      </c>
      <c r="F9" s="51">
        <v>9266</v>
      </c>
      <c r="G9" s="44">
        <v>8759</v>
      </c>
      <c r="H9" s="51">
        <f t="shared" si="0"/>
        <v>6.9874673920847521E-2</v>
      </c>
      <c r="I9" s="51">
        <v>2.4474098565715047E-2</v>
      </c>
      <c r="J9" s="44">
        <v>8043</v>
      </c>
      <c r="K9" s="45">
        <v>716</v>
      </c>
    </row>
    <row r="10" spans="2:11" ht="15">
      <c r="B10" s="46">
        <v>5</v>
      </c>
      <c r="C10" s="47" t="str">
        <f>[1]k_total_tec_0609!B16</f>
        <v>VITAL</v>
      </c>
      <c r="D10" s="44">
        <v>1022085</v>
      </c>
      <c r="E10" s="44">
        <v>473887</v>
      </c>
      <c r="F10" s="51">
        <v>16222</v>
      </c>
      <c r="G10" s="44">
        <v>15360</v>
      </c>
      <c r="H10" s="51">
        <f t="shared" si="0"/>
        <v>0.12253396408542276</v>
      </c>
      <c r="I10" s="51">
        <v>2.3634883424390147E-2</v>
      </c>
      <c r="J10" s="44">
        <v>14163</v>
      </c>
      <c r="K10" s="45">
        <v>1197</v>
      </c>
    </row>
    <row r="11" spans="2:11" ht="15">
      <c r="B11" s="46">
        <v>6</v>
      </c>
      <c r="C11" s="47" t="str">
        <f>[1]k_total_tec_0609!B18</f>
        <v>ARIPI</v>
      </c>
      <c r="D11" s="44">
        <v>859211</v>
      </c>
      <c r="E11" s="44">
        <v>414218</v>
      </c>
      <c r="F11" s="51">
        <v>13993</v>
      </c>
      <c r="G11" s="44">
        <v>13257</v>
      </c>
      <c r="H11" s="51">
        <f t="shared" si="0"/>
        <v>0.10575734126825843</v>
      </c>
      <c r="I11" s="51">
        <v>2.388497247862988E-2</v>
      </c>
      <c r="J11" s="44">
        <v>12212</v>
      </c>
      <c r="K11" s="45">
        <v>1045</v>
      </c>
    </row>
    <row r="12" spans="2:11" ht="15">
      <c r="B12" s="46">
        <v>7</v>
      </c>
      <c r="C12" s="47" t="s">
        <v>23</v>
      </c>
      <c r="D12" s="44">
        <v>2095204</v>
      </c>
      <c r="E12" s="44">
        <v>1137829</v>
      </c>
      <c r="F12" s="51">
        <v>36651</v>
      </c>
      <c r="G12" s="44">
        <v>32890</v>
      </c>
      <c r="H12" s="51">
        <f t="shared" si="0"/>
        <v>0.26237904158655956</v>
      </c>
      <c r="I12" s="51">
        <f>G12/D12</f>
        <v>1.5697755445293154E-2</v>
      </c>
      <c r="J12" s="44">
        <v>30176</v>
      </c>
      <c r="K12" s="45">
        <v>2714</v>
      </c>
    </row>
    <row r="13" spans="2:11" ht="15.75" thickBot="1">
      <c r="B13" s="38" t="s">
        <v>43</v>
      </c>
      <c r="C13" s="39"/>
      <c r="D13" s="40">
        <f>SUM(D6:D12)</f>
        <v>8073665</v>
      </c>
      <c r="E13" s="40">
        <f>SUM(E6:E12)</f>
        <v>4036268</v>
      </c>
      <c r="F13" s="50">
        <f>E13/D13</f>
        <v>0.49993008131994576</v>
      </c>
      <c r="G13" s="40">
        <f>SUM(G6:G12)</f>
        <v>125353</v>
      </c>
      <c r="H13" s="50">
        <f t="shared" si="0"/>
        <v>1</v>
      </c>
      <c r="I13" s="50">
        <f>G13/D13</f>
        <v>1.5526158194574582E-2</v>
      </c>
      <c r="J13" s="40">
        <f>SUM(J6:J12)</f>
        <v>115247</v>
      </c>
      <c r="K13" s="41">
        <f>SUM(K6:K12)</f>
        <v>10106</v>
      </c>
    </row>
    <row r="14" spans="2:11">
      <c r="C14" s="7"/>
      <c r="D14" s="4"/>
      <c r="E14" s="4"/>
    </row>
    <row r="15" spans="2:11" ht="14.25" customHeight="1">
      <c r="B15" s="101" t="s">
        <v>146</v>
      </c>
      <c r="C15" s="101"/>
      <c r="D15" s="101"/>
      <c r="E15" s="101"/>
      <c r="F15" s="101"/>
      <c r="G15" s="101"/>
      <c r="H15" s="101"/>
      <c r="I15" s="101"/>
      <c r="J15" s="101"/>
      <c r="K15" s="101"/>
    </row>
    <row r="16" spans="2:11" ht="33.75" customHeight="1">
      <c r="B16" s="102" t="s">
        <v>182</v>
      </c>
      <c r="C16" s="102"/>
      <c r="D16" s="102"/>
      <c r="E16" s="102"/>
      <c r="F16" s="102"/>
      <c r="G16" s="102"/>
      <c r="H16" s="102"/>
      <c r="I16" s="102"/>
      <c r="J16" s="102"/>
      <c r="K16" s="102"/>
    </row>
    <row r="17" spans="2:11" ht="30.75" customHeight="1">
      <c r="B17" s="103" t="s">
        <v>147</v>
      </c>
      <c r="C17" s="103"/>
      <c r="D17" s="103"/>
      <c r="E17" s="103"/>
      <c r="F17" s="103"/>
      <c r="G17" s="103"/>
      <c r="H17" s="103"/>
      <c r="I17" s="103"/>
      <c r="J17" s="103"/>
      <c r="K17" s="103"/>
    </row>
    <row r="18" spans="2:11" ht="224.25" customHeight="1">
      <c r="B18" s="101" t="s">
        <v>198</v>
      </c>
      <c r="C18" s="104"/>
      <c r="D18" s="104"/>
      <c r="E18" s="104"/>
      <c r="F18" s="104"/>
      <c r="G18" s="104"/>
      <c r="H18" s="104"/>
      <c r="I18" s="104"/>
      <c r="J18" s="104"/>
      <c r="K18" s="104"/>
    </row>
  </sheetData>
  <mergeCells count="11">
    <mergeCell ref="B2:K2"/>
    <mergeCell ref="B15:K15"/>
    <mergeCell ref="B16:K16"/>
    <mergeCell ref="B17:K17"/>
    <mergeCell ref="B18:K18"/>
    <mergeCell ref="B3:B4"/>
    <mergeCell ref="C3:C4"/>
    <mergeCell ref="D3:D4"/>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J18"/>
  <sheetViews>
    <sheetView zoomScaleNormal="100" workbookViewId="0">
      <selection activeCell="D24" sqref="D24"/>
    </sheetView>
  </sheetViews>
  <sheetFormatPr defaultRowHeight="12.75"/>
  <cols>
    <col min="2" max="2" width="5" customWidth="1"/>
    <col min="3" max="3" width="17.85546875" customWidth="1"/>
    <col min="4" max="10" width="13.5703125" customWidth="1"/>
  </cols>
  <sheetData>
    <row r="1" spans="2:10" ht="13.5" thickBot="1"/>
    <row r="2" spans="2:10" s="2" customFormat="1" ht="58.5" customHeight="1">
      <c r="B2" s="94" t="s">
        <v>199</v>
      </c>
      <c r="C2" s="95"/>
      <c r="D2" s="95"/>
      <c r="E2" s="95"/>
      <c r="F2" s="95"/>
      <c r="G2" s="95"/>
      <c r="H2" s="95"/>
      <c r="I2" s="95"/>
      <c r="J2" s="96"/>
    </row>
    <row r="3" spans="2:10" s="18" customFormat="1" ht="12.75" customHeight="1">
      <c r="B3" s="105" t="s">
        <v>41</v>
      </c>
      <c r="C3" s="93" t="s">
        <v>183</v>
      </c>
      <c r="D3" s="108" t="s">
        <v>184</v>
      </c>
      <c r="E3" s="108" t="s">
        <v>24</v>
      </c>
      <c r="F3" s="108" t="s">
        <v>0</v>
      </c>
      <c r="G3" s="108" t="s">
        <v>35</v>
      </c>
      <c r="H3" s="108" t="s">
        <v>6</v>
      </c>
      <c r="I3" s="108" t="s">
        <v>30</v>
      </c>
      <c r="J3" s="107" t="s">
        <v>15</v>
      </c>
    </row>
    <row r="4" spans="2:10" s="18" customFormat="1" ht="30" customHeight="1">
      <c r="B4" s="105"/>
      <c r="C4" s="93"/>
      <c r="D4" s="93"/>
      <c r="E4" s="93"/>
      <c r="F4" s="93"/>
      <c r="G4" s="93"/>
      <c r="H4" s="93"/>
      <c r="I4" s="93"/>
      <c r="J4" s="106"/>
    </row>
    <row r="5" spans="2:10" ht="15">
      <c r="B5" s="42">
        <f>k_total_tec_0723!B6</f>
        <v>1</v>
      </c>
      <c r="C5" s="43" t="str">
        <f>k_total_tec_0723!C6</f>
        <v>METROPOLITAN LIFE</v>
      </c>
      <c r="D5" s="44">
        <v>1106902</v>
      </c>
      <c r="E5" s="44">
        <v>1108487</v>
      </c>
      <c r="F5" s="44">
        <v>1109799</v>
      </c>
      <c r="G5" s="44">
        <v>1111177</v>
      </c>
      <c r="H5" s="44">
        <v>1112354</v>
      </c>
      <c r="I5" s="44">
        <v>1113666</v>
      </c>
      <c r="J5" s="45">
        <v>1114709</v>
      </c>
    </row>
    <row r="6" spans="2:10" ht="15">
      <c r="B6" s="46">
        <f>k_total_tec_0723!B7</f>
        <v>2</v>
      </c>
      <c r="C6" s="43" t="str">
        <f>k_total_tec_0723!C7</f>
        <v>AZT VIITORUL TAU</v>
      </c>
      <c r="D6" s="44">
        <v>1667951</v>
      </c>
      <c r="E6" s="44">
        <v>1669250</v>
      </c>
      <c r="F6" s="44">
        <v>1670209</v>
      </c>
      <c r="G6" s="44">
        <v>1671330</v>
      </c>
      <c r="H6" s="44">
        <v>1672079</v>
      </c>
      <c r="I6" s="44">
        <v>1671815</v>
      </c>
      <c r="J6" s="45">
        <v>1670877</v>
      </c>
    </row>
    <row r="7" spans="2:10" ht="15">
      <c r="B7" s="46">
        <f>k_total_tec_0723!B8</f>
        <v>3</v>
      </c>
      <c r="C7" s="47" t="str">
        <f>k_total_tec_0723!C8</f>
        <v>BCR</v>
      </c>
      <c r="D7" s="44">
        <v>752605</v>
      </c>
      <c r="E7" s="44">
        <v>754427</v>
      </c>
      <c r="F7" s="44">
        <v>755880</v>
      </c>
      <c r="G7" s="44">
        <v>757505</v>
      </c>
      <c r="H7" s="44">
        <v>758680</v>
      </c>
      <c r="I7" s="44">
        <v>759813</v>
      </c>
      <c r="J7" s="45">
        <v>760683</v>
      </c>
    </row>
    <row r="8" spans="2:10" ht="15">
      <c r="B8" s="46">
        <f>k_total_tec_0723!B9</f>
        <v>4</v>
      </c>
      <c r="C8" s="47" t="str">
        <f>k_total_tec_0723!C9</f>
        <v>BRD</v>
      </c>
      <c r="D8" s="44">
        <v>542044</v>
      </c>
      <c r="E8" s="44">
        <v>543908</v>
      </c>
      <c r="F8" s="44">
        <v>545245</v>
      </c>
      <c r="G8" s="44">
        <v>546823</v>
      </c>
      <c r="H8" s="44">
        <v>548126</v>
      </c>
      <c r="I8" s="44">
        <v>549659</v>
      </c>
      <c r="J8" s="45">
        <v>550896</v>
      </c>
    </row>
    <row r="9" spans="2:10" ht="15">
      <c r="B9" s="46">
        <f>k_total_tec_0723!B10</f>
        <v>5</v>
      </c>
      <c r="C9" s="47" t="str">
        <f>k_total_tec_0723!C10</f>
        <v>VITAL</v>
      </c>
      <c r="D9" s="44">
        <v>1015102</v>
      </c>
      <c r="E9" s="44">
        <v>1016749</v>
      </c>
      <c r="F9" s="44">
        <v>1018067</v>
      </c>
      <c r="G9" s="44">
        <v>1019510</v>
      </c>
      <c r="H9" s="44">
        <v>1020566</v>
      </c>
      <c r="I9" s="44">
        <v>1021096</v>
      </c>
      <c r="J9" s="45">
        <v>1022085</v>
      </c>
    </row>
    <row r="10" spans="2:10" ht="15">
      <c r="B10" s="46">
        <f>k_total_tec_0723!B11</f>
        <v>6</v>
      </c>
      <c r="C10" s="47" t="str">
        <f>k_total_tec_0723!C11</f>
        <v>ARIPI</v>
      </c>
      <c r="D10" s="44">
        <v>851052</v>
      </c>
      <c r="E10" s="44">
        <v>852745</v>
      </c>
      <c r="F10" s="44">
        <v>854054</v>
      </c>
      <c r="G10" s="44">
        <v>855517</v>
      </c>
      <c r="H10" s="44">
        <v>856738</v>
      </c>
      <c r="I10" s="44">
        <v>858111</v>
      </c>
      <c r="J10" s="45">
        <v>859211</v>
      </c>
    </row>
    <row r="11" spans="2:10" ht="15">
      <c r="B11" s="46">
        <f>k_total_tec_0723!B12</f>
        <v>7</v>
      </c>
      <c r="C11" s="47" t="str">
        <f>k_total_tec_0723!C12</f>
        <v>NN</v>
      </c>
      <c r="D11" s="44">
        <v>2090741</v>
      </c>
      <c r="E11" s="44">
        <v>2092011</v>
      </c>
      <c r="F11" s="44">
        <v>2093051</v>
      </c>
      <c r="G11" s="44">
        <v>2094067</v>
      </c>
      <c r="H11" s="44">
        <v>2094989</v>
      </c>
      <c r="I11" s="44">
        <v>2095627</v>
      </c>
      <c r="J11" s="45">
        <v>2095204</v>
      </c>
    </row>
    <row r="12" spans="2:10" ht="15.75" thickBot="1">
      <c r="B12" s="109" t="s">
        <v>39</v>
      </c>
      <c r="C12" s="110"/>
      <c r="D12" s="52">
        <f t="shared" ref="D12:J12" si="0">SUM(D5:D11)</f>
        <v>8026397</v>
      </c>
      <c r="E12" s="52">
        <f t="shared" si="0"/>
        <v>8037577</v>
      </c>
      <c r="F12" s="52">
        <f t="shared" si="0"/>
        <v>8046305</v>
      </c>
      <c r="G12" s="52">
        <f t="shared" si="0"/>
        <v>8055929</v>
      </c>
      <c r="H12" s="52">
        <f t="shared" si="0"/>
        <v>8063532</v>
      </c>
      <c r="I12" s="52">
        <f t="shared" si="0"/>
        <v>8069787</v>
      </c>
      <c r="J12" s="53">
        <f t="shared" si="0"/>
        <v>8073665</v>
      </c>
    </row>
    <row r="17" spans="3:3" ht="18">
      <c r="C17" s="1"/>
    </row>
    <row r="18" spans="3:3" ht="18">
      <c r="C18" s="1"/>
    </row>
  </sheetData>
  <mergeCells count="11">
    <mergeCell ref="B12:C12"/>
    <mergeCell ref="B3:B4"/>
    <mergeCell ref="C3:C4"/>
    <mergeCell ref="B2:J2"/>
    <mergeCell ref="J3:J4"/>
    <mergeCell ref="I3:I4"/>
    <mergeCell ref="H3:H4"/>
    <mergeCell ref="G3:G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Q24"/>
  <sheetViews>
    <sheetView zoomScaleNormal="100" workbookViewId="0">
      <selection activeCell="F3" sqref="F3:F4"/>
    </sheetView>
  </sheetViews>
  <sheetFormatPr defaultRowHeight="12.75"/>
  <cols>
    <col min="2" max="2" width="5.140625" customWidth="1"/>
    <col min="3" max="3" width="19" customWidth="1"/>
    <col min="4" max="10" width="17.5703125" customWidth="1"/>
    <col min="11" max="11" width="18.42578125" customWidth="1"/>
    <col min="14" max="14" width="11.140625" bestFit="1" customWidth="1"/>
    <col min="17" max="17" width="16.7109375" customWidth="1"/>
  </cols>
  <sheetData>
    <row r="1" spans="2:17" ht="13.5" thickBot="1"/>
    <row r="2" spans="2:17" ht="55.5" customHeight="1">
      <c r="B2" s="94" t="s">
        <v>200</v>
      </c>
      <c r="C2" s="95"/>
      <c r="D2" s="95"/>
      <c r="E2" s="95"/>
      <c r="F2" s="95"/>
      <c r="G2" s="95"/>
      <c r="H2" s="95"/>
      <c r="I2" s="95"/>
      <c r="J2" s="95"/>
      <c r="K2" s="96"/>
    </row>
    <row r="3" spans="2:17" s="5" customFormat="1" ht="21" customHeight="1">
      <c r="B3" s="105" t="s">
        <v>41</v>
      </c>
      <c r="C3" s="93" t="s">
        <v>183</v>
      </c>
      <c r="D3" s="111" t="s">
        <v>184</v>
      </c>
      <c r="E3" s="111" t="s">
        <v>24</v>
      </c>
      <c r="F3" s="111" t="s">
        <v>0</v>
      </c>
      <c r="G3" s="111" t="s">
        <v>35</v>
      </c>
      <c r="H3" s="111" t="s">
        <v>6</v>
      </c>
      <c r="I3" s="111" t="s">
        <v>30</v>
      </c>
      <c r="J3" s="111" t="s">
        <v>15</v>
      </c>
      <c r="K3" s="106" t="s">
        <v>39</v>
      </c>
    </row>
    <row r="4" spans="2:17">
      <c r="B4" s="105"/>
      <c r="C4" s="93"/>
      <c r="D4" s="111"/>
      <c r="E4" s="111"/>
      <c r="F4" s="111"/>
      <c r="G4" s="111"/>
      <c r="H4" s="111"/>
      <c r="I4" s="111"/>
      <c r="J4" s="111"/>
      <c r="K4" s="106"/>
    </row>
    <row r="5" spans="2:17" s="8" customFormat="1" ht="36.75" customHeight="1">
      <c r="B5" s="105"/>
      <c r="C5" s="93"/>
      <c r="D5" s="54" t="s">
        <v>201</v>
      </c>
      <c r="E5" s="54" t="s">
        <v>202</v>
      </c>
      <c r="F5" s="54" t="s">
        <v>203</v>
      </c>
      <c r="G5" s="54" t="s">
        <v>204</v>
      </c>
      <c r="H5" s="54" t="s">
        <v>205</v>
      </c>
      <c r="I5" s="54" t="s">
        <v>206</v>
      </c>
      <c r="J5" s="54" t="s">
        <v>207</v>
      </c>
      <c r="K5" s="106"/>
    </row>
    <row r="6" spans="2:17" ht="15.75">
      <c r="B6" s="42">
        <f>k_total_tec_0723!B6</f>
        <v>1</v>
      </c>
      <c r="C6" s="43" t="str">
        <f>k_total_tec_0723!C6</f>
        <v>METROPOLITAN LIFE</v>
      </c>
      <c r="D6" s="44">
        <v>27524735.975944251</v>
      </c>
      <c r="E6" s="44">
        <v>28512220.489346188</v>
      </c>
      <c r="F6" s="44">
        <v>29684094.226940945</v>
      </c>
      <c r="G6" s="44">
        <v>30412758.488587789</v>
      </c>
      <c r="H6" s="44">
        <v>29771304.039688163</v>
      </c>
      <c r="I6" s="44">
        <v>30552713.482464299</v>
      </c>
      <c r="J6" s="44">
        <v>30071041.888926908</v>
      </c>
      <c r="K6" s="45">
        <f t="shared" ref="K6:K12" si="0">SUM(D6:J6)</f>
        <v>206528868.59189856</v>
      </c>
      <c r="Q6" s="21"/>
    </row>
    <row r="7" spans="2:17" ht="15.75">
      <c r="B7" s="42">
        <f>k_total_tec_0723!B7</f>
        <v>2</v>
      </c>
      <c r="C7" s="43" t="str">
        <f>k_total_tec_0723!C7</f>
        <v>AZT VIITORUL TAU</v>
      </c>
      <c r="D7" s="44">
        <v>40346533.655702069</v>
      </c>
      <c r="E7" s="44">
        <v>41897978.813902617</v>
      </c>
      <c r="F7" s="44">
        <v>43373370.935633712</v>
      </c>
      <c r="G7" s="44">
        <v>44297642.551818699</v>
      </c>
      <c r="H7" s="44">
        <v>43358283.081907459</v>
      </c>
      <c r="I7" s="44">
        <v>44833483.67784474</v>
      </c>
      <c r="J7" s="44">
        <v>44050732.502667122</v>
      </c>
      <c r="K7" s="45">
        <f t="shared" si="0"/>
        <v>302158025.2194764</v>
      </c>
      <c r="Q7" s="21"/>
    </row>
    <row r="8" spans="2:17" ht="15.75">
      <c r="B8" s="42">
        <f>k_total_tec_0723!B8</f>
        <v>3</v>
      </c>
      <c r="C8" s="47" t="str">
        <f>k_total_tec_0723!C8</f>
        <v>BCR</v>
      </c>
      <c r="D8" s="44">
        <v>16036126.90221256</v>
      </c>
      <c r="E8" s="44">
        <v>16549196.71068622</v>
      </c>
      <c r="F8" s="44">
        <v>17157007.500351895</v>
      </c>
      <c r="G8" s="44">
        <v>17918037.543350272</v>
      </c>
      <c r="H8" s="44">
        <v>17526189.936215449</v>
      </c>
      <c r="I8" s="44">
        <v>18010477.933740541</v>
      </c>
      <c r="J8" s="44">
        <v>17677909.378208097</v>
      </c>
      <c r="K8" s="45">
        <f t="shared" si="0"/>
        <v>120874945.90476504</v>
      </c>
      <c r="Q8" s="21"/>
    </row>
    <row r="9" spans="2:17" ht="15.75">
      <c r="B9" s="42">
        <f>k_total_tec_0723!B9</f>
        <v>4</v>
      </c>
      <c r="C9" s="47" t="str">
        <f>k_total_tec_0723!C9</f>
        <v>BRD</v>
      </c>
      <c r="D9" s="44">
        <v>11250794.408663321</v>
      </c>
      <c r="E9" s="44">
        <v>11625793.769748036</v>
      </c>
      <c r="F9" s="44">
        <v>12221718.847399008</v>
      </c>
      <c r="G9" s="44">
        <v>12464920.558109526</v>
      </c>
      <c r="H9" s="44">
        <v>12253207.249164725</v>
      </c>
      <c r="I9" s="44">
        <v>12672691.031916184</v>
      </c>
      <c r="J9" s="44">
        <v>12429393.103725919</v>
      </c>
      <c r="K9" s="45">
        <f t="shared" si="0"/>
        <v>84918518.968726709</v>
      </c>
      <c r="Q9" s="21"/>
    </row>
    <row r="10" spans="2:17" ht="15.75">
      <c r="B10" s="42">
        <f>k_total_tec_0723!B10</f>
        <v>5</v>
      </c>
      <c r="C10" s="47" t="str">
        <f>k_total_tec_0723!C10</f>
        <v>VITAL</v>
      </c>
      <c r="D10" s="44">
        <v>21649561.957780533</v>
      </c>
      <c r="E10" s="44">
        <v>22407605.525399011</v>
      </c>
      <c r="F10" s="44">
        <v>23170794.675353404</v>
      </c>
      <c r="G10" s="44">
        <v>23699111.017017502</v>
      </c>
      <c r="H10" s="44">
        <v>23527312.949276093</v>
      </c>
      <c r="I10" s="44">
        <v>24105496.945916425</v>
      </c>
      <c r="J10" s="44">
        <v>23763474.908915237</v>
      </c>
      <c r="K10" s="45">
        <f t="shared" si="0"/>
        <v>162323357.97965819</v>
      </c>
      <c r="Q10" s="21"/>
    </row>
    <row r="11" spans="2:17" ht="15.75">
      <c r="B11" s="42">
        <f>k_total_tec_0723!B11</f>
        <v>6</v>
      </c>
      <c r="C11" s="47" t="str">
        <f>k_total_tec_0723!C11</f>
        <v>ARIPI</v>
      </c>
      <c r="D11" s="44">
        <v>18993295.475324571</v>
      </c>
      <c r="E11" s="44">
        <v>19582472.656566475</v>
      </c>
      <c r="F11" s="44">
        <v>20351205.284430236</v>
      </c>
      <c r="G11" s="44">
        <v>20865961.771110572</v>
      </c>
      <c r="H11" s="44">
        <v>20474057.709830917</v>
      </c>
      <c r="I11" s="44">
        <v>21141107.560373768</v>
      </c>
      <c r="J11" s="44">
        <v>20783418.345779907</v>
      </c>
      <c r="K11" s="45">
        <f t="shared" si="0"/>
        <v>142191518.80341643</v>
      </c>
      <c r="Q11" s="21"/>
    </row>
    <row r="12" spans="2:17" ht="15.75">
      <c r="B12" s="42">
        <f>k_total_tec_0723!B12</f>
        <v>7</v>
      </c>
      <c r="C12" s="47" t="str">
        <f>k_total_tec_0723!C12</f>
        <v>NN</v>
      </c>
      <c r="D12" s="44">
        <v>61793917.186452389</v>
      </c>
      <c r="E12" s="44">
        <v>64242090.658672936</v>
      </c>
      <c r="F12" s="44">
        <v>67596718.746858105</v>
      </c>
      <c r="G12" s="44">
        <v>68686113.194612473</v>
      </c>
      <c r="H12" s="44">
        <v>66625222.435962334</v>
      </c>
      <c r="I12" s="44">
        <v>68543740.948990732</v>
      </c>
      <c r="J12" s="44">
        <v>67501428.571428567</v>
      </c>
      <c r="K12" s="45">
        <f t="shared" si="0"/>
        <v>464989231.7429775</v>
      </c>
      <c r="Q12" s="21"/>
    </row>
    <row r="13" spans="2:17" ht="15.75" thickBot="1">
      <c r="B13" s="109" t="s">
        <v>39</v>
      </c>
      <c r="C13" s="110"/>
      <c r="D13" s="40">
        <f t="shared" ref="D13:K13" si="1">SUM(D6:D12)</f>
        <v>197594965.5620797</v>
      </c>
      <c r="E13" s="40">
        <f t="shared" si="1"/>
        <v>204817358.62432149</v>
      </c>
      <c r="F13" s="40">
        <f t="shared" si="1"/>
        <v>213554910.21696728</v>
      </c>
      <c r="G13" s="40">
        <f t="shared" si="1"/>
        <v>218344545.12460685</v>
      </c>
      <c r="H13" s="40">
        <f t="shared" si="1"/>
        <v>213535577.40204513</v>
      </c>
      <c r="I13" s="40">
        <f t="shared" si="1"/>
        <v>219859711.5812467</v>
      </c>
      <c r="J13" s="40">
        <f t="shared" si="1"/>
        <v>216277398.69965175</v>
      </c>
      <c r="K13" s="41">
        <f t="shared" si="1"/>
        <v>1483984467.2109189</v>
      </c>
      <c r="Q13" s="22"/>
    </row>
    <row r="24" spans="4:11">
      <c r="D24" s="4"/>
      <c r="E24" s="4"/>
      <c r="F24" s="4"/>
      <c r="G24" s="4"/>
      <c r="H24" s="4"/>
      <c r="I24" s="4"/>
      <c r="J24" s="4"/>
      <c r="K24" s="4"/>
    </row>
  </sheetData>
  <mergeCells count="12">
    <mergeCell ref="B13:C13"/>
    <mergeCell ref="B3:B5"/>
    <mergeCell ref="K3:K5"/>
    <mergeCell ref="D3:D4"/>
    <mergeCell ref="E3:E4"/>
    <mergeCell ref="F3:F4"/>
    <mergeCell ref="B2:K2"/>
    <mergeCell ref="G3:G4"/>
    <mergeCell ref="H3:H4"/>
    <mergeCell ref="I3:I4"/>
    <mergeCell ref="J3:J4"/>
    <mergeCell ref="C3:C5"/>
  </mergeCells>
  <phoneticPr fontId="16" type="noConversion"/>
  <pageMargins left="0.27559055118110237" right="0.23622047244094491" top="0.98425196850393704" bottom="0.98425196850393704" header="0.51181102362204722" footer="0.51181102362204722"/>
  <pageSetup paperSize="9" scale="85" orientation="landscape" r:id="rId1"/>
  <headerFooter alignWithMargins="0"/>
</worksheet>
</file>

<file path=xl/worksheets/sheet5.xml><?xml version="1.0" encoding="utf-8"?>
<worksheet xmlns="http://schemas.openxmlformats.org/spreadsheetml/2006/main" xmlns:r="http://schemas.openxmlformats.org/officeDocument/2006/relationships">
  <dimension ref="B1:L7"/>
  <sheetViews>
    <sheetView workbookViewId="0">
      <selection activeCell="L26" sqref="L26"/>
    </sheetView>
  </sheetViews>
  <sheetFormatPr defaultRowHeight="12.75"/>
  <cols>
    <col min="2" max="2" width="10.42578125" bestFit="1" customWidth="1"/>
    <col min="3" max="9" width="14.28515625" bestFit="1" customWidth="1"/>
  </cols>
  <sheetData>
    <row r="1" spans="2:12" ht="13.5" thickBot="1"/>
    <row r="2" spans="2:12" ht="25.5">
      <c r="B2" s="55"/>
      <c r="C2" s="61" t="s">
        <v>185</v>
      </c>
      <c r="D2" s="61" t="s">
        <v>25</v>
      </c>
      <c r="E2" s="61" t="s">
        <v>1</v>
      </c>
      <c r="F2" s="61" t="s">
        <v>36</v>
      </c>
      <c r="G2" s="61" t="s">
        <v>7</v>
      </c>
      <c r="H2" s="61" t="s">
        <v>31</v>
      </c>
      <c r="I2" s="62" t="s">
        <v>16</v>
      </c>
    </row>
    <row r="3" spans="2:12" ht="15">
      <c r="B3" s="63" t="s">
        <v>148</v>
      </c>
      <c r="C3" s="44">
        <v>197594966</v>
      </c>
      <c r="D3" s="44">
        <v>204817359</v>
      </c>
      <c r="E3" s="44">
        <v>213554910</v>
      </c>
      <c r="F3" s="44">
        <v>218344545</v>
      </c>
      <c r="G3" s="44">
        <v>213535577.40204513</v>
      </c>
      <c r="H3" s="44">
        <v>219859712</v>
      </c>
      <c r="I3" s="45">
        <v>216277399</v>
      </c>
    </row>
    <row r="4" spans="2:12" ht="15" hidden="1">
      <c r="B4" s="63"/>
      <c r="C4" s="57"/>
      <c r="D4" s="57"/>
      <c r="E4" s="57"/>
      <c r="F4" s="57"/>
      <c r="G4" s="57"/>
      <c r="H4" s="57"/>
      <c r="I4" s="58"/>
    </row>
    <row r="5" spans="2:12" ht="15">
      <c r="B5" s="63" t="s">
        <v>149</v>
      </c>
      <c r="C5" s="44">
        <v>972542661</v>
      </c>
      <c r="D5" s="44">
        <v>1011224263</v>
      </c>
      <c r="E5" s="44">
        <v>1062029924</v>
      </c>
      <c r="F5" s="44">
        <v>1082901606</v>
      </c>
      <c r="G5" s="44">
        <v>1054545449</v>
      </c>
      <c r="H5" s="44">
        <v>1087030386</v>
      </c>
      <c r="I5" s="45">
        <v>1074444489</v>
      </c>
    </row>
    <row r="6" spans="2:12" ht="15">
      <c r="B6" s="63" t="s">
        <v>150</v>
      </c>
      <c r="C6" s="59">
        <v>4.9218999999999999</v>
      </c>
      <c r="D6" s="59">
        <v>4.9371999999999998</v>
      </c>
      <c r="E6" s="59">
        <v>4.9730999999999996</v>
      </c>
      <c r="F6" s="59">
        <v>4.9596</v>
      </c>
      <c r="G6" s="59">
        <v>4.9385000000000003</v>
      </c>
      <c r="H6" s="59">
        <v>4.9442000000000004</v>
      </c>
      <c r="I6" s="60">
        <v>4.9679000000000002</v>
      </c>
    </row>
    <row r="7" spans="2:12" ht="39" thickBot="1">
      <c r="B7" s="56"/>
      <c r="C7" s="64" t="s">
        <v>34</v>
      </c>
      <c r="D7" s="64" t="s">
        <v>3</v>
      </c>
      <c r="E7" s="64" t="s">
        <v>42</v>
      </c>
      <c r="F7" s="64" t="s">
        <v>14</v>
      </c>
      <c r="G7" s="64" t="s">
        <v>190</v>
      </c>
      <c r="H7" s="64" t="s">
        <v>29</v>
      </c>
      <c r="I7" s="65" t="s">
        <v>192</v>
      </c>
      <c r="L7" s="24"/>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J19"/>
  <sheetViews>
    <sheetView zoomScaleNormal="100" workbookViewId="0">
      <selection activeCell="F27" sqref="F27"/>
    </sheetView>
  </sheetViews>
  <sheetFormatPr defaultRowHeight="12.75"/>
  <cols>
    <col min="2" max="2" width="6.140625" customWidth="1"/>
    <col min="3" max="3" width="18.7109375" customWidth="1"/>
    <col min="4" max="10" width="16.85546875" customWidth="1"/>
  </cols>
  <sheetData>
    <row r="1" spans="2:10" ht="13.5" thickBot="1"/>
    <row r="2" spans="2:10" s="2" customFormat="1" ht="41.25" customHeight="1">
      <c r="B2" s="94" t="s">
        <v>208</v>
      </c>
      <c r="C2" s="95"/>
      <c r="D2" s="95"/>
      <c r="E2" s="95"/>
      <c r="F2" s="95"/>
      <c r="G2" s="95"/>
      <c r="H2" s="95"/>
      <c r="I2" s="95"/>
      <c r="J2" s="96"/>
    </row>
    <row r="3" spans="2:10" ht="12.75" customHeight="1">
      <c r="B3" s="105" t="s">
        <v>41</v>
      </c>
      <c r="C3" s="93" t="s">
        <v>40</v>
      </c>
      <c r="D3" s="108" t="s">
        <v>184</v>
      </c>
      <c r="E3" s="108" t="s">
        <v>24</v>
      </c>
      <c r="F3" s="108" t="s">
        <v>0</v>
      </c>
      <c r="G3" s="108" t="s">
        <v>35</v>
      </c>
      <c r="H3" s="108" t="s">
        <v>6</v>
      </c>
      <c r="I3" s="108" t="s">
        <v>30</v>
      </c>
      <c r="J3" s="107" t="s">
        <v>15</v>
      </c>
    </row>
    <row r="4" spans="2:10" ht="21.75" customHeight="1">
      <c r="B4" s="105"/>
      <c r="C4" s="93"/>
      <c r="D4" s="93"/>
      <c r="E4" s="93"/>
      <c r="F4" s="93"/>
      <c r="G4" s="93"/>
      <c r="H4" s="93"/>
      <c r="I4" s="93"/>
      <c r="J4" s="106"/>
    </row>
    <row r="5" spans="2:10" ht="25.5">
      <c r="B5" s="105"/>
      <c r="C5" s="93"/>
      <c r="D5" s="54" t="s">
        <v>209</v>
      </c>
      <c r="E5" s="54" t="s">
        <v>210</v>
      </c>
      <c r="F5" s="54" t="s">
        <v>211</v>
      </c>
      <c r="G5" s="54" t="s">
        <v>212</v>
      </c>
      <c r="H5" s="54" t="s">
        <v>213</v>
      </c>
      <c r="I5" s="54" t="s">
        <v>214</v>
      </c>
      <c r="J5" s="66" t="s">
        <v>215</v>
      </c>
    </row>
    <row r="6" spans="2:10" ht="15">
      <c r="B6" s="42">
        <f>k_total_tec_0723!B6</f>
        <v>1</v>
      </c>
      <c r="C6" s="43" t="str">
        <f>k_total_tec_0723!C6</f>
        <v>METROPOLITAN LIFE</v>
      </c>
      <c r="D6" s="69">
        <f>sume_euro_0723!D6/evolutie_rp_0723!D5</f>
        <v>24.866461507833801</v>
      </c>
      <c r="E6" s="69">
        <f>sume_euro_0723!E6/evolutie_rp_0723!E5</f>
        <v>25.721745486727574</v>
      </c>
      <c r="F6" s="69">
        <f>sume_euro_0723!F6/evolutie_rp_0723!F5</f>
        <v>26.747270656164716</v>
      </c>
      <c r="G6" s="69">
        <f>sume_euro_0723!G6/evolutie_rp_0723!G5</f>
        <v>27.369859607054313</v>
      </c>
      <c r="H6" s="69">
        <f>sume_euro_0723!H6/evolutie_rp_0723!H5</f>
        <v>26.764235162266836</v>
      </c>
      <c r="I6" s="69">
        <f>sume_euro_0723!I6/evolutie_rp_0723!I5</f>
        <v>27.434359567827606</v>
      </c>
      <c r="J6" s="70">
        <f>sume_euro_0723!J6/evolutie_rp_0723!J5</f>
        <v>26.976584820726224</v>
      </c>
    </row>
    <row r="7" spans="2:10" ht="15">
      <c r="B7" s="46">
        <f>k_total_tec_0723!B7</f>
        <v>2</v>
      </c>
      <c r="C7" s="43" t="str">
        <f>k_total_tec_0723!C7</f>
        <v>AZT VIITORUL TAU</v>
      </c>
      <c r="D7" s="69">
        <f>sume_euro_0723!D7/evolutie_rp_0723!D6</f>
        <v>24.189279934303865</v>
      </c>
      <c r="E7" s="69">
        <f>sume_euro_0723!E7/evolutie_rp_0723!E6</f>
        <v>25.099882470512277</v>
      </c>
      <c r="F7" s="69">
        <f>sume_euro_0723!F7/evolutie_rp_0723!F6</f>
        <v>25.968828413470238</v>
      </c>
      <c r="G7" s="69">
        <f>sume_euro_0723!G7/evolutie_rp_0723!G6</f>
        <v>26.504426146732662</v>
      </c>
      <c r="H7" s="69">
        <f>sume_euro_0723!H7/evolutie_rp_0723!H6</f>
        <v>25.93076229167848</v>
      </c>
      <c r="I7" s="69">
        <f>sume_euro_0723!I7/evolutie_rp_0723!I6</f>
        <v>26.817251716155639</v>
      </c>
      <c r="J7" s="70">
        <f>sume_euro_0723!J7/evolutie_rp_0723!J6</f>
        <v>26.363839171086276</v>
      </c>
    </row>
    <row r="8" spans="2:10" ht="15">
      <c r="B8" s="46">
        <f>k_total_tec_0723!B8</f>
        <v>3</v>
      </c>
      <c r="C8" s="47" t="str">
        <f>k_total_tec_0723!C8</f>
        <v>BCR</v>
      </c>
      <c r="D8" s="69">
        <f>sume_euro_0723!D8/evolutie_rp_0723!D7</f>
        <v>21.307494505368101</v>
      </c>
      <c r="E8" s="69">
        <f>sume_euro_0723!E8/evolutie_rp_0723!E7</f>
        <v>21.936114045078213</v>
      </c>
      <c r="F8" s="69">
        <f>sume_euro_0723!F8/evolutie_rp_0723!F7</f>
        <v>22.698057231772101</v>
      </c>
      <c r="G8" s="69">
        <f>sume_euro_0723!G8/evolutie_rp_0723!G7</f>
        <v>23.654018842582257</v>
      </c>
      <c r="H8" s="69">
        <f>sume_euro_0723!H8/evolutie_rp_0723!H7</f>
        <v>23.100898845646977</v>
      </c>
      <c r="I8" s="69">
        <f>sume_euro_0723!I8/evolutie_rp_0723!I7</f>
        <v>23.703829670906579</v>
      </c>
      <c r="J8" s="70">
        <f>sume_euro_0723!J8/evolutie_rp_0723!J7</f>
        <v>23.239522085031606</v>
      </c>
    </row>
    <row r="9" spans="2:10" ht="15">
      <c r="B9" s="46">
        <f>k_total_tec_0723!B9</f>
        <v>4</v>
      </c>
      <c r="C9" s="47" t="str">
        <f>k_total_tec_0723!C9</f>
        <v>BRD</v>
      </c>
      <c r="D9" s="69">
        <f>sume_euro_0723!D9/evolutie_rp_0723!D8</f>
        <v>20.75623825494484</v>
      </c>
      <c r="E9" s="69">
        <f>sume_euro_0723!E9/evolutie_rp_0723!E8</f>
        <v>21.374559244850296</v>
      </c>
      <c r="F9" s="69">
        <f>sume_euro_0723!F9/evolutie_rp_0723!F8</f>
        <v>22.415095686157613</v>
      </c>
      <c r="G9" s="69">
        <f>sume_euro_0723!G9/evolutie_rp_0723!G8</f>
        <v>22.795165086526218</v>
      </c>
      <c r="H9" s="69">
        <f>sume_euro_0723!H9/evolutie_rp_0723!H8</f>
        <v>22.354727287457127</v>
      </c>
      <c r="I9" s="69">
        <f>sume_euro_0723!I9/evolutie_rp_0723!I8</f>
        <v>23.055550863200974</v>
      </c>
      <c r="J9" s="70">
        <f>sume_euro_0723!J9/evolutie_rp_0723!J8</f>
        <v>22.56214077380471</v>
      </c>
    </row>
    <row r="10" spans="2:10" ht="15">
      <c r="B10" s="46">
        <f>k_total_tec_0723!B10</f>
        <v>5</v>
      </c>
      <c r="C10" s="47" t="str">
        <f>k_total_tec_0723!C10</f>
        <v>VITAL</v>
      </c>
      <c r="D10" s="69">
        <f>sume_euro_0723!D10/evolutie_rp_0723!D9</f>
        <v>21.327474438805687</v>
      </c>
      <c r="E10" s="69">
        <f>sume_euro_0723!E10/evolutie_rp_0723!E9</f>
        <v>22.038482974066373</v>
      </c>
      <c r="F10" s="69">
        <f>sume_euro_0723!F10/evolutie_rp_0723!F9</f>
        <v>22.759597035709245</v>
      </c>
      <c r="G10" s="69">
        <f>sume_euro_0723!G10/evolutie_rp_0723!G9</f>
        <v>23.245589564611922</v>
      </c>
      <c r="H10" s="69">
        <f>sume_euro_0723!H10/evolutie_rp_0723!H9</f>
        <v>23.053200821187549</v>
      </c>
      <c r="I10" s="69">
        <f>sume_euro_0723!I10/evolutie_rp_0723!I9</f>
        <v>23.607473681139115</v>
      </c>
      <c r="J10" s="70">
        <f>sume_euro_0723!J10/evolutie_rp_0723!J9</f>
        <v>23.249998687893118</v>
      </c>
    </row>
    <row r="11" spans="2:10" ht="15">
      <c r="B11" s="46">
        <f>k_total_tec_0723!B11</f>
        <v>6</v>
      </c>
      <c r="C11" s="47" t="str">
        <f>k_total_tec_0723!C11</f>
        <v>ARIPI</v>
      </c>
      <c r="D11" s="69">
        <f>sume_euro_0723!D11/evolutie_rp_0723!D10</f>
        <v>22.317432395816674</v>
      </c>
      <c r="E11" s="69">
        <f>sume_euro_0723!E11/evolutie_rp_0723!E10</f>
        <v>22.964042775468016</v>
      </c>
      <c r="F11" s="69">
        <f>sume_euro_0723!F11/evolutie_rp_0723!F10</f>
        <v>23.828944404487579</v>
      </c>
      <c r="G11" s="69">
        <f>sume_euro_0723!G11/evolutie_rp_0723!G10</f>
        <v>24.389885614325106</v>
      </c>
      <c r="H11" s="69">
        <f>sume_euro_0723!H11/evolutie_rp_0723!H10</f>
        <v>23.897688336260231</v>
      </c>
      <c r="I11" s="69">
        <f>sume_euro_0723!I11/evolutie_rp_0723!I10</f>
        <v>24.636798223509278</v>
      </c>
      <c r="J11" s="70">
        <f>sume_euro_0723!J11/evolutie_rp_0723!J10</f>
        <v>24.188957480502353</v>
      </c>
    </row>
    <row r="12" spans="2:10" ht="15">
      <c r="B12" s="46">
        <f>k_total_tec_0723!B12</f>
        <v>7</v>
      </c>
      <c r="C12" s="47" t="str">
        <f>k_total_tec_0723!C12</f>
        <v>NN</v>
      </c>
      <c r="D12" s="69">
        <f>sume_euro_0723!D12/evolutie_rp_0723!D11</f>
        <v>29.555988611909552</v>
      </c>
      <c r="E12" s="69">
        <f>sume_euro_0723!E12/evolutie_rp_0723!E11</f>
        <v>30.708294869708112</v>
      </c>
      <c r="F12" s="69">
        <f>sume_euro_0723!F12/evolutie_rp_0723!F11</f>
        <v>32.295781969411209</v>
      </c>
      <c r="G12" s="69">
        <f>sume_euro_0723!G12/evolutie_rp_0723!G11</f>
        <v>32.800341724793178</v>
      </c>
      <c r="H12" s="69">
        <f>sume_euro_0723!H12/evolutie_rp_0723!H11</f>
        <v>31.802182462992565</v>
      </c>
      <c r="I12" s="69">
        <f>sume_euro_0723!I12/evolutie_rp_0723!I11</f>
        <v>32.707987131770459</v>
      </c>
      <c r="J12" s="70">
        <f>sume_euro_0723!J12/evolutie_rp_0723!J11</f>
        <v>32.217115169419571</v>
      </c>
    </row>
    <row r="13" spans="2:10" ht="15.75" thickBot="1">
      <c r="B13" s="109" t="s">
        <v>39</v>
      </c>
      <c r="C13" s="110"/>
      <c r="D13" s="67">
        <f>sume_euro_0723!D13/evolutie_rp_0723!D12</f>
        <v>24.618140064848486</v>
      </c>
      <c r="E13" s="67">
        <f>sume_euro_0723!E13/evolutie_rp_0723!E12</f>
        <v>25.482475455516195</v>
      </c>
      <c r="F13" s="67">
        <f>sume_euro_0723!F13/evolutie_rp_0723!F12</f>
        <v>26.54074264112127</v>
      </c>
      <c r="G13" s="67">
        <f>sume_euro_0723!G13/evolutie_rp_0723!G12</f>
        <v>27.103583599682526</v>
      </c>
      <c r="H13" s="67">
        <f>sume_euro_0723!H13/evolutie_rp_0723!H12</f>
        <v>26.481643205737278</v>
      </c>
      <c r="I13" s="67">
        <f>sume_euro_0723!I13/evolutie_rp_0723!I12</f>
        <v>27.244797363455405</v>
      </c>
      <c r="J13" s="68">
        <f>sume_euro_0723!J13/evolutie_rp_0723!J12</f>
        <v>26.788007515750497</v>
      </c>
    </row>
    <row r="18" spans="3:3" ht="18">
      <c r="C18" s="1"/>
    </row>
    <row r="19" spans="3:3" ht="18">
      <c r="C19" s="1"/>
    </row>
  </sheetData>
  <mergeCells count="11">
    <mergeCell ref="B13:C13"/>
    <mergeCell ref="C3:C5"/>
    <mergeCell ref="B3:B5"/>
    <mergeCell ref="B2:J2"/>
    <mergeCell ref="J3:J4"/>
    <mergeCell ref="I3:I4"/>
    <mergeCell ref="H3:H4"/>
    <mergeCell ref="G3:G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D16" sqref="D16"/>
    </sheetView>
  </sheetViews>
  <sheetFormatPr defaultRowHeight="12.75"/>
  <cols>
    <col min="2" max="2" width="5.28515625" customWidth="1"/>
    <col min="3" max="3" width="17.7109375" customWidth="1"/>
    <col min="4" max="4" width="18.85546875" customWidth="1"/>
    <col min="5" max="5" width="12.5703125" customWidth="1"/>
    <col min="6" max="6" width="13.28515625" customWidth="1"/>
    <col min="7" max="7" width="12.7109375" customWidth="1"/>
    <col min="8" max="8" width="9.5703125" bestFit="1" customWidth="1"/>
    <col min="9" max="9" width="7" bestFit="1" customWidth="1"/>
    <col min="10" max="10" width="10.85546875" customWidth="1"/>
    <col min="11" max="11" width="13" customWidth="1"/>
    <col min="12" max="12" width="11.7109375" customWidth="1"/>
    <col min="13" max="13" width="17.42578125" customWidth="1"/>
  </cols>
  <sheetData>
    <row r="1" spans="2:15" ht="13.5" thickBot="1"/>
    <row r="2" spans="2:15" s="2" customFormat="1" ht="43.5" customHeight="1">
      <c r="B2" s="94" t="s">
        <v>208</v>
      </c>
      <c r="C2" s="95"/>
      <c r="D2" s="95"/>
      <c r="E2" s="95"/>
      <c r="F2" s="95"/>
      <c r="G2" s="95"/>
      <c r="H2" s="95"/>
      <c r="I2" s="95"/>
      <c r="J2" s="95"/>
      <c r="K2" s="95"/>
      <c r="L2" s="95"/>
      <c r="M2" s="96"/>
      <c r="N2" s="3"/>
      <c r="O2" s="3"/>
    </row>
    <row r="3" spans="2:15" ht="27" customHeight="1">
      <c r="B3" s="105" t="s">
        <v>41</v>
      </c>
      <c r="C3" s="93" t="s">
        <v>40</v>
      </c>
      <c r="D3" s="93" t="s">
        <v>17</v>
      </c>
      <c r="E3" s="93" t="s">
        <v>18</v>
      </c>
      <c r="F3" s="93" t="s">
        <v>19</v>
      </c>
      <c r="G3" s="93" t="s">
        <v>20</v>
      </c>
      <c r="H3" s="93" t="s">
        <v>188</v>
      </c>
      <c r="I3" s="93"/>
      <c r="J3" s="93"/>
      <c r="K3" s="93"/>
      <c r="L3" s="93" t="s">
        <v>21</v>
      </c>
      <c r="M3" s="106" t="s">
        <v>22</v>
      </c>
    </row>
    <row r="4" spans="2:15" ht="84" customHeight="1">
      <c r="B4" s="105"/>
      <c r="C4" s="93"/>
      <c r="D4" s="93"/>
      <c r="E4" s="93"/>
      <c r="F4" s="93"/>
      <c r="G4" s="93"/>
      <c r="H4" s="37" t="s">
        <v>161</v>
      </c>
      <c r="I4" s="37" t="s">
        <v>162</v>
      </c>
      <c r="J4" s="37" t="s">
        <v>12</v>
      </c>
      <c r="K4" s="37" t="s">
        <v>13</v>
      </c>
      <c r="L4" s="93"/>
      <c r="M4" s="106"/>
    </row>
    <row r="5" spans="2:15" ht="15.75">
      <c r="B5" s="42">
        <f>k_total_tec_0723!B6</f>
        <v>1</v>
      </c>
      <c r="C5" s="43" t="str">
        <f>k_total_tec_0723!C6</f>
        <v>METROPOLITAN LIFE</v>
      </c>
      <c r="D5" s="44">
        <v>1113666</v>
      </c>
      <c r="E5" s="57">
        <v>23</v>
      </c>
      <c r="F5" s="44">
        <v>66</v>
      </c>
      <c r="G5" s="44">
        <v>7</v>
      </c>
      <c r="H5" s="44">
        <v>361</v>
      </c>
      <c r="I5" s="44">
        <v>0</v>
      </c>
      <c r="J5" s="44">
        <v>0</v>
      </c>
      <c r="K5" s="44">
        <v>0</v>
      </c>
      <c r="L5" s="44">
        <v>1354</v>
      </c>
      <c r="M5" s="45">
        <f>D5-E5+F5+G5-H5+I5+L5+J5+K5</f>
        <v>1114709</v>
      </c>
      <c r="N5" s="25"/>
      <c r="O5" s="4"/>
    </row>
    <row r="6" spans="2:15" ht="15.75">
      <c r="B6" s="46">
        <f>k_total_tec_0723!B7</f>
        <v>2</v>
      </c>
      <c r="C6" s="43" t="str">
        <f>k_total_tec_0723!C7</f>
        <v>AZT VIITORUL TAU</v>
      </c>
      <c r="D6" s="44">
        <v>1671815</v>
      </c>
      <c r="E6" s="57">
        <v>33</v>
      </c>
      <c r="F6" s="44">
        <v>5</v>
      </c>
      <c r="G6" s="44">
        <v>5</v>
      </c>
      <c r="H6" s="44">
        <v>2269</v>
      </c>
      <c r="I6" s="44">
        <v>0</v>
      </c>
      <c r="J6" s="44">
        <v>0</v>
      </c>
      <c r="K6" s="44">
        <v>0</v>
      </c>
      <c r="L6" s="44">
        <v>1354</v>
      </c>
      <c r="M6" s="45">
        <f t="shared" ref="M6:M11" si="0">D6-E6+F6+G6-H6+I6+L6+J6+K6</f>
        <v>1670877</v>
      </c>
      <c r="N6" s="25"/>
      <c r="O6" s="4"/>
    </row>
    <row r="7" spans="2:15" ht="15.75">
      <c r="B7" s="46">
        <f>k_total_tec_0723!B8</f>
        <v>3</v>
      </c>
      <c r="C7" s="47" t="str">
        <f>k_total_tec_0723!C8</f>
        <v>BCR</v>
      </c>
      <c r="D7" s="44">
        <v>759813</v>
      </c>
      <c r="E7" s="57">
        <v>16</v>
      </c>
      <c r="F7" s="44">
        <v>62</v>
      </c>
      <c r="G7" s="44">
        <v>27</v>
      </c>
      <c r="H7" s="44">
        <v>557</v>
      </c>
      <c r="I7" s="44">
        <v>0</v>
      </c>
      <c r="J7" s="44">
        <v>0</v>
      </c>
      <c r="K7" s="44">
        <v>0</v>
      </c>
      <c r="L7" s="44">
        <v>1354</v>
      </c>
      <c r="M7" s="45">
        <f t="shared" si="0"/>
        <v>760683</v>
      </c>
      <c r="N7" s="25"/>
      <c r="O7" s="4"/>
    </row>
    <row r="8" spans="2:15" ht="15.75">
      <c r="B8" s="46">
        <f>k_total_tec_0723!B9</f>
        <v>4</v>
      </c>
      <c r="C8" s="47" t="str">
        <f>k_total_tec_0723!C9</f>
        <v>BRD</v>
      </c>
      <c r="D8" s="44">
        <v>549659</v>
      </c>
      <c r="E8" s="57">
        <v>38</v>
      </c>
      <c r="F8" s="44">
        <v>0</v>
      </c>
      <c r="G8" s="44">
        <v>0</v>
      </c>
      <c r="H8" s="44">
        <v>86</v>
      </c>
      <c r="I8" s="44">
        <v>0</v>
      </c>
      <c r="J8" s="44">
        <v>0</v>
      </c>
      <c r="K8" s="44">
        <v>0</v>
      </c>
      <c r="L8" s="44">
        <v>1361</v>
      </c>
      <c r="M8" s="45">
        <f t="shared" si="0"/>
        <v>550896</v>
      </c>
      <c r="N8" s="25"/>
      <c r="O8" s="4"/>
    </row>
    <row r="9" spans="2:15" ht="15.75">
      <c r="B9" s="46">
        <f>k_total_tec_0723!B10</f>
        <v>5</v>
      </c>
      <c r="C9" s="47" t="str">
        <f>k_total_tec_0723!C10</f>
        <v>VITAL</v>
      </c>
      <c r="D9" s="44">
        <v>1021096</v>
      </c>
      <c r="E9" s="57">
        <v>32</v>
      </c>
      <c r="F9" s="44">
        <v>1</v>
      </c>
      <c r="G9" s="44">
        <v>9</v>
      </c>
      <c r="H9" s="44">
        <v>345</v>
      </c>
      <c r="I9" s="44">
        <v>0</v>
      </c>
      <c r="J9" s="44">
        <v>0</v>
      </c>
      <c r="K9" s="44">
        <v>2</v>
      </c>
      <c r="L9" s="44">
        <v>1354</v>
      </c>
      <c r="M9" s="45">
        <f t="shared" si="0"/>
        <v>1022085</v>
      </c>
      <c r="N9" s="25"/>
      <c r="O9" s="4"/>
    </row>
    <row r="10" spans="2:15" ht="15.75">
      <c r="B10" s="46">
        <f>k_total_tec_0723!B11</f>
        <v>6</v>
      </c>
      <c r="C10" s="47" t="str">
        <f>k_total_tec_0723!C11</f>
        <v>ARIPI</v>
      </c>
      <c r="D10" s="44">
        <v>858111</v>
      </c>
      <c r="E10" s="57">
        <v>26</v>
      </c>
      <c r="F10" s="44">
        <v>2</v>
      </c>
      <c r="G10" s="44">
        <v>1</v>
      </c>
      <c r="H10" s="44">
        <v>233</v>
      </c>
      <c r="I10" s="44">
        <v>0</v>
      </c>
      <c r="J10" s="44">
        <v>0</v>
      </c>
      <c r="K10" s="44">
        <v>2</v>
      </c>
      <c r="L10" s="44">
        <v>1354</v>
      </c>
      <c r="M10" s="45">
        <f t="shared" si="0"/>
        <v>859211</v>
      </c>
      <c r="N10" s="25"/>
      <c r="O10" s="4"/>
    </row>
    <row r="11" spans="2:15" ht="15.75">
      <c r="B11" s="46">
        <f>k_total_tec_0723!B12</f>
        <v>7</v>
      </c>
      <c r="C11" s="47" t="str">
        <f>k_total_tec_0723!C12</f>
        <v>NN</v>
      </c>
      <c r="D11" s="44">
        <v>2095627</v>
      </c>
      <c r="E11" s="57">
        <v>27</v>
      </c>
      <c r="F11" s="44">
        <v>59</v>
      </c>
      <c r="G11" s="44">
        <v>44</v>
      </c>
      <c r="H11" s="44">
        <v>1859</v>
      </c>
      <c r="I11" s="44">
        <v>0</v>
      </c>
      <c r="J11" s="44">
        <v>1</v>
      </c>
      <c r="K11" s="44">
        <v>5</v>
      </c>
      <c r="L11" s="44">
        <v>1354</v>
      </c>
      <c r="M11" s="45">
        <f t="shared" si="0"/>
        <v>2095204</v>
      </c>
      <c r="N11" s="26"/>
      <c r="O11" s="4"/>
    </row>
    <row r="12" spans="2:15" ht="15.75" thickBot="1">
      <c r="B12" s="109" t="s">
        <v>39</v>
      </c>
      <c r="C12" s="110"/>
      <c r="D12" s="40">
        <f t="shared" ref="D12:M12" si="1">SUM(D5:D11)</f>
        <v>8069787</v>
      </c>
      <c r="E12" s="40">
        <f t="shared" si="1"/>
        <v>195</v>
      </c>
      <c r="F12" s="40">
        <f t="shared" si="1"/>
        <v>195</v>
      </c>
      <c r="G12" s="40">
        <f t="shared" si="1"/>
        <v>93</v>
      </c>
      <c r="H12" s="40">
        <f t="shared" si="1"/>
        <v>5710</v>
      </c>
      <c r="I12" s="40">
        <f t="shared" si="1"/>
        <v>0</v>
      </c>
      <c r="J12" s="40">
        <f t="shared" si="1"/>
        <v>1</v>
      </c>
      <c r="K12" s="40">
        <f t="shared" si="1"/>
        <v>9</v>
      </c>
      <c r="L12" s="40">
        <f t="shared" si="1"/>
        <v>9485</v>
      </c>
      <c r="M12" s="41">
        <f t="shared" si="1"/>
        <v>8073665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E3:E4"/>
    <mergeCell ref="F3:F4"/>
    <mergeCell ref="B3:B4"/>
    <mergeCell ref="B12:C12"/>
    <mergeCell ref="L3:L4"/>
    <mergeCell ref="C3:C4"/>
    <mergeCell ref="M3:M4"/>
    <mergeCell ref="D3:D4"/>
    <mergeCell ref="G3:G4"/>
    <mergeCell ref="H3:K3"/>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H3"/>
  <sheetViews>
    <sheetView workbookViewId="0">
      <selection activeCell="K19" sqref="K19"/>
    </sheetView>
  </sheetViews>
  <sheetFormatPr defaultRowHeight="12.75"/>
  <cols>
    <col min="2" max="8" width="16.140625" customWidth="1"/>
  </cols>
  <sheetData>
    <row r="1" spans="2:8" ht="13.5" thickBot="1"/>
    <row r="2" spans="2:8">
      <c r="B2" s="71" t="s">
        <v>184</v>
      </c>
      <c r="C2" s="61" t="s">
        <v>24</v>
      </c>
      <c r="D2" s="61" t="s">
        <v>0</v>
      </c>
      <c r="E2" s="61" t="s">
        <v>35</v>
      </c>
      <c r="F2" s="61" t="s">
        <v>6</v>
      </c>
      <c r="G2" s="61" t="s">
        <v>30</v>
      </c>
      <c r="H2" s="62" t="s">
        <v>15</v>
      </c>
    </row>
    <row r="3" spans="2:8" ht="15.75" thickBot="1">
      <c r="B3" s="72">
        <v>8026397</v>
      </c>
      <c r="C3" s="73">
        <v>8037577</v>
      </c>
      <c r="D3" s="73">
        <v>8046305</v>
      </c>
      <c r="E3" s="73">
        <v>8055929</v>
      </c>
      <c r="F3" s="73">
        <v>8063532</v>
      </c>
      <c r="G3" s="73">
        <v>8069787</v>
      </c>
      <c r="H3" s="74">
        <v>8073665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H37"/>
  <sheetViews>
    <sheetView workbookViewId="0">
      <selection activeCell="E39" sqref="E39"/>
    </sheetView>
  </sheetViews>
  <sheetFormatPr defaultRowHeight="12.75"/>
  <cols>
    <col min="2" max="8" width="16.7109375" customWidth="1"/>
  </cols>
  <sheetData>
    <row r="1" spans="2:8">
      <c r="B1" s="71" t="s">
        <v>184</v>
      </c>
      <c r="C1" s="61" t="s">
        <v>24</v>
      </c>
      <c r="D1" s="61" t="s">
        <v>0</v>
      </c>
      <c r="E1" s="61" t="s">
        <v>35</v>
      </c>
      <c r="F1" s="61" t="s">
        <v>6</v>
      </c>
      <c r="G1" s="61" t="s">
        <v>30</v>
      </c>
      <c r="H1" s="62" t="s">
        <v>15</v>
      </c>
    </row>
    <row r="2" spans="2:8" ht="15.75" thickBot="1">
      <c r="B2" s="72">
        <v>3976165</v>
      </c>
      <c r="C2" s="73">
        <v>3989511</v>
      </c>
      <c r="D2" s="73">
        <v>4000146</v>
      </c>
      <c r="E2" s="73">
        <v>4011875</v>
      </c>
      <c r="F2" s="73">
        <v>4021900</v>
      </c>
      <c r="G2" s="73">
        <v>4058387</v>
      </c>
      <c r="H2" s="74">
        <v>4067872</v>
      </c>
    </row>
    <row r="5" spans="2:8">
      <c r="B5" s="4"/>
      <c r="C5" s="4"/>
      <c r="D5" s="4"/>
      <c r="E5" s="4"/>
      <c r="F5" s="4"/>
      <c r="G5" s="4"/>
      <c r="H5" s="4"/>
    </row>
    <row r="37" spans="4:4">
      <c r="D37" s="75"/>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k_total_tec_0723</vt:lpstr>
      <vt:lpstr>regularizati_0723</vt:lpstr>
      <vt:lpstr>evolutie_rp_0723</vt:lpstr>
      <vt:lpstr>sume_euro_0723</vt:lpstr>
      <vt:lpstr>sume_euro_0723_graf</vt:lpstr>
      <vt:lpstr>evolutie_contrib_0723</vt:lpstr>
      <vt:lpstr>part_fonduri_0723</vt:lpstr>
      <vt:lpstr>evolutie_rp_0723_graf</vt:lpstr>
      <vt:lpstr>evolutie_aleatorii_0723_graf</vt:lpstr>
      <vt:lpstr>participanti_judete_0723</vt:lpstr>
      <vt:lpstr>participanti_jud_dom_0723</vt:lpstr>
      <vt:lpstr>conturi_goale_0723</vt:lpstr>
      <vt:lpstr>rp_sexe_0723</vt:lpstr>
      <vt:lpstr>Sheet1</vt:lpstr>
      <vt:lpstr>rp_varste_sexe_0723</vt:lpstr>
      <vt:lpstr>Sheet2</vt:lpstr>
      <vt:lpstr>evolutie_contrib_0723!Print_Area</vt:lpstr>
      <vt:lpstr>evolutie_rp_0723!Print_Area</vt:lpstr>
      <vt:lpstr>k_total_tec_0723!Print_Area</vt:lpstr>
      <vt:lpstr>part_fonduri_0723!Print_Area</vt:lpstr>
      <vt:lpstr>participanti_judete_0723!Print_Area</vt:lpstr>
      <vt:lpstr>rp_sexe_0723!Print_Area</vt:lpstr>
      <vt:lpstr>rp_varste_sexe_0723!Print_Area</vt:lpstr>
      <vt:lpstr>sume_euro_0723!Print_Area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2023-09-22T08:30:40Z</cp:lastPrinted>
  <dcterms:created xsi:type="dcterms:W3CDTF">2008-08-08T07:39:32Z</dcterms:created>
  <dcterms:modified xsi:type="dcterms:W3CDTF">2023-09-28T11:01:42Z</dcterms:modified>
</cp:coreProperties>
</file>