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623" sheetId="23" r:id="rId1"/>
    <sheet name="regularizati_0623" sheetId="31" r:id="rId2"/>
    <sheet name="evolutie_rp_0623" sheetId="1" r:id="rId3"/>
    <sheet name="sume_euro_0623" sheetId="15" r:id="rId4"/>
    <sheet name="sume_euro_0623_graf" sheetId="16" r:id="rId5"/>
    <sheet name="evolutie_contrib_0623" sheetId="25" r:id="rId6"/>
    <sheet name="part_fonduri_0623" sheetId="24" r:id="rId7"/>
    <sheet name="evolutie_rp_0623_graf" sheetId="13" r:id="rId8"/>
    <sheet name="evolutie_aleatorii_0623_graf" sheetId="14" r:id="rId9"/>
    <sheet name="participanti_judete_0623" sheetId="17" r:id="rId10"/>
    <sheet name="participanti_jud_dom_0623" sheetId="32" r:id="rId11"/>
    <sheet name="conturi_goale_0623" sheetId="30" r:id="rId12"/>
    <sheet name="rp_sexe_0623" sheetId="26" r:id="rId13"/>
    <sheet name="Sheet1" sheetId="33" r:id="rId14"/>
    <sheet name="rp_varste_sexe_0623" sheetId="28" r:id="rId15"/>
    <sheet name="Sheet2" sheetId="34" r:id="rId16"/>
  </sheets>
  <externalReferences>
    <externalReference r:id="rId17"/>
  </externalReferences>
  <definedNames>
    <definedName name="_xlnm.Print_Area" localSheetId="5">evolutie_contrib_0623!$B$2:$I$13</definedName>
    <definedName name="_xlnm.Print_Area" localSheetId="2">evolutie_rp_0623!$B$2:$I$12</definedName>
    <definedName name="_xlnm.Print_Area" localSheetId="0">k_total_tec_0623!$B$2:$K$16</definedName>
    <definedName name="_xlnm.Print_Area" localSheetId="6">part_fonduri_0623!$B$2:$M$12</definedName>
    <definedName name="_xlnm.Print_Area" localSheetId="10">participanti_jud_dom_0623!#REF!</definedName>
    <definedName name="_xlnm.Print_Area" localSheetId="9">participanti_judete_0623!$B$2:$E$48</definedName>
    <definedName name="_xlnm.Print_Area" localSheetId="12">rp_sexe_0623!$B$2:$F$12</definedName>
    <definedName name="_xlnm.Print_Area" localSheetId="14">rp_varste_sexe_0623!$B$2:$P$14</definedName>
    <definedName name="_xlnm.Print_Area" localSheetId="3">sume_euro_0623!$B$2:$J$13</definedName>
  </definedNames>
  <calcPr calcId="125725"/>
</workbook>
</file>

<file path=xl/calcChain.xml><?xml version="1.0" encoding="utf-8"?>
<calcChain xmlns="http://schemas.openxmlformats.org/spreadsheetml/2006/main">
  <c r="E9" i="25"/>
  <c r="F9"/>
  <c r="G9"/>
  <c r="H9"/>
  <c r="I9"/>
  <c r="D9"/>
  <c r="J6" i="15"/>
  <c r="J13"/>
  <c r="J7"/>
  <c r="J8"/>
  <c r="J9"/>
  <c r="J10"/>
  <c r="J11"/>
  <c r="J12"/>
  <c r="F7" i="31"/>
  <c r="F8"/>
  <c r="F9"/>
  <c r="F10"/>
  <c r="F11"/>
  <c r="F12"/>
  <c r="F6"/>
  <c r="D48" i="17"/>
  <c r="E46" s="1"/>
  <c r="I12" i="1"/>
  <c r="I13" i="15"/>
  <c r="I13" i="25"/>
  <c r="I12"/>
  <c r="I11"/>
  <c r="I10"/>
  <c r="I8"/>
  <c r="I7"/>
  <c r="I6"/>
  <c r="G13" i="31"/>
  <c r="H7" s="1"/>
  <c r="I8"/>
  <c r="E7" i="28"/>
  <c r="D7" s="1"/>
  <c r="F7"/>
  <c r="G7"/>
  <c r="G14" s="1"/>
  <c r="H7"/>
  <c r="H14" s="1"/>
  <c r="E8"/>
  <c r="D8" s="1"/>
  <c r="F8"/>
  <c r="G8"/>
  <c r="H8"/>
  <c r="E9"/>
  <c r="F9"/>
  <c r="D9" s="1"/>
  <c r="G9"/>
  <c r="H9"/>
  <c r="E10"/>
  <c r="F10"/>
  <c r="G10"/>
  <c r="H10"/>
  <c r="D10" s="1"/>
  <c r="E11"/>
  <c r="F11"/>
  <c r="G11"/>
  <c r="H11"/>
  <c r="E12"/>
  <c r="F12"/>
  <c r="D12" s="1"/>
  <c r="G12"/>
  <c r="H12"/>
  <c r="E13"/>
  <c r="F13"/>
  <c r="G13"/>
  <c r="H13"/>
  <c r="D13" s="1"/>
  <c r="H13" i="15"/>
  <c r="H13" i="25" s="1"/>
  <c r="H12" i="1"/>
  <c r="H12" i="25"/>
  <c r="H11"/>
  <c r="H10"/>
  <c r="H8"/>
  <c r="H7"/>
  <c r="H6"/>
  <c r="G13" i="15"/>
  <c r="G13" i="25"/>
  <c r="G12" i="1"/>
  <c r="G12" i="25"/>
  <c r="G11"/>
  <c r="G10"/>
  <c r="G8"/>
  <c r="G7"/>
  <c r="G6"/>
  <c r="F13" i="15"/>
  <c r="F12" i="1"/>
  <c r="F12" i="25"/>
  <c r="F11"/>
  <c r="F10"/>
  <c r="F8"/>
  <c r="F7"/>
  <c r="F6"/>
  <c r="E13" i="15"/>
  <c r="E13" i="25" s="1"/>
  <c r="E12" i="1"/>
  <c r="E12" i="25"/>
  <c r="E11"/>
  <c r="E10"/>
  <c r="E8"/>
  <c r="E7"/>
  <c r="E6"/>
  <c r="D13" i="15"/>
  <c r="D12" i="1"/>
  <c r="D12" i="25"/>
  <c r="D11"/>
  <c r="D10"/>
  <c r="D8"/>
  <c r="D7"/>
  <c r="D6"/>
  <c r="M5" i="24"/>
  <c r="M12" s="1"/>
  <c r="M6"/>
  <c r="M7"/>
  <c r="M8"/>
  <c r="M9"/>
  <c r="M10"/>
  <c r="M11"/>
  <c r="E30" i="17"/>
  <c r="D53" i="32"/>
  <c r="J12" i="24"/>
  <c r="L12"/>
  <c r="K12"/>
  <c r="F13" i="23"/>
  <c r="K14" i="28"/>
  <c r="O14"/>
  <c r="K7" i="23"/>
  <c r="K8"/>
  <c r="K9"/>
  <c r="K13" s="1"/>
  <c r="K10"/>
  <c r="K11"/>
  <c r="K12"/>
  <c r="K6"/>
  <c r="I6"/>
  <c r="I7"/>
  <c r="I8"/>
  <c r="I9"/>
  <c r="I10"/>
  <c r="I11"/>
  <c r="I12"/>
  <c r="I13" s="1"/>
  <c r="D12" i="24"/>
  <c r="H13" i="31"/>
  <c r="E13" i="23"/>
  <c r="D13"/>
  <c r="D11" i="26"/>
  <c r="D10"/>
  <c r="D9"/>
  <c r="D8"/>
  <c r="D6"/>
  <c r="D5"/>
  <c r="D12" s="1"/>
  <c r="D7"/>
  <c r="E12"/>
  <c r="F12"/>
  <c r="K13" i="31"/>
  <c r="J13"/>
  <c r="D13"/>
  <c r="I13"/>
  <c r="E13"/>
  <c r="F13" s="1"/>
  <c r="I12"/>
  <c r="C11"/>
  <c r="C10"/>
  <c r="C9"/>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8"/>
  <c r="C7"/>
  <c r="C6"/>
  <c r="B6"/>
  <c r="B5" i="1"/>
  <c r="C11"/>
  <c r="C10"/>
  <c r="C9"/>
  <c r="C8"/>
  <c r="C7"/>
  <c r="C6"/>
  <c r="C5"/>
  <c r="E12" i="24"/>
  <c r="F12"/>
  <c r="G12"/>
  <c r="H12"/>
  <c r="I12"/>
  <c r="I14" i="28"/>
  <c r="J14"/>
  <c r="L14"/>
  <c r="M14"/>
  <c r="N14"/>
  <c r="P14"/>
  <c r="H9" i="31"/>
  <c r="H11"/>
  <c r="E14" i="28"/>
  <c r="E13" i="17"/>
  <c r="E39"/>
  <c r="E20"/>
  <c r="E14"/>
  <c r="E22"/>
  <c r="E47"/>
  <c r="E29"/>
  <c r="E31"/>
  <c r="E48"/>
  <c r="E23"/>
  <c r="E21"/>
  <c r="E9"/>
  <c r="E11"/>
  <c r="E15"/>
  <c r="E45"/>
  <c r="E38"/>
  <c r="E33"/>
  <c r="E32"/>
  <c r="E36"/>
  <c r="E25"/>
  <c r="E5"/>
  <c r="D11" i="28"/>
  <c r="B6" i="1"/>
  <c r="B7" i="25"/>
  <c r="B6" i="24"/>
  <c r="B6" i="26"/>
  <c r="B8" i="28"/>
  <c r="B7" i="15"/>
  <c r="B8" i="25"/>
  <c r="B7" i="24"/>
  <c r="B7" i="26"/>
  <c r="B8" i="15"/>
  <c r="B7" i="1"/>
  <c r="B9" i="28"/>
  <c r="B8" i="1"/>
  <c r="B9" i="25"/>
  <c r="B8" i="26"/>
  <c r="B8" i="24"/>
  <c r="B10" i="28"/>
  <c r="B9" i="1"/>
  <c r="B11" i="28"/>
  <c r="B9" i="26"/>
  <c r="B10" i="25"/>
  <c r="B10" i="15"/>
  <c r="B9" i="24"/>
  <c r="B10" i="1"/>
  <c r="B10" i="24"/>
  <c r="B12" i="28"/>
  <c r="B10" i="26"/>
  <c r="B11" i="15"/>
  <c r="B11" i="25"/>
  <c r="B11" i="26"/>
  <c r="B11" i="24"/>
  <c r="B12" i="25"/>
  <c r="B11" i="1"/>
  <c r="B13" i="28"/>
  <c r="B12" i="15"/>
  <c r="H6" i="31"/>
  <c r="D14" i="28" l="1"/>
  <c r="F14"/>
  <c r="E6" i="17"/>
  <c r="E44"/>
  <c r="E10"/>
  <c r="E12"/>
  <c r="E19"/>
  <c r="E28"/>
  <c r="E43"/>
  <c r="E37"/>
  <c r="E16"/>
  <c r="E17"/>
  <c r="E7"/>
  <c r="E8"/>
  <c r="E26"/>
  <c r="E41"/>
  <c r="E42"/>
  <c r="E34"/>
  <c r="E35"/>
  <c r="E27"/>
  <c r="E18"/>
  <c r="E40"/>
  <c r="E24"/>
  <c r="D13" i="25"/>
  <c r="F13"/>
  <c r="H10" i="31"/>
  <c r="H8"/>
  <c r="H12"/>
</calcChain>
</file>

<file path=xl/sharedStrings.xml><?xml version="1.0" encoding="utf-8"?>
<sst xmlns="http://schemas.openxmlformats.org/spreadsheetml/2006/main" count="383" uniqueCount="215">
  <si>
    <t>NN</t>
  </si>
  <si>
    <t>FEBRUARIE 2023</t>
  </si>
  <si>
    <t>Februarie 2023</t>
  </si>
  <si>
    <t>februarie 2023</t>
  </si>
  <si>
    <t>METROPOLITAN LIFE</t>
  </si>
  <si>
    <t>aprilie 2023</t>
  </si>
  <si>
    <t>IUNIE 2023</t>
  </si>
  <si>
    <t>Iunie 2023</t>
  </si>
  <si>
    <t>Numar participanti in Registrul Participantilor la luna de referinta  MAI 2023</t>
  </si>
  <si>
    <t>Transferuri validate catre alte fonduri la luna de referinta IUNIE  2023</t>
  </si>
  <si>
    <t>Transferuri validate de la alte fonduri la luna de referinta IUNIE 2023</t>
  </si>
  <si>
    <t>Acte aderare validate pentru luna de referinta IUNIE 2023</t>
  </si>
  <si>
    <t>Asigurati repartizati aleatoriu la luna de referinta IUNIE 2023</t>
  </si>
  <si>
    <t>Numar participanti in Registrul participantilor dupa repartizarea aleatorie la luna de referinta   IUNIE 2023</t>
  </si>
  <si>
    <t>Numar de participanti pentru care se fac viramente in luna de referinta IUNIE 2023</t>
  </si>
  <si>
    <t>iunie 2023</t>
  </si>
  <si>
    <t>Numar participanti in registrul participantilor</t>
  </si>
  <si>
    <t xml:space="preserve">1Euro 4,9219 BNR 20/03/2023)              </t>
  </si>
  <si>
    <t>APRILIE 2023</t>
  </si>
  <si>
    <t>Aprilie 2023</t>
  </si>
  <si>
    <t>BCR</t>
  </si>
  <si>
    <t>BRD</t>
  </si>
  <si>
    <t>Total</t>
  </si>
  <si>
    <t>Fond</t>
  </si>
  <si>
    <t>Nr. crt.</t>
  </si>
  <si>
    <t xml:space="preserve">1Euro 4,9731 BNR 18/05/2023)              </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</si>
  <si>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</si>
  <si>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</si>
  <si>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</si>
  <si>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</si>
  <si>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</si>
  <si>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</si>
  <si>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</si>
  <si>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</si>
  <si>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</si>
  <si>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</si>
  <si>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</si>
  <si>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</si>
  <si>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</si>
  <si>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</si>
  <si>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</si>
  <si>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</si>
  <si>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</si>
  <si>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</si>
  <si>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</si>
  <si>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</si>
  <si>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</si>
  <si>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</si>
  <si>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</si>
  <si>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</si>
  <si>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</si>
  <si>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</si>
  <si>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</si>
  <si>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</si>
  <si>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</si>
  <si>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</si>
  <si>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</si>
  <si>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</si>
  <si>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</si>
  <si>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</si>
  <si>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</si>
  <si>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</si>
  <si>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</si>
  <si>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</si>
  <si>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</si>
  <si>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</si>
  <si>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</si>
  <si>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</si>
  <si>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</si>
  <si>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</si>
  <si>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</si>
  <si>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</si>
  <si>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</si>
  <si>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</si>
  <si>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</si>
  <si>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</si>
  <si>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</si>
  <si>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</si>
  <si>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</si>
  <si>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</si>
  <si>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</si>
  <si>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</si>
  <si>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</si>
  <si>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</si>
  <si>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</si>
  <si>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</si>
  <si>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</si>
  <si>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</si>
  <si>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</si>
  <si>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</si>
  <si>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</si>
  <si>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</si>
  <si>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</si>
  <si>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</si>
  <si>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</si>
  <si>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</si>
  <si>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</si>
  <si>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</si>
  <si>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</si>
  <si>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</si>
  <si>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</si>
  <si>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</si>
  <si>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</si>
  <si>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</si>
  <si>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</si>
  <si>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</si>
  <si>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</si>
  <si>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</si>
  <si>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</si>
  <si>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</si>
  <si>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</si>
  <si>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</si>
  <si>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</si>
  <si>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</si>
  <si>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</si>
  <si>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</si>
  <si>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</si>
  <si>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</si>
  <si>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</si>
  <si>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</si>
  <si>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</si>
  <si>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</si>
  <si>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</si>
  <si>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</si>
  <si>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</si>
  <si>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</si>
  <si>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</si>
  <si>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</si>
  <si>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</si>
  <si>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</si>
  <si>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</si>
  <si>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</si>
  <si>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</si>
  <si>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</si>
  <si>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</si>
  <si>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</si>
  <si>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</si>
  <si>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</si>
  <si>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</si>
  <si>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</si>
  <si>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</si>
  <si>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</si>
  <si>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</si>
  <si>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</si>
  <si>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</si>
  <si>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</si>
  <si>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</si>
  <si>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</si>
  <si>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</si>
  <si>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</si>
  <si>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</si>
  <si>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</si>
  <si>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</si>
  <si>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</si>
  <si>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</si>
  <si>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</si>
  <si>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</si>
  <si>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</si>
  <si>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</si>
  <si>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</si>
  <si>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</si>
  <si>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</si>
  <si>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</si>
  <si>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</si>
  <si>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</si>
  <si>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</si>
  <si>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</si>
  <si>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</si>
  <si>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</si>
  <si>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ianuarie 2023</t>
  </si>
  <si>
    <t>Luna de referinta</t>
  </si>
  <si>
    <t xml:space="preserve">COMENZI </t>
  </si>
  <si>
    <t>martie 2023</t>
  </si>
  <si>
    <t xml:space="preserve">1Euro 4,9385 BNR 18/07/2023)              </t>
  </si>
  <si>
    <t>MARTIE 2023</t>
  </si>
  <si>
    <t>Martie 2023</t>
  </si>
  <si>
    <t>mai 2023</t>
  </si>
  <si>
    <t xml:space="preserve">1Euro 4,9372 BNR 18/04/2023)              </t>
  </si>
  <si>
    <t>Denumire CTP</t>
  </si>
  <si>
    <t>Alte nationalitati</t>
  </si>
  <si>
    <t>MAI 2023</t>
  </si>
  <si>
    <t>Mai 2023</t>
  </si>
  <si>
    <t>peste 45 de ani</t>
  </si>
  <si>
    <t>35-45 ani</t>
  </si>
  <si>
    <t>Preluati MapN acte aderare</t>
  </si>
  <si>
    <t>Preluati MapN repartizare aleatorie</t>
  </si>
  <si>
    <t xml:space="preserve">1Euro 4,9596 BNR 19/06/2023)              </t>
  </si>
  <si>
    <t>(BNR 18/08/2023)</t>
  </si>
  <si>
    <t xml:space="preserve">1Euro 4,9442 BNR 18/08/2023)              </t>
  </si>
  <si>
    <t>Situatie centralizatoare
privind numarul participantilor si contributiile virate la fondurile de pensii administrate privat
aferente lunii de referinta IUNIE 2023</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</si>
  <si>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</si>
  <si>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</si>
  <si>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</si>
  <si>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</si>
  <si>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</si>
  <si>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IUNIE 2023</t>
  </si>
  <si>
    <t>Situatie centralizatoare                
privind valoarea in Euro a viramentelor catre fondurile de pensii administrate privat 
aferente lunilor de referinta 
IANUARIE - IUNIE 2023</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</si>
  <si>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</si>
  <si>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</si>
  <si>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</si>
  <si>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</si>
  <si>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</si>
  <si>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</si>
  <si>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Situatie centralizatoare               
privind evolutia contributiei medii in Euro la pilonul II a participantilor pana la luna de referinta 
IUNIE 2023</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</si>
  <si>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</si>
  <si>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</si>
  <si>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</si>
  <si>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</si>
  <si>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</si>
  <si>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</si>
  <si>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Situatie centralizatoare           
privind repartizarea participantilor dupa judetul 
angajatorului la luna de referinta 
IUNIE 2023</t>
  </si>
  <si>
    <t>Situatie centralizatoare privind repartizarea participantilor
 dupa judetul de domiciliu pentru care se fac viramente 
la luna de referinta 
IUNIE 2023</t>
  </si>
  <si>
    <t>Situatie centralizatoare privind numarul de participanti  
care nu figurează cu declaraţii depuse 
in sistemul public de pensii</t>
  </si>
  <si>
    <t>Situatie centralizatoare    
privind repartizarea pe sexe a participantilor    
aferente lunii de referinta 
IUNIE 2023</t>
  </si>
  <si>
    <t>Situatie centralizatoare              
privind repartizarea pe sexe si varste a participantilor              
aferente lunii de referinta 
IUNIE 2023</t>
  </si>
</sst>
</file>

<file path=xl/styles.xml><?xml version="1.0" encoding="utf-8"?>
<styleSheet xmlns="http://schemas.openxmlformats.org/spreadsheetml/2006/main">
  <numFmts count="1">
    <numFmt numFmtId="164" formatCode="#,##0.0000"/>
  </numFmts>
  <fonts count="25">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7" tint="0.59999389629810485"/>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3">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6" fillId="0" borderId="0" xfId="0" applyFont="1"/>
    <xf numFmtId="0" fontId="0" fillId="0" borderId="0" xfId="0" applyAlignment="1">
      <alignment wrapText="1"/>
    </xf>
    <xf numFmtId="0" fontId="3" fillId="0" borderId="0" xfId="26" applyFont="1"/>
    <xf numFmtId="10" fontId="3" fillId="0" borderId="0" xfId="26" applyNumberFormat="1" applyFont="1"/>
    <xf numFmtId="0" fontId="18" fillId="0" borderId="0" xfId="0" applyFont="1" applyAlignment="1">
      <alignment horizontal="right"/>
    </xf>
    <xf numFmtId="164" fontId="18" fillId="0" borderId="0" xfId="0" applyNumberFormat="1" applyFont="1" applyAlignment="1">
      <alignment horizontal="left" vertical="center"/>
    </xf>
    <xf numFmtId="0" fontId="12" fillId="0" borderId="0" xfId="0" applyFont="1"/>
    <xf numFmtId="3" fontId="12" fillId="0" borderId="0" xfId="0" applyNumberFormat="1" applyFont="1"/>
    <xf numFmtId="0" fontId="18"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1" fillId="0" borderId="0" xfId="26" applyFont="1"/>
    <xf numFmtId="3" fontId="4" fillId="0" borderId="0" xfId="0" applyNumberFormat="1" applyFont="1" applyBorder="1"/>
    <xf numFmtId="3" fontId="0" fillId="0" borderId="0" xfId="0" applyNumberFormat="1" applyBorder="1"/>
    <xf numFmtId="3" fontId="3" fillId="0" borderId="0" xfId="26" applyNumberFormat="1" applyFont="1"/>
    <xf numFmtId="0" fontId="0" fillId="21" borderId="0" xfId="0" applyFill="1"/>
    <xf numFmtId="0" fontId="2" fillId="2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22" borderId="2" xfId="0" applyFont="1" applyFill="1" applyBorder="1" applyAlignment="1">
      <alignment horizontal="center" vertical="center" wrapText="1"/>
    </xf>
    <xf numFmtId="3" fontId="13" fillId="22" borderId="2" xfId="0" applyNumberFormat="1" applyFont="1" applyFill="1" applyBorder="1" applyAlignment="1">
      <alignment horizontal="center" vertical="center" wrapText="1"/>
    </xf>
    <xf numFmtId="0" fontId="20" fillId="23" borderId="4"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8" xfId="0" applyFont="1" applyFill="1" applyBorder="1" applyAlignment="1">
      <alignment horizontal="centerContinuous"/>
    </xf>
    <xf numFmtId="0" fontId="12" fillId="24" borderId="9" xfId="0" applyFont="1" applyFill="1" applyBorder="1" applyAlignment="1">
      <alignment horizontal="centerContinuous"/>
    </xf>
    <xf numFmtId="3" fontId="14" fillId="24" borderId="9" xfId="0" applyNumberFormat="1" applyFont="1" applyFill="1" applyBorder="1"/>
    <xf numFmtId="3" fontId="14" fillId="24" borderId="10" xfId="0" applyNumberFormat="1" applyFont="1" applyFill="1" applyBorder="1"/>
    <xf numFmtId="0" fontId="12" fillId="25" borderId="4" xfId="0" applyFont="1" applyFill="1" applyBorder="1" applyAlignment="1">
      <alignment horizontal="center"/>
    </xf>
    <xf numFmtId="0" fontId="20"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22" fillId="0" borderId="0" xfId="0" applyFont="1" applyAlignment="1">
      <alignment horizontal="right"/>
    </xf>
    <xf numFmtId="164" fontId="23" fillId="0" borderId="0" xfId="0" quotePrefix="1" applyNumberFormat="1" applyFont="1" applyAlignment="1">
      <alignment horizontal="left"/>
    </xf>
    <xf numFmtId="0" fontId="22" fillId="0" borderId="0" xfId="0" applyFont="1"/>
    <xf numFmtId="0" fontId="13" fillId="22" borderId="3"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4" fillId="24" borderId="8" xfId="0" applyFont="1" applyFill="1" applyBorder="1" applyAlignment="1">
      <alignment horizontal="centerContinuous"/>
    </xf>
    <xf numFmtId="0" fontId="14" fillId="24" borderId="9" xfId="0" applyFont="1" applyFill="1" applyBorder="1" applyAlignment="1">
      <alignment horizontal="centerContinuous"/>
    </xf>
    <xf numFmtId="10" fontId="14" fillId="24" borderId="9" xfId="0" applyNumberFormat="1" applyFont="1" applyFill="1" applyBorder="1"/>
    <xf numFmtId="10" fontId="14" fillId="25" borderId="2" xfId="0" applyNumberFormat="1" applyFont="1" applyFill="1" applyBorder="1"/>
    <xf numFmtId="3" fontId="14" fillId="24" borderId="9" xfId="0" applyNumberFormat="1" applyFont="1" applyFill="1" applyBorder="1" applyAlignment="1">
      <alignment horizontal="right"/>
    </xf>
    <xf numFmtId="3" fontId="14" fillId="24" borderId="10" xfId="0" applyNumberFormat="1" applyFont="1" applyFill="1" applyBorder="1" applyAlignment="1">
      <alignment horizontal="right"/>
    </xf>
    <xf numFmtId="0" fontId="22" fillId="24" borderId="2" xfId="0" applyFont="1" applyFill="1" applyBorder="1" applyAlignment="1">
      <alignment vertical="center" wrapText="1"/>
    </xf>
    <xf numFmtId="0" fontId="0" fillId="0" borderId="11" xfId="0" applyBorder="1"/>
    <xf numFmtId="0" fontId="0" fillId="0" borderId="8" xfId="0" applyBorder="1"/>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0" fontId="22" fillId="24" borderId="9" xfId="0" applyFont="1" applyFill="1" applyBorder="1" applyAlignment="1">
      <alignment vertical="center" wrapText="1"/>
    </xf>
    <xf numFmtId="0" fontId="22" fillId="24" borderId="10" xfId="0" applyFont="1" applyFill="1" applyBorder="1" applyAlignment="1">
      <alignment vertical="center" wrapText="1"/>
    </xf>
    <xf numFmtId="0" fontId="12" fillId="24" borderId="4" xfId="0" applyFont="1" applyFill="1" applyBorder="1"/>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22" fillId="24" borderId="3" xfId="0" applyFont="1" applyFill="1" applyBorder="1" applyAlignment="1">
      <alignment vertical="center" wrapText="1"/>
    </xf>
    <xf numFmtId="2" fontId="14" fillId="24" borderId="9" xfId="0" applyNumberFormat="1" applyFont="1" applyFill="1" applyBorder="1" applyAlignment="1">
      <alignment horizontal="center"/>
    </xf>
    <xf numFmtId="2" fontId="14" fillId="24" borderId="10"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3" fontId="3" fillId="21" borderId="0" xfId="0" applyNumberFormat="1" applyFont="1" applyFill="1" applyBorder="1"/>
    <xf numFmtId="17" fontId="12" fillId="24" borderId="11" xfId="0" quotePrefix="1" applyNumberFormat="1" applyFont="1" applyFill="1" applyBorder="1" applyAlignment="1">
      <alignment horizontal="center" vertical="center" wrapText="1"/>
    </xf>
    <xf numFmtId="3" fontId="14" fillId="25" borderId="8" xfId="0" applyNumberFormat="1" applyFont="1" applyFill="1" applyBorder="1"/>
    <xf numFmtId="3" fontId="14" fillId="25" borderId="9" xfId="0" applyNumberFormat="1" applyFont="1" applyFill="1" applyBorder="1"/>
    <xf numFmtId="3" fontId="14" fillId="25" borderId="10"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4" xfId="26" applyFont="1" applyFill="1" applyBorder="1"/>
    <xf numFmtId="0" fontId="12" fillId="25" borderId="2" xfId="26" applyFont="1" applyFill="1" applyBorder="1"/>
    <xf numFmtId="3" fontId="12" fillId="25" borderId="2" xfId="0" applyNumberFormat="1" applyFont="1" applyFill="1" applyBorder="1"/>
    <xf numFmtId="10" fontId="12" fillId="25" borderId="3" xfId="26" applyNumberFormat="1" applyFont="1" applyFill="1" applyBorder="1"/>
    <xf numFmtId="10" fontId="14" fillId="25" borderId="3" xfId="26" applyNumberFormat="1" applyFont="1" applyFill="1" applyBorder="1"/>
    <xf numFmtId="0" fontId="14" fillId="24" borderId="8" xfId="26" applyFont="1" applyFill="1" applyBorder="1"/>
    <xf numFmtId="0" fontId="14" fillId="24" borderId="9" xfId="26" applyFont="1" applyFill="1" applyBorder="1"/>
    <xf numFmtId="10" fontId="14" fillId="24" borderId="10" xfId="26" applyNumberFormat="1"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0" fontId="15"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0" fontId="12" fillId="25" borderId="2" xfId="26" applyFont="1" applyFill="1" applyBorder="1" applyAlignment="1">
      <alignment horizontal="left"/>
    </xf>
    <xf numFmtId="3" fontId="14" fillId="24" borderId="10" xfId="25" applyNumberFormat="1" applyFont="1" applyFill="1" applyBorder="1"/>
    <xf numFmtId="17" fontId="14" fillId="25" borderId="4" xfId="0" quotePrefix="1" applyNumberFormat="1" applyFont="1" applyFill="1" applyBorder="1"/>
    <xf numFmtId="17" fontId="14" fillId="25" borderId="8"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3" xfId="0" applyFont="1" applyFill="1" applyBorder="1" applyAlignment="1">
      <alignment horizontal="center" vertical="center" wrapText="1"/>
    </xf>
    <xf numFmtId="17" fontId="12" fillId="24" borderId="3" xfId="0" quotePrefix="1" applyNumberFormat="1"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4" fillId="24" borderId="8" xfId="0" applyFont="1" applyFill="1" applyBorder="1" applyAlignment="1">
      <alignment horizontal="center"/>
    </xf>
    <xf numFmtId="0" fontId="14" fillId="24" borderId="9" xfId="0" applyFont="1" applyFill="1" applyBorder="1" applyAlignment="1">
      <alignment horizontal="center"/>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3" fontId="14" fillId="24" borderId="8" xfId="0" applyNumberFormat="1" applyFont="1" applyFill="1" applyBorder="1" applyAlignment="1">
      <alignment horizontal="center"/>
    </xf>
    <xf numFmtId="3" fontId="14" fillId="24" borderId="9"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Repartizarea pe sexe a participantilor
la luna de referinta IUNIE 2023
</a:t>
            </a:r>
          </a:p>
        </c:rich>
      </c:tx>
      <c:layout>
        <c:manualLayout>
          <c:xMode val="edge"/>
          <c:yMode val="edge"/>
          <c:x val="0.37735850245610059"/>
          <c:y val="4.41897998044362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rp_sexe_0623!$E$4:$F$4</c:f>
              <c:strCache>
                <c:ptCount val="2"/>
                <c:pt idx="0">
                  <c:v>femei</c:v>
                </c:pt>
                <c:pt idx="1">
                  <c:v>barbati</c:v>
                </c:pt>
              </c:strCache>
            </c:strRef>
          </c:cat>
          <c:val>
            <c:numRef>
              <c:f>rp_sexe_0623!$E$12:$F$12</c:f>
              <c:numCache>
                <c:formatCode>#,##0</c:formatCode>
                <c:ptCount val="2"/>
                <c:pt idx="0">
                  <c:v>3874868</c:v>
                </c:pt>
                <c:pt idx="1">
                  <c:v>4194919</c:v>
                </c:pt>
              </c:numCache>
            </c:numRef>
          </c:val>
        </c:ser>
        <c:dLbls>
          <c:showVal val="1"/>
          <c:showPercent val="1"/>
          <c:separator>
</c:separator>
        </c:dLbls>
      </c:pie3DChart>
      <c:spPr>
        <a:noFill/>
        <a:ln w="25400">
          <a:noFill/>
        </a:ln>
      </c:spPr>
    </c:plotArea>
    <c:legend>
      <c:legendPos val="r"/>
      <c:layout>
        <c:manualLayout>
          <c:xMode val="edge"/>
          <c:yMode val="edge"/>
          <c:x val="0.45261985109004238"/>
          <c:y val="0.79931964386804588"/>
          <c:w val="8.8071386034729138E-2"/>
          <c:h val="0.15306119088055192"/>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Situatie centralizatoare</a:t>
            </a:r>
          </a:p>
          <a:p>
            <a:pPr>
              <a:defRPr sz="1000"/>
            </a:pPr>
            <a:r>
              <a:rPr lang="en-GB" sz="1000"/>
              <a:t> privind repartizarea pe sexe si categorii de varsta a participantilor</a:t>
            </a:r>
          </a:p>
          <a:p>
            <a:pPr>
              <a:defRPr sz="1000"/>
            </a:pPr>
            <a:r>
              <a:rPr lang="en-GB" sz="1000"/>
              <a:t> aferente lunii de referinta IUNIE 2023
</a:t>
            </a:r>
          </a:p>
        </c:rich>
      </c:tx>
      <c:layout>
        <c:manualLayout>
          <c:xMode val="edge"/>
          <c:yMode val="edge"/>
          <c:x val="0.26497225661918311"/>
          <c:y val="6.560405976650179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rp_varste_sexe_0623!$E$5:$H$5</c:f>
              <c:strCache>
                <c:ptCount val="1"/>
                <c:pt idx="0">
                  <c:v>15-25 ani 25-35 ani 35-45 ani peste 45 de ani</c:v>
                </c:pt>
              </c:strCache>
            </c:strRef>
          </c:tx>
          <c:dLbls>
            <c:dLbl>
              <c:idx val="0"/>
              <c:layout>
                <c:manualLayout>
                  <c:x val="-0.10076416779263543"/>
                  <c:y val="-1.6393035936665746E-4"/>
                </c:manualLayout>
              </c:layout>
              <c:showVal val="1"/>
            </c:dLbl>
            <c:dLbl>
              <c:idx val="1"/>
              <c:layout>
                <c:manualLayout>
                  <c:x val="-0.27763077544301046"/>
                  <c:y val="1.0002530402034695E-4"/>
                </c:manualLayout>
              </c:layout>
              <c:showVal val="1"/>
            </c:dLbl>
            <c:dLbl>
              <c:idx val="2"/>
              <c:layout>
                <c:manualLayout>
                  <c:x val="-0.3938736119523526"/>
                  <c:y val="2.2543401356493352E-3"/>
                </c:manualLayout>
              </c:layout>
              <c:showVal val="1"/>
            </c:dLbl>
            <c:dLbl>
              <c:idx val="3"/>
              <c:layout>
                <c:manualLayout>
                  <c:x val="-0.33178226094519275"/>
                  <c:y val="-1.2624225374474622E-3"/>
                </c:manualLayout>
              </c:layout>
              <c:showVal val="1"/>
            </c:dLbl>
            <c:txPr>
              <a:bodyPr/>
              <a:lstStyle/>
              <a:p>
                <a:pPr>
                  <a:defRPr b="1"/>
                </a:pPr>
                <a:endParaRPr lang="en-US"/>
              </a:p>
            </c:txPr>
            <c:showVal val="1"/>
          </c:dLbls>
          <c:cat>
            <c:strRef>
              <c:f>rp_varste_sexe_0623!$E$5:$H$5</c:f>
              <c:strCache>
                <c:ptCount val="4"/>
                <c:pt idx="0">
                  <c:v>15-25 ani</c:v>
                </c:pt>
                <c:pt idx="1">
                  <c:v>25-35 ani</c:v>
                </c:pt>
                <c:pt idx="2">
                  <c:v>35-45 ani</c:v>
                </c:pt>
                <c:pt idx="3">
                  <c:v>peste 45 de ani</c:v>
                </c:pt>
              </c:strCache>
            </c:strRef>
          </c:cat>
          <c:val>
            <c:numRef>
              <c:f>rp_varste_sexe_0623!$E$14:$H$14</c:f>
              <c:numCache>
                <c:formatCode>#,##0</c:formatCode>
                <c:ptCount val="4"/>
                <c:pt idx="0">
                  <c:v>712595</c:v>
                </c:pt>
                <c:pt idx="1">
                  <c:v>2040321</c:v>
                </c:pt>
                <c:pt idx="2">
                  <c:v>2802677</c:v>
                </c:pt>
                <c:pt idx="3">
                  <c:v>2514194</c:v>
                </c:pt>
              </c:numCache>
            </c:numRef>
          </c:val>
        </c:ser>
        <c:dLbls>
          <c:showVal val="1"/>
        </c:dLbls>
        <c:shape val="box"/>
        <c:axId val="171041152"/>
        <c:axId val="171042688"/>
        <c:axId val="0"/>
      </c:bar3DChart>
      <c:catAx>
        <c:axId val="171041152"/>
        <c:scaling>
          <c:orientation val="minMax"/>
        </c:scaling>
        <c:axPos val="l"/>
        <c:numFmt formatCode="General" sourceLinked="1"/>
        <c:tickLblPos val="low"/>
        <c:txPr>
          <a:bodyPr rot="0" vert="horz"/>
          <a:lstStyle/>
          <a:p>
            <a:pPr>
              <a:defRPr b="1"/>
            </a:pPr>
            <a:endParaRPr lang="en-US"/>
          </a:p>
        </c:txPr>
        <c:crossAx val="171042688"/>
        <c:crosses val="autoZero"/>
        <c:lblAlgn val="ctr"/>
        <c:lblOffset val="100"/>
        <c:tickLblSkip val="1"/>
        <c:tickMarkSkip val="1"/>
      </c:catAx>
      <c:valAx>
        <c:axId val="171042688"/>
        <c:scaling>
          <c:orientation val="minMax"/>
        </c:scaling>
        <c:axPos val="b"/>
        <c:majorGridlines/>
        <c:numFmt formatCode="#,##0" sourceLinked="1"/>
        <c:tickLblPos val="nextTo"/>
        <c:txPr>
          <a:bodyPr rot="0" vert="horz"/>
          <a:lstStyle/>
          <a:p>
            <a:pPr>
              <a:defRPr b="1"/>
            </a:pPr>
            <a:endParaRPr lang="en-US"/>
          </a:p>
        </c:txPr>
        <c:crossAx val="17104115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21565</xdr:colOff>
      <xdr:row>35</xdr:row>
      <xdr:rowOff>133359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041490" cy="4505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577444</xdr:colOff>
      <xdr:row>26</xdr:row>
      <xdr:rowOff>52891</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609600" y="523875"/>
          <a:ext cx="7035394" cy="3615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507353</xdr:colOff>
      <xdr:row>30</xdr:row>
      <xdr:rowOff>136775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7193903" cy="4346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76186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7802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G25" sqref="G25"/>
    </sheetView>
  </sheetViews>
  <sheetFormatPr defaultRowHeight="12.75"/>
  <cols>
    <col min="2" max="2" width="6.28515625" customWidth="1"/>
    <col min="3" max="3" width="19.28515625" style="7"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4.25" customHeight="1">
      <c r="B2" s="98" t="s">
        <v>189</v>
      </c>
      <c r="C2" s="99"/>
      <c r="D2" s="99"/>
      <c r="E2" s="99"/>
      <c r="F2" s="99"/>
      <c r="G2" s="99"/>
      <c r="H2" s="99"/>
      <c r="I2" s="99"/>
      <c r="J2" s="99"/>
      <c r="K2" s="100"/>
    </row>
    <row r="3" spans="2:11" s="5" customFormat="1" ht="76.5" customHeight="1">
      <c r="B3" s="103" t="s">
        <v>24</v>
      </c>
      <c r="C3" s="97" t="s">
        <v>166</v>
      </c>
      <c r="D3" s="97" t="s">
        <v>119</v>
      </c>
      <c r="E3" s="97" t="s">
        <v>134</v>
      </c>
      <c r="F3" s="97" t="s">
        <v>135</v>
      </c>
      <c r="G3" s="97"/>
      <c r="H3" s="97"/>
      <c r="I3" s="97" t="s">
        <v>136</v>
      </c>
      <c r="J3" s="101" t="s">
        <v>137</v>
      </c>
      <c r="K3" s="102" t="s">
        <v>138</v>
      </c>
    </row>
    <row r="4" spans="2:11" s="5" customFormat="1" ht="56.25" customHeight="1">
      <c r="B4" s="103" t="s">
        <v>24</v>
      </c>
      <c r="C4" s="97"/>
      <c r="D4" s="97"/>
      <c r="E4" s="97"/>
      <c r="F4" s="32" t="s">
        <v>22</v>
      </c>
      <c r="G4" s="32" t="s">
        <v>139</v>
      </c>
      <c r="H4" s="32" t="s">
        <v>140</v>
      </c>
      <c r="I4" s="97"/>
      <c r="J4" s="101"/>
      <c r="K4" s="102"/>
    </row>
    <row r="5" spans="2:11" s="6" customFormat="1" ht="13.5" hidden="1" customHeight="1">
      <c r="B5" s="30"/>
      <c r="C5" s="27"/>
      <c r="D5" s="28" t="s">
        <v>124</v>
      </c>
      <c r="E5" s="28" t="s">
        <v>147</v>
      </c>
      <c r="F5" s="28" t="s">
        <v>148</v>
      </c>
      <c r="G5" s="28" t="s">
        <v>149</v>
      </c>
      <c r="H5" s="28" t="s">
        <v>150</v>
      </c>
      <c r="I5" s="27"/>
      <c r="J5" s="29" t="s">
        <v>151</v>
      </c>
      <c r="K5" s="31"/>
    </row>
    <row r="6" spans="2:11" ht="15">
      <c r="B6" s="37">
        <v>1</v>
      </c>
      <c r="C6" s="38" t="s">
        <v>4</v>
      </c>
      <c r="D6" s="39">
        <v>1113666</v>
      </c>
      <c r="E6" s="39">
        <v>1171181</v>
      </c>
      <c r="F6" s="39">
        <v>151058726</v>
      </c>
      <c r="G6" s="39">
        <v>146856013</v>
      </c>
      <c r="H6" s="39">
        <v>4202713</v>
      </c>
      <c r="I6" s="39">
        <f t="shared" ref="I6:I12" si="0">F6/$C$15</f>
        <v>30552713.482464299</v>
      </c>
      <c r="J6" s="39">
        <v>3915939531</v>
      </c>
      <c r="K6" s="40">
        <f t="shared" ref="K6:K12" si="1">J6/$C$15</f>
        <v>792026926.70199418</v>
      </c>
    </row>
    <row r="7" spans="2:11" ht="15">
      <c r="B7" s="41">
        <v>2</v>
      </c>
      <c r="C7" s="38" t="s">
        <v>141</v>
      </c>
      <c r="D7" s="39">
        <v>1671815</v>
      </c>
      <c r="E7" s="39">
        <v>1760177</v>
      </c>
      <c r="F7" s="39">
        <v>221665710</v>
      </c>
      <c r="G7" s="39">
        <v>215459650</v>
      </c>
      <c r="H7" s="39">
        <v>6206060</v>
      </c>
      <c r="I7" s="39">
        <f t="shared" si="0"/>
        <v>44833483.67784474</v>
      </c>
      <c r="J7" s="39">
        <v>5745245529</v>
      </c>
      <c r="K7" s="40">
        <f t="shared" si="1"/>
        <v>1162017217.9523482</v>
      </c>
    </row>
    <row r="8" spans="2:11" ht="15">
      <c r="B8" s="41">
        <v>3</v>
      </c>
      <c r="C8" s="42" t="s">
        <v>20</v>
      </c>
      <c r="D8" s="39">
        <v>759813</v>
      </c>
      <c r="E8" s="39">
        <v>792562</v>
      </c>
      <c r="F8" s="39">
        <v>89047405</v>
      </c>
      <c r="G8" s="39">
        <v>86346228</v>
      </c>
      <c r="H8" s="39">
        <v>2701177</v>
      </c>
      <c r="I8" s="39">
        <f t="shared" si="0"/>
        <v>18010477.933740541</v>
      </c>
      <c r="J8" s="39">
        <v>2302438056</v>
      </c>
      <c r="K8" s="40">
        <f t="shared" si="1"/>
        <v>465684651.91537553</v>
      </c>
    </row>
    <row r="9" spans="2:11" ht="15">
      <c r="B9" s="41">
        <v>4</v>
      </c>
      <c r="C9" s="42" t="s">
        <v>21</v>
      </c>
      <c r="D9" s="39">
        <v>549659</v>
      </c>
      <c r="E9" s="39">
        <v>571531</v>
      </c>
      <c r="F9" s="39">
        <v>62656319</v>
      </c>
      <c r="G9" s="39">
        <v>60631723</v>
      </c>
      <c r="H9" s="39">
        <v>2024596</v>
      </c>
      <c r="I9" s="39">
        <f t="shared" si="0"/>
        <v>12672691.031916184</v>
      </c>
      <c r="J9" s="39">
        <v>1616756272</v>
      </c>
      <c r="K9" s="40">
        <f t="shared" si="1"/>
        <v>327000580.88265038</v>
      </c>
    </row>
    <row r="10" spans="2:11" ht="15">
      <c r="B10" s="41">
        <v>5</v>
      </c>
      <c r="C10" s="42" t="s">
        <v>142</v>
      </c>
      <c r="D10" s="39">
        <v>1021096</v>
      </c>
      <c r="E10" s="39">
        <v>1066431</v>
      </c>
      <c r="F10" s="39">
        <v>119182398</v>
      </c>
      <c r="G10" s="39">
        <v>115765642</v>
      </c>
      <c r="H10" s="39">
        <v>3416756</v>
      </c>
      <c r="I10" s="39">
        <f t="shared" si="0"/>
        <v>24105496.945916425</v>
      </c>
      <c r="J10" s="39">
        <v>3086907099</v>
      </c>
      <c r="K10" s="40">
        <f t="shared" si="1"/>
        <v>624349156.38525939</v>
      </c>
    </row>
    <row r="11" spans="2:11" ht="15">
      <c r="B11" s="41">
        <v>6</v>
      </c>
      <c r="C11" s="42" t="s">
        <v>143</v>
      </c>
      <c r="D11" s="39">
        <v>858111</v>
      </c>
      <c r="E11" s="39">
        <v>897499</v>
      </c>
      <c r="F11" s="39">
        <v>104525864</v>
      </c>
      <c r="G11" s="39">
        <v>101486923</v>
      </c>
      <c r="H11" s="39">
        <v>3038941</v>
      </c>
      <c r="I11" s="39">
        <f t="shared" si="0"/>
        <v>21141107.560373768</v>
      </c>
      <c r="J11" s="39">
        <v>2706163316</v>
      </c>
      <c r="K11" s="40">
        <f t="shared" si="1"/>
        <v>547340988.63314581</v>
      </c>
    </row>
    <row r="12" spans="2:11" ht="15">
      <c r="B12" s="41">
        <v>7</v>
      </c>
      <c r="C12" s="42" t="s">
        <v>0</v>
      </c>
      <c r="D12" s="39">
        <v>2095627</v>
      </c>
      <c r="E12" s="39">
        <v>2224497</v>
      </c>
      <c r="F12" s="39">
        <v>338893964</v>
      </c>
      <c r="G12" s="39">
        <v>330372931</v>
      </c>
      <c r="H12" s="39">
        <v>8521033</v>
      </c>
      <c r="I12" s="39">
        <f t="shared" si="0"/>
        <v>68543740.948990732</v>
      </c>
      <c r="J12" s="39">
        <v>8809443059</v>
      </c>
      <c r="K12" s="40">
        <f t="shared" si="1"/>
        <v>1781773200.7200356</v>
      </c>
    </row>
    <row r="13" spans="2:11" ht="15.75" thickBot="1">
      <c r="B13" s="33" t="s">
        <v>26</v>
      </c>
      <c r="C13" s="34"/>
      <c r="D13" s="35">
        <f t="shared" ref="D13:K13" si="2">SUM(D6:D12)</f>
        <v>8069787</v>
      </c>
      <c r="E13" s="35">
        <f t="shared" si="2"/>
        <v>8483878</v>
      </c>
      <c r="F13" s="35">
        <f t="shared" si="2"/>
        <v>1087030386</v>
      </c>
      <c r="G13" s="35">
        <f t="shared" si="2"/>
        <v>1056919110</v>
      </c>
      <c r="H13" s="35">
        <f t="shared" si="2"/>
        <v>30111276</v>
      </c>
      <c r="I13" s="35">
        <f t="shared" si="2"/>
        <v>219859711.5812467</v>
      </c>
      <c r="J13" s="35">
        <f t="shared" si="2"/>
        <v>28182892862</v>
      </c>
      <c r="K13" s="36">
        <f t="shared" si="2"/>
        <v>5700192723.1908092</v>
      </c>
    </row>
    <row r="15" spans="2:11" s="13" customFormat="1">
      <c r="B15" s="43" t="s">
        <v>190</v>
      </c>
      <c r="C15" s="44">
        <v>4.9442000000000004</v>
      </c>
      <c r="J15" s="14"/>
      <c r="K15" s="14"/>
    </row>
    <row r="16" spans="2:11">
      <c r="B16" s="45"/>
      <c r="C16" s="45" t="s">
        <v>187</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E3:E4"/>
    <mergeCell ref="B2:K2"/>
    <mergeCell ref="J3:J4"/>
    <mergeCell ref="F3:H3"/>
    <mergeCell ref="K3:K4"/>
    <mergeCell ref="I3:I4"/>
    <mergeCell ref="B3:B4"/>
    <mergeCell ref="C3:C4"/>
    <mergeCell ref="D3:D4"/>
  </mergeCells>
  <phoneticPr fontId="19"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3" sqref="I13"/>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6" width="1.7109375" style="9" customWidth="1"/>
    <col min="7" max="16384" width="9.140625" style="9"/>
  </cols>
  <sheetData>
    <row r="1" spans="2:5" ht="15.75" thickBot="1"/>
    <row r="2" spans="2:5" ht="57.75" customHeight="1">
      <c r="B2" s="120" t="s">
        <v>210</v>
      </c>
      <c r="C2" s="121"/>
      <c r="D2" s="121"/>
      <c r="E2" s="122"/>
    </row>
    <row r="3" spans="2:5">
      <c r="B3" s="116" t="s">
        <v>27</v>
      </c>
      <c r="C3" s="117"/>
      <c r="D3" s="117" t="s">
        <v>28</v>
      </c>
      <c r="E3" s="118"/>
    </row>
    <row r="4" spans="2:5">
      <c r="B4" s="77" t="s">
        <v>29</v>
      </c>
      <c r="C4" s="78" t="s">
        <v>30</v>
      </c>
      <c r="D4" s="78" t="s">
        <v>31</v>
      </c>
      <c r="E4" s="79" t="s">
        <v>32</v>
      </c>
    </row>
    <row r="5" spans="2:5">
      <c r="B5" s="80"/>
      <c r="C5" s="81" t="s">
        <v>33</v>
      </c>
      <c r="D5" s="82">
        <v>79526</v>
      </c>
      <c r="E5" s="83">
        <f t="shared" ref="E5:E48" si="0">D5/$D$48</f>
        <v>9.8547830320676374E-3</v>
      </c>
    </row>
    <row r="6" spans="2:5" ht="15.75">
      <c r="B6" s="80" t="s">
        <v>34</v>
      </c>
      <c r="C6" s="81" t="s">
        <v>35</v>
      </c>
      <c r="D6" s="39">
        <v>68991</v>
      </c>
      <c r="E6" s="84">
        <f t="shared" si="0"/>
        <v>8.5492962825412869E-3</v>
      </c>
    </row>
    <row r="7" spans="2:5" ht="15.75">
      <c r="B7" s="80" t="s">
        <v>36</v>
      </c>
      <c r="C7" s="81" t="s">
        <v>37</v>
      </c>
      <c r="D7" s="39">
        <v>97394</v>
      </c>
      <c r="E7" s="84">
        <f t="shared" si="0"/>
        <v>1.2068967867429463E-2</v>
      </c>
    </row>
    <row r="8" spans="2:5" ht="15.75">
      <c r="B8" s="80" t="s">
        <v>38</v>
      </c>
      <c r="C8" s="81" t="s">
        <v>39</v>
      </c>
      <c r="D8" s="39">
        <v>122372</v>
      </c>
      <c r="E8" s="84">
        <f t="shared" si="0"/>
        <v>1.5164216849837549E-2</v>
      </c>
    </row>
    <row r="9" spans="2:5" ht="15.75">
      <c r="B9" s="80" t="s">
        <v>40</v>
      </c>
      <c r="C9" s="81" t="s">
        <v>41</v>
      </c>
      <c r="D9" s="39">
        <v>105181</v>
      </c>
      <c r="E9" s="84">
        <f t="shared" si="0"/>
        <v>1.3033925182907554E-2</v>
      </c>
    </row>
    <row r="10" spans="2:5" ht="15.75">
      <c r="B10" s="80" t="s">
        <v>42</v>
      </c>
      <c r="C10" s="81" t="s">
        <v>43</v>
      </c>
      <c r="D10" s="39">
        <v>159267</v>
      </c>
      <c r="E10" s="84">
        <f t="shared" si="0"/>
        <v>1.9736208650860301E-2</v>
      </c>
    </row>
    <row r="11" spans="2:5" ht="15.75">
      <c r="B11" s="80" t="s">
        <v>44</v>
      </c>
      <c r="C11" s="81" t="s">
        <v>45</v>
      </c>
      <c r="D11" s="39">
        <v>70649</v>
      </c>
      <c r="E11" s="84">
        <f t="shared" si="0"/>
        <v>8.7547539978440579E-3</v>
      </c>
    </row>
    <row r="12" spans="2:5" ht="15.75">
      <c r="B12" s="80" t="s">
        <v>46</v>
      </c>
      <c r="C12" s="81" t="s">
        <v>47</v>
      </c>
      <c r="D12" s="39">
        <v>58818</v>
      </c>
      <c r="E12" s="84">
        <f t="shared" si="0"/>
        <v>7.2886682139194012E-3</v>
      </c>
    </row>
    <row r="13" spans="2:5" ht="15.75">
      <c r="B13" s="80" t="s">
        <v>48</v>
      </c>
      <c r="C13" s="81" t="s">
        <v>49</v>
      </c>
      <c r="D13" s="39">
        <v>136877</v>
      </c>
      <c r="E13" s="84">
        <f t="shared" si="0"/>
        <v>1.6961662061216732E-2</v>
      </c>
    </row>
    <row r="14" spans="2:5" ht="15.75">
      <c r="B14" s="80" t="s">
        <v>50</v>
      </c>
      <c r="C14" s="81" t="s">
        <v>51</v>
      </c>
      <c r="D14" s="39">
        <v>47033</v>
      </c>
      <c r="E14" s="84">
        <f t="shared" si="0"/>
        <v>5.8282827043638205E-3</v>
      </c>
    </row>
    <row r="15" spans="2:5" ht="15.75">
      <c r="B15" s="80" t="s">
        <v>52</v>
      </c>
      <c r="C15" s="81" t="s">
        <v>53</v>
      </c>
      <c r="D15" s="39">
        <v>70764</v>
      </c>
      <c r="E15" s="84">
        <f t="shared" si="0"/>
        <v>8.7690046837667467E-3</v>
      </c>
    </row>
    <row r="16" spans="2:5" ht="15.75">
      <c r="B16" s="80" t="s">
        <v>54</v>
      </c>
      <c r="C16" s="81" t="s">
        <v>55</v>
      </c>
      <c r="D16" s="39">
        <v>47161</v>
      </c>
      <c r="E16" s="84">
        <f t="shared" si="0"/>
        <v>5.8441443373908131E-3</v>
      </c>
    </row>
    <row r="17" spans="2:5" ht="15.75">
      <c r="B17" s="80" t="s">
        <v>56</v>
      </c>
      <c r="C17" s="81" t="s">
        <v>57</v>
      </c>
      <c r="D17" s="39">
        <v>222706</v>
      </c>
      <c r="E17" s="84">
        <f t="shared" si="0"/>
        <v>2.7597506600855758E-2</v>
      </c>
    </row>
    <row r="18" spans="2:5" ht="15.75">
      <c r="B18" s="80" t="s">
        <v>58</v>
      </c>
      <c r="C18" s="81" t="s">
        <v>59</v>
      </c>
      <c r="D18" s="39">
        <v>178846</v>
      </c>
      <c r="E18" s="84">
        <f t="shared" si="0"/>
        <v>2.2162418908950137E-2</v>
      </c>
    </row>
    <row r="19" spans="2:5" ht="15.75">
      <c r="B19" s="80" t="s">
        <v>60</v>
      </c>
      <c r="C19" s="81" t="s">
        <v>61</v>
      </c>
      <c r="D19" s="39">
        <v>55103</v>
      </c>
      <c r="E19" s="84">
        <f t="shared" si="0"/>
        <v>6.8283090991125292E-3</v>
      </c>
    </row>
    <row r="20" spans="2:5" ht="15.75">
      <c r="B20" s="80" t="s">
        <v>62</v>
      </c>
      <c r="C20" s="81" t="s">
        <v>63</v>
      </c>
      <c r="D20" s="39">
        <v>67356</v>
      </c>
      <c r="E20" s="84">
        <f t="shared" si="0"/>
        <v>8.3466887044230543E-3</v>
      </c>
    </row>
    <row r="21" spans="2:5" ht="15.75">
      <c r="B21" s="80" t="s">
        <v>64</v>
      </c>
      <c r="C21" s="81" t="s">
        <v>65</v>
      </c>
      <c r="D21" s="39">
        <v>131676</v>
      </c>
      <c r="E21" s="84">
        <f t="shared" si="0"/>
        <v>1.6317159300487112E-2</v>
      </c>
    </row>
    <row r="22" spans="2:5" ht="15.75">
      <c r="B22" s="80" t="s">
        <v>66</v>
      </c>
      <c r="C22" s="81" t="s">
        <v>67</v>
      </c>
      <c r="D22" s="39">
        <v>123116</v>
      </c>
      <c r="E22" s="84">
        <f t="shared" si="0"/>
        <v>1.5256412591806946E-2</v>
      </c>
    </row>
    <row r="23" spans="2:5" ht="15.75">
      <c r="B23" s="80" t="s">
        <v>68</v>
      </c>
      <c r="C23" s="81" t="s">
        <v>69</v>
      </c>
      <c r="D23" s="39">
        <v>71413</v>
      </c>
      <c r="E23" s="84">
        <f t="shared" si="0"/>
        <v>8.8494281199739226E-3</v>
      </c>
    </row>
    <row r="24" spans="2:5" ht="15.75">
      <c r="B24" s="80" t="s">
        <v>70</v>
      </c>
      <c r="C24" s="81" t="s">
        <v>71</v>
      </c>
      <c r="D24" s="39">
        <v>101372</v>
      </c>
      <c r="E24" s="84">
        <f t="shared" si="0"/>
        <v>1.2561917681346483E-2</v>
      </c>
    </row>
    <row r="25" spans="2:5" ht="15.75">
      <c r="B25" s="80" t="s">
        <v>72</v>
      </c>
      <c r="C25" s="81" t="s">
        <v>73</v>
      </c>
      <c r="D25" s="39">
        <v>105245</v>
      </c>
      <c r="E25" s="84">
        <f t="shared" si="0"/>
        <v>1.3041855999421051E-2</v>
      </c>
    </row>
    <row r="26" spans="2:5" ht="15.75">
      <c r="B26" s="80" t="s">
        <v>74</v>
      </c>
      <c r="C26" s="81" t="s">
        <v>75</v>
      </c>
      <c r="D26" s="39">
        <v>33178</v>
      </c>
      <c r="E26" s="84">
        <f t="shared" si="0"/>
        <v>4.1113848481998351E-3</v>
      </c>
    </row>
    <row r="27" spans="2:5" ht="15.75">
      <c r="B27" s="80" t="s">
        <v>76</v>
      </c>
      <c r="C27" s="81" t="s">
        <v>77</v>
      </c>
      <c r="D27" s="39">
        <v>206144</v>
      </c>
      <c r="E27" s="84">
        <f t="shared" si="0"/>
        <v>2.5545159989972473E-2</v>
      </c>
    </row>
    <row r="28" spans="2:5" ht="15.75">
      <c r="B28" s="80" t="s">
        <v>78</v>
      </c>
      <c r="C28" s="81" t="s">
        <v>79</v>
      </c>
      <c r="D28" s="39">
        <v>23286</v>
      </c>
      <c r="E28" s="84">
        <f t="shared" si="0"/>
        <v>2.8855780208325199E-3</v>
      </c>
    </row>
    <row r="29" spans="2:5" ht="15.75">
      <c r="B29" s="80" t="s">
        <v>80</v>
      </c>
      <c r="C29" s="81" t="s">
        <v>81</v>
      </c>
      <c r="D29" s="39">
        <v>139183</v>
      </c>
      <c r="E29" s="84">
        <f t="shared" si="0"/>
        <v>1.7247419293718657E-2</v>
      </c>
    </row>
    <row r="30" spans="2:5" ht="15.75">
      <c r="B30" s="80" t="s">
        <v>82</v>
      </c>
      <c r="C30" s="81" t="s">
        <v>83</v>
      </c>
      <c r="D30" s="39">
        <v>41852</v>
      </c>
      <c r="E30" s="84">
        <f t="shared" si="0"/>
        <v>5.1862583237946673E-3</v>
      </c>
    </row>
    <row r="31" spans="2:5" ht="15.75">
      <c r="B31" s="80" t="s">
        <v>84</v>
      </c>
      <c r="C31" s="81" t="s">
        <v>85</v>
      </c>
      <c r="D31" s="39">
        <v>165544</v>
      </c>
      <c r="E31" s="84">
        <f t="shared" si="0"/>
        <v>2.0514048264223084E-2</v>
      </c>
    </row>
    <row r="32" spans="2:5" ht="15.75">
      <c r="B32" s="80" t="s">
        <v>86</v>
      </c>
      <c r="C32" s="81" t="s">
        <v>87</v>
      </c>
      <c r="D32" s="39">
        <v>107514</v>
      </c>
      <c r="E32" s="84">
        <f t="shared" si="0"/>
        <v>1.3323028228626108E-2</v>
      </c>
    </row>
    <row r="33" spans="2:13" ht="15.75">
      <c r="B33" s="80" t="s">
        <v>88</v>
      </c>
      <c r="C33" s="81" t="s">
        <v>89</v>
      </c>
      <c r="D33" s="39">
        <v>78892</v>
      </c>
      <c r="E33" s="84">
        <f t="shared" si="0"/>
        <v>9.7762183809808108E-3</v>
      </c>
    </row>
    <row r="34" spans="2:13" ht="15.75">
      <c r="B34" s="80" t="s">
        <v>90</v>
      </c>
      <c r="C34" s="81" t="s">
        <v>91</v>
      </c>
      <c r="D34" s="39">
        <v>173765</v>
      </c>
      <c r="E34" s="84">
        <f t="shared" si="0"/>
        <v>2.1532786429183323E-2</v>
      </c>
    </row>
    <row r="35" spans="2:13" ht="15.75">
      <c r="B35" s="80" t="s">
        <v>92</v>
      </c>
      <c r="C35" s="81" t="s">
        <v>93</v>
      </c>
      <c r="D35" s="39">
        <v>125545</v>
      </c>
      <c r="E35" s="84">
        <f t="shared" si="0"/>
        <v>1.5557411862295745E-2</v>
      </c>
    </row>
    <row r="36" spans="2:13" ht="15.75">
      <c r="B36" s="80" t="s">
        <v>94</v>
      </c>
      <c r="C36" s="81" t="s">
        <v>95</v>
      </c>
      <c r="D36" s="39">
        <v>70968</v>
      </c>
      <c r="E36" s="84">
        <f t="shared" si="0"/>
        <v>8.7942841614035167E-3</v>
      </c>
    </row>
    <row r="37" spans="2:13" ht="15.75">
      <c r="B37" s="80" t="s">
        <v>96</v>
      </c>
      <c r="C37" s="81" t="s">
        <v>97</v>
      </c>
      <c r="D37" s="39">
        <v>185685</v>
      </c>
      <c r="E37" s="84">
        <f t="shared" si="0"/>
        <v>2.3009901004822059E-2</v>
      </c>
    </row>
    <row r="38" spans="2:13" ht="15.75">
      <c r="B38" s="80" t="s">
        <v>98</v>
      </c>
      <c r="C38" s="81" t="s">
        <v>99</v>
      </c>
      <c r="D38" s="39">
        <v>179712</v>
      </c>
      <c r="E38" s="84">
        <f t="shared" si="0"/>
        <v>2.2269732769898389E-2</v>
      </c>
    </row>
    <row r="39" spans="2:13" ht="15.75">
      <c r="B39" s="80" t="s">
        <v>100</v>
      </c>
      <c r="C39" s="81" t="s">
        <v>101</v>
      </c>
      <c r="D39" s="39">
        <v>40600</v>
      </c>
      <c r="E39" s="84">
        <f t="shared" si="0"/>
        <v>5.0311117257493907E-3</v>
      </c>
    </row>
    <row r="40" spans="2:13" ht="15.75">
      <c r="B40" s="80" t="s">
        <v>102</v>
      </c>
      <c r="C40" s="81" t="s">
        <v>103</v>
      </c>
      <c r="D40" s="39">
        <v>389331</v>
      </c>
      <c r="E40" s="84">
        <f t="shared" si="0"/>
        <v>4.8245511312752121E-2</v>
      </c>
      <c r="M40" s="21"/>
    </row>
    <row r="41" spans="2:13" ht="15.75">
      <c r="B41" s="80" t="s">
        <v>104</v>
      </c>
      <c r="C41" s="81" t="s">
        <v>105</v>
      </c>
      <c r="D41" s="39">
        <v>59596</v>
      </c>
      <c r="E41" s="84">
        <f t="shared" si="0"/>
        <v>7.3850772021615933E-3</v>
      </c>
    </row>
    <row r="42" spans="2:13" ht="15.75">
      <c r="B42" s="80" t="s">
        <v>106</v>
      </c>
      <c r="C42" s="81" t="s">
        <v>107</v>
      </c>
      <c r="D42" s="39">
        <v>89504</v>
      </c>
      <c r="E42" s="84">
        <f t="shared" si="0"/>
        <v>1.1091246894124962E-2</v>
      </c>
    </row>
    <row r="43" spans="2:13" ht="15.75">
      <c r="B43" s="80" t="s">
        <v>108</v>
      </c>
      <c r="C43" s="81" t="s">
        <v>109</v>
      </c>
      <c r="D43" s="39">
        <v>109595</v>
      </c>
      <c r="E43" s="84">
        <f t="shared" si="0"/>
        <v>1.358090368432277E-2</v>
      </c>
    </row>
    <row r="44" spans="2:13" ht="15.75">
      <c r="B44" s="80" t="s">
        <v>110</v>
      </c>
      <c r="C44" s="81" t="s">
        <v>111</v>
      </c>
      <c r="D44" s="39">
        <v>89026</v>
      </c>
      <c r="E44" s="84">
        <f t="shared" si="0"/>
        <v>1.1032013608289785E-2</v>
      </c>
    </row>
    <row r="45" spans="2:13" ht="15.75">
      <c r="B45" s="80" t="s">
        <v>112</v>
      </c>
      <c r="C45" s="81" t="s">
        <v>113</v>
      </c>
      <c r="D45" s="39">
        <v>41886</v>
      </c>
      <c r="E45" s="84">
        <f t="shared" si="0"/>
        <v>5.1904715700674632E-3</v>
      </c>
    </row>
    <row r="46" spans="2:13" ht="15.75">
      <c r="B46" s="80" t="s">
        <v>114</v>
      </c>
      <c r="C46" s="81" t="s">
        <v>115</v>
      </c>
      <c r="D46" s="39">
        <v>2705002</v>
      </c>
      <c r="E46" s="84">
        <f t="shared" si="0"/>
        <v>0.3352011645412698</v>
      </c>
    </row>
    <row r="47" spans="2:13" ht="15.75">
      <c r="B47" s="80" t="s">
        <v>116</v>
      </c>
      <c r="C47" s="81" t="s">
        <v>117</v>
      </c>
      <c r="D47" s="39">
        <v>893113</v>
      </c>
      <c r="E47" s="84">
        <f t="shared" si="0"/>
        <v>0.11067367701278856</v>
      </c>
    </row>
    <row r="48" spans="2:13" ht="16.5" thickBot="1">
      <c r="B48" s="85" t="s">
        <v>118</v>
      </c>
      <c r="C48" s="86" t="s">
        <v>26</v>
      </c>
      <c r="D48" s="35">
        <f>SUM(D5:D47)</f>
        <v>8069787</v>
      </c>
      <c r="E48" s="87">
        <f t="shared" si="0"/>
        <v>1</v>
      </c>
    </row>
    <row r="49" spans="4:4">
      <c r="D49" s="24"/>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0" sqref="H10"/>
    </sheetView>
  </sheetViews>
  <sheetFormatPr defaultRowHeight="15"/>
  <cols>
    <col min="2" max="2" width="7.5703125" customWidth="1"/>
    <col min="3" max="3" width="19.28515625" customWidth="1"/>
    <col min="4" max="4" width="27.5703125" customWidth="1"/>
    <col min="5" max="16384" width="9.140625" style="9"/>
  </cols>
  <sheetData>
    <row r="1" spans="2:4" ht="15.75" thickBot="1"/>
    <row r="2" spans="2:4" ht="54.75" customHeight="1">
      <c r="B2" s="125" t="s">
        <v>211</v>
      </c>
      <c r="C2" s="126"/>
      <c r="D2" s="127"/>
    </row>
    <row r="3" spans="2:4" ht="65.25" customHeight="1">
      <c r="B3" s="123" t="s">
        <v>27</v>
      </c>
      <c r="C3" s="124"/>
      <c r="D3" s="88" t="s">
        <v>14</v>
      </c>
    </row>
    <row r="4" spans="2:4">
      <c r="B4" s="77" t="s">
        <v>29</v>
      </c>
      <c r="C4" s="78" t="s">
        <v>178</v>
      </c>
      <c r="D4" s="89"/>
    </row>
    <row r="5" spans="2:4" ht="15.75">
      <c r="B5" s="90"/>
      <c r="C5" s="81" t="s">
        <v>179</v>
      </c>
      <c r="D5" s="91">
        <v>28537</v>
      </c>
    </row>
    <row r="6" spans="2:4" ht="15.75">
      <c r="B6" s="92" t="s">
        <v>34</v>
      </c>
      <c r="C6" s="93" t="s">
        <v>35</v>
      </c>
      <c r="D6" s="91">
        <v>73745</v>
      </c>
    </row>
    <row r="7" spans="2:4" ht="15.75">
      <c r="B7" s="92" t="s">
        <v>36</v>
      </c>
      <c r="C7" s="93" t="s">
        <v>37</v>
      </c>
      <c r="D7" s="91">
        <v>96068</v>
      </c>
    </row>
    <row r="8" spans="2:4" ht="15.75">
      <c r="B8" s="92" t="s">
        <v>38</v>
      </c>
      <c r="C8" s="93" t="s">
        <v>39</v>
      </c>
      <c r="D8" s="91">
        <v>141406</v>
      </c>
    </row>
    <row r="9" spans="2:4" ht="15.75">
      <c r="B9" s="92" t="s">
        <v>40</v>
      </c>
      <c r="C9" s="93" t="s">
        <v>41</v>
      </c>
      <c r="D9" s="91">
        <v>92012</v>
      </c>
    </row>
    <row r="10" spans="2:4" ht="15.75">
      <c r="B10" s="92" t="s">
        <v>42</v>
      </c>
      <c r="C10" s="93" t="s">
        <v>43</v>
      </c>
      <c r="D10" s="91">
        <v>126946</v>
      </c>
    </row>
    <row r="11" spans="2:4" ht="15.75">
      <c r="B11" s="92" t="s">
        <v>44</v>
      </c>
      <c r="C11" s="93" t="s">
        <v>45</v>
      </c>
      <c r="D11" s="91">
        <v>49948</v>
      </c>
    </row>
    <row r="12" spans="2:4" ht="15.75">
      <c r="B12" s="92" t="s">
        <v>46</v>
      </c>
      <c r="C12" s="93" t="s">
        <v>47</v>
      </c>
      <c r="D12" s="91">
        <v>47891</v>
      </c>
    </row>
    <row r="13" spans="2:4" ht="15.75">
      <c r="B13" s="92" t="s">
        <v>48</v>
      </c>
      <c r="C13" s="93" t="s">
        <v>49</v>
      </c>
      <c r="D13" s="91">
        <v>137758</v>
      </c>
    </row>
    <row r="14" spans="2:4" ht="15.75">
      <c r="B14" s="92" t="s">
        <v>50</v>
      </c>
      <c r="C14" s="93" t="s">
        <v>51</v>
      </c>
      <c r="D14" s="91">
        <v>51145</v>
      </c>
    </row>
    <row r="15" spans="2:4" ht="15.75">
      <c r="B15" s="92" t="s">
        <v>52</v>
      </c>
      <c r="C15" s="93" t="s">
        <v>53</v>
      </c>
      <c r="D15" s="91">
        <v>67765</v>
      </c>
    </row>
    <row r="16" spans="2:4" ht="15.75">
      <c r="B16" s="92" t="s">
        <v>54</v>
      </c>
      <c r="C16" s="93" t="s">
        <v>55</v>
      </c>
      <c r="D16" s="91">
        <v>43720</v>
      </c>
    </row>
    <row r="17" spans="2:4" ht="15.75">
      <c r="B17" s="92" t="s">
        <v>56</v>
      </c>
      <c r="C17" s="93" t="s">
        <v>57</v>
      </c>
      <c r="D17" s="91">
        <v>186132</v>
      </c>
    </row>
    <row r="18" spans="2:4" ht="15.75">
      <c r="B18" s="92" t="s">
        <v>58</v>
      </c>
      <c r="C18" s="93" t="s">
        <v>59</v>
      </c>
      <c r="D18" s="91">
        <v>142014</v>
      </c>
    </row>
    <row r="19" spans="2:4" ht="15.75">
      <c r="B19" s="92" t="s">
        <v>60</v>
      </c>
      <c r="C19" s="93" t="s">
        <v>61</v>
      </c>
      <c r="D19" s="91">
        <v>39106</v>
      </c>
    </row>
    <row r="20" spans="2:4" ht="15.75">
      <c r="B20" s="92" t="s">
        <v>62</v>
      </c>
      <c r="C20" s="93" t="s">
        <v>63</v>
      </c>
      <c r="D20" s="91">
        <v>87026</v>
      </c>
    </row>
    <row r="21" spans="2:4" ht="15.75">
      <c r="B21" s="92" t="s">
        <v>64</v>
      </c>
      <c r="C21" s="93" t="s">
        <v>65</v>
      </c>
      <c r="D21" s="91">
        <v>108741</v>
      </c>
    </row>
    <row r="22" spans="2:4" ht="15.75">
      <c r="B22" s="92" t="s">
        <v>66</v>
      </c>
      <c r="C22" s="93" t="s">
        <v>67</v>
      </c>
      <c r="D22" s="91">
        <v>84798</v>
      </c>
    </row>
    <row r="23" spans="2:4" ht="15.75">
      <c r="B23" s="92" t="s">
        <v>68</v>
      </c>
      <c r="C23" s="93" t="s">
        <v>69</v>
      </c>
      <c r="D23" s="91">
        <v>65819</v>
      </c>
    </row>
    <row r="24" spans="2:4" ht="15.75">
      <c r="B24" s="92" t="s">
        <v>70</v>
      </c>
      <c r="C24" s="93" t="s">
        <v>71</v>
      </c>
      <c r="D24" s="91">
        <v>56747</v>
      </c>
    </row>
    <row r="25" spans="2:4" ht="15.75">
      <c r="B25" s="92" t="s">
        <v>72</v>
      </c>
      <c r="C25" s="93" t="s">
        <v>73</v>
      </c>
      <c r="D25" s="91">
        <v>78259</v>
      </c>
    </row>
    <row r="26" spans="2:4" ht="15.75">
      <c r="B26" s="92" t="s">
        <v>74</v>
      </c>
      <c r="C26" s="93" t="s">
        <v>75</v>
      </c>
      <c r="D26" s="91">
        <v>43423</v>
      </c>
    </row>
    <row r="27" spans="2:4" ht="15.75">
      <c r="B27" s="92" t="s">
        <v>76</v>
      </c>
      <c r="C27" s="93" t="s">
        <v>77</v>
      </c>
      <c r="D27" s="91">
        <v>144749</v>
      </c>
    </row>
    <row r="28" spans="2:4" ht="15.75">
      <c r="B28" s="92" t="s">
        <v>78</v>
      </c>
      <c r="C28" s="93" t="s">
        <v>79</v>
      </c>
      <c r="D28" s="91">
        <v>42653</v>
      </c>
    </row>
    <row r="29" spans="2:4" ht="15.75">
      <c r="B29" s="92" t="s">
        <v>80</v>
      </c>
      <c r="C29" s="93" t="s">
        <v>81</v>
      </c>
      <c r="D29" s="91">
        <v>85797</v>
      </c>
    </row>
    <row r="30" spans="2:4" ht="15.75">
      <c r="B30" s="92" t="s">
        <v>82</v>
      </c>
      <c r="C30" s="93" t="s">
        <v>83</v>
      </c>
      <c r="D30" s="91">
        <v>37315</v>
      </c>
    </row>
    <row r="31" spans="2:4" ht="15.75">
      <c r="B31" s="92" t="s">
        <v>84</v>
      </c>
      <c r="C31" s="93" t="s">
        <v>85</v>
      </c>
      <c r="D31" s="91">
        <v>107575</v>
      </c>
    </row>
    <row r="32" spans="2:4" ht="15.75">
      <c r="B32" s="92" t="s">
        <v>86</v>
      </c>
      <c r="C32" s="93" t="s">
        <v>87</v>
      </c>
      <c r="D32" s="91">
        <v>68568</v>
      </c>
    </row>
    <row r="33" spans="2:12" ht="15.75">
      <c r="B33" s="92" t="s">
        <v>88</v>
      </c>
      <c r="C33" s="93" t="s">
        <v>89</v>
      </c>
      <c r="D33" s="91">
        <v>63814</v>
      </c>
    </row>
    <row r="34" spans="2:12" ht="15.75">
      <c r="B34" s="92" t="s">
        <v>90</v>
      </c>
      <c r="C34" s="93" t="s">
        <v>91</v>
      </c>
      <c r="D34" s="91">
        <v>162253</v>
      </c>
    </row>
    <row r="35" spans="2:12" ht="15.75">
      <c r="B35" s="92" t="s">
        <v>92</v>
      </c>
      <c r="C35" s="93" t="s">
        <v>93</v>
      </c>
      <c r="D35" s="91">
        <v>61768</v>
      </c>
    </row>
    <row r="36" spans="2:12" ht="15.75">
      <c r="B36" s="92" t="s">
        <v>94</v>
      </c>
      <c r="C36" s="93" t="s">
        <v>95</v>
      </c>
      <c r="D36" s="91">
        <v>42887</v>
      </c>
    </row>
    <row r="37" spans="2:12" ht="15.75">
      <c r="B37" s="92" t="s">
        <v>96</v>
      </c>
      <c r="C37" s="93" t="s">
        <v>97</v>
      </c>
      <c r="D37" s="91">
        <v>102347</v>
      </c>
    </row>
    <row r="38" spans="2:12" ht="15.75">
      <c r="B38" s="92" t="s">
        <v>98</v>
      </c>
      <c r="C38" s="93" t="s">
        <v>99</v>
      </c>
      <c r="D38" s="91">
        <v>91975</v>
      </c>
    </row>
    <row r="39" spans="2:12" ht="15.75">
      <c r="B39" s="92" t="s">
        <v>100</v>
      </c>
      <c r="C39" s="93" t="s">
        <v>101</v>
      </c>
      <c r="D39" s="91">
        <v>49626</v>
      </c>
    </row>
    <row r="40" spans="2:12" ht="15.75">
      <c r="B40" s="92" t="s">
        <v>102</v>
      </c>
      <c r="C40" s="93" t="s">
        <v>103</v>
      </c>
      <c r="D40" s="91">
        <v>177751</v>
      </c>
    </row>
    <row r="41" spans="2:12" ht="15.75">
      <c r="B41" s="92" t="s">
        <v>104</v>
      </c>
      <c r="C41" s="93" t="s">
        <v>105</v>
      </c>
      <c r="D41" s="91">
        <v>34786</v>
      </c>
    </row>
    <row r="42" spans="2:12" ht="15.75">
      <c r="B42" s="92" t="s">
        <v>106</v>
      </c>
      <c r="C42" s="93" t="s">
        <v>107</v>
      </c>
      <c r="D42" s="91">
        <v>48654</v>
      </c>
    </row>
    <row r="43" spans="2:12" ht="15.75">
      <c r="B43" s="92" t="s">
        <v>108</v>
      </c>
      <c r="C43" s="93" t="s">
        <v>109</v>
      </c>
      <c r="D43" s="91">
        <v>66459</v>
      </c>
    </row>
    <row r="44" spans="2:12" ht="15.75">
      <c r="B44" s="92" t="s">
        <v>110</v>
      </c>
      <c r="C44" s="93" t="s">
        <v>111</v>
      </c>
      <c r="D44" s="91">
        <v>46600</v>
      </c>
      <c r="L44" s="21"/>
    </row>
    <row r="45" spans="2:12" ht="15.75">
      <c r="B45" s="92" t="s">
        <v>112</v>
      </c>
      <c r="C45" s="93" t="s">
        <v>113</v>
      </c>
      <c r="D45" s="91">
        <v>46094</v>
      </c>
    </row>
    <row r="46" spans="2:12" ht="15.75">
      <c r="B46" s="92" t="s">
        <v>114</v>
      </c>
      <c r="C46" s="93" t="s">
        <v>115</v>
      </c>
      <c r="D46" s="91">
        <v>68893</v>
      </c>
    </row>
    <row r="47" spans="2:12" ht="15.75">
      <c r="B47" s="92">
        <v>421</v>
      </c>
      <c r="C47" s="93" t="s">
        <v>115</v>
      </c>
      <c r="D47" s="91">
        <v>94735</v>
      </c>
    </row>
    <row r="48" spans="2:12" ht="15.75">
      <c r="B48" s="92">
        <v>431</v>
      </c>
      <c r="C48" s="93" t="s">
        <v>115</v>
      </c>
      <c r="D48" s="91">
        <v>126759</v>
      </c>
    </row>
    <row r="49" spans="2:4" ht="15.75">
      <c r="B49" s="92">
        <v>441</v>
      </c>
      <c r="C49" s="93" t="s">
        <v>115</v>
      </c>
      <c r="D49" s="91">
        <v>96156</v>
      </c>
    </row>
    <row r="50" spans="2:4" ht="15.75">
      <c r="B50" s="92">
        <v>451</v>
      </c>
      <c r="C50" s="93" t="s">
        <v>115</v>
      </c>
      <c r="D50" s="91">
        <v>76436</v>
      </c>
    </row>
    <row r="51" spans="2:4" ht="15.75">
      <c r="B51" s="92">
        <v>461</v>
      </c>
      <c r="C51" s="93" t="s">
        <v>115</v>
      </c>
      <c r="D51" s="91">
        <v>116704</v>
      </c>
    </row>
    <row r="52" spans="2:4" ht="15.75">
      <c r="B52" s="92" t="s">
        <v>116</v>
      </c>
      <c r="C52" s="93" t="s">
        <v>117</v>
      </c>
      <c r="D52" s="91">
        <v>148027</v>
      </c>
    </row>
    <row r="53" spans="2:4" ht="16.5" thickBot="1">
      <c r="B53" s="85" t="s">
        <v>118</v>
      </c>
      <c r="C53" s="86" t="s">
        <v>26</v>
      </c>
      <c r="D53" s="94">
        <f>SUM(D5:D52)</f>
        <v>4058387</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8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9"/>
  <sheetViews>
    <sheetView workbookViewId="0">
      <selection activeCell="G15" sqref="G15"/>
    </sheetView>
  </sheetViews>
  <sheetFormatPr defaultRowHeight="12.75"/>
  <cols>
    <col min="1" max="1" width="12.140625" customWidth="1"/>
    <col min="2" max="2" width="31.85546875" customWidth="1"/>
    <col min="3" max="3" width="34.140625" customWidth="1"/>
  </cols>
  <sheetData>
    <row r="1" spans="2:3" ht="16.5" thickBot="1">
      <c r="B1" s="119"/>
      <c r="C1" s="119"/>
    </row>
    <row r="2" spans="2:3" ht="42.75" customHeight="1">
      <c r="B2" s="120" t="s">
        <v>212</v>
      </c>
      <c r="C2" s="122"/>
    </row>
    <row r="3" spans="2:3">
      <c r="B3" s="77" t="s">
        <v>170</v>
      </c>
      <c r="C3" s="89" t="s">
        <v>28</v>
      </c>
    </row>
    <row r="4" spans="2:3" ht="15">
      <c r="B4" s="95" t="s">
        <v>169</v>
      </c>
      <c r="C4" s="40">
        <v>78808</v>
      </c>
    </row>
    <row r="5" spans="2:3" ht="15">
      <c r="B5" s="95" t="s">
        <v>3</v>
      </c>
      <c r="C5" s="40">
        <v>78608</v>
      </c>
    </row>
    <row r="6" spans="2:3" ht="15">
      <c r="B6" s="95" t="s">
        <v>172</v>
      </c>
      <c r="C6" s="40">
        <v>78419</v>
      </c>
    </row>
    <row r="7" spans="2:3" ht="15">
      <c r="B7" s="95" t="s">
        <v>5</v>
      </c>
      <c r="C7" s="40">
        <v>78244</v>
      </c>
    </row>
    <row r="8" spans="2:3" ht="15">
      <c r="B8" s="95" t="s">
        <v>176</v>
      </c>
      <c r="C8" s="40">
        <v>78027</v>
      </c>
    </row>
    <row r="9" spans="2:3" ht="15.75" thickBot="1">
      <c r="B9" s="96" t="s">
        <v>15</v>
      </c>
      <c r="C9" s="76">
        <v>77090</v>
      </c>
    </row>
  </sheetData>
  <mergeCells count="2">
    <mergeCell ref="B1:C1"/>
    <mergeCell ref="B2:C2"/>
  </mergeCells>
  <phoneticPr fontId="17" type="noConversion"/>
  <pageMargins left="0.55118110236220474" right="0.55118110236220474" top="1.3779527559055118"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1" sqref="D21"/>
    </sheetView>
  </sheetViews>
  <sheetFormatPr defaultColWidth="11.42578125" defaultRowHeight="12.75"/>
  <cols>
    <col min="2" max="2" width="4.5703125" customWidth="1"/>
    <col min="3" max="3" width="19.28515625" style="7" customWidth="1"/>
    <col min="4" max="4" width="23.7109375" customWidth="1"/>
    <col min="5" max="6" width="13.85546875" bestFit="1" customWidth="1"/>
  </cols>
  <sheetData>
    <row r="1" spans="2:8" ht="13.5" thickBot="1"/>
    <row r="2" spans="2:8" ht="56.25" customHeight="1">
      <c r="B2" s="98" t="s">
        <v>213</v>
      </c>
      <c r="C2" s="99"/>
      <c r="D2" s="99"/>
      <c r="E2" s="99"/>
      <c r="F2" s="100"/>
    </row>
    <row r="3" spans="2:8" ht="23.25" customHeight="1">
      <c r="B3" s="103" t="s">
        <v>24</v>
      </c>
      <c r="C3" s="97" t="s">
        <v>146</v>
      </c>
      <c r="D3" s="97" t="s">
        <v>119</v>
      </c>
      <c r="E3" s="97" t="s">
        <v>121</v>
      </c>
      <c r="F3" s="107"/>
    </row>
    <row r="4" spans="2:8">
      <c r="B4" s="103"/>
      <c r="C4" s="97"/>
      <c r="D4" s="97"/>
      <c r="E4" s="32" t="s">
        <v>152</v>
      </c>
      <c r="F4" s="47" t="s">
        <v>153</v>
      </c>
    </row>
    <row r="5" spans="2:8" ht="15">
      <c r="B5" s="37">
        <f>k_total_tec_0623!B6</f>
        <v>1</v>
      </c>
      <c r="C5" s="38" t="str">
        <f>k_total_tec_0623!C6</f>
        <v>METROPOLITAN LIFE</v>
      </c>
      <c r="D5" s="39">
        <f t="shared" ref="D5:D11" si="0">E5+F5</f>
        <v>1113666</v>
      </c>
      <c r="E5" s="39">
        <v>532230</v>
      </c>
      <c r="F5" s="40">
        <v>581436</v>
      </c>
      <c r="G5" s="4"/>
      <c r="H5" s="4"/>
    </row>
    <row r="6" spans="2:8" ht="15">
      <c r="B6" s="41">
        <f>k_total_tec_0623!B7</f>
        <v>2</v>
      </c>
      <c r="C6" s="38" t="str">
        <f>k_total_tec_0623!C7</f>
        <v>AZT VIITORUL TAU</v>
      </c>
      <c r="D6" s="39">
        <f t="shared" si="0"/>
        <v>1671815</v>
      </c>
      <c r="E6" s="39">
        <v>799622</v>
      </c>
      <c r="F6" s="40">
        <v>872193</v>
      </c>
      <c r="G6" s="4"/>
      <c r="H6" s="4"/>
    </row>
    <row r="7" spans="2:8" ht="15">
      <c r="B7" s="41">
        <f>k_total_tec_0623!B8</f>
        <v>3</v>
      </c>
      <c r="C7" s="42" t="str">
        <f>k_total_tec_0623!C8</f>
        <v>BCR</v>
      </c>
      <c r="D7" s="39">
        <f t="shared" si="0"/>
        <v>759813</v>
      </c>
      <c r="E7" s="39">
        <v>359063</v>
      </c>
      <c r="F7" s="40">
        <v>400750</v>
      </c>
      <c r="G7" s="4"/>
      <c r="H7" s="4"/>
    </row>
    <row r="8" spans="2:8" ht="15">
      <c r="B8" s="41">
        <f>k_total_tec_0623!B9</f>
        <v>4</v>
      </c>
      <c r="C8" s="42" t="str">
        <f>k_total_tec_0623!C9</f>
        <v>BRD</v>
      </c>
      <c r="D8" s="39">
        <f t="shared" si="0"/>
        <v>549659</v>
      </c>
      <c r="E8" s="39">
        <v>258988</v>
      </c>
      <c r="F8" s="40">
        <v>290671</v>
      </c>
      <c r="G8" s="4"/>
      <c r="H8" s="4"/>
    </row>
    <row r="9" spans="2:8" ht="15">
      <c r="B9" s="41">
        <f>k_total_tec_0623!B10</f>
        <v>5</v>
      </c>
      <c r="C9" s="42" t="str">
        <f>k_total_tec_0623!C10</f>
        <v>VITAL</v>
      </c>
      <c r="D9" s="39">
        <f t="shared" si="0"/>
        <v>1021096</v>
      </c>
      <c r="E9" s="39">
        <v>480733</v>
      </c>
      <c r="F9" s="40">
        <v>540363</v>
      </c>
      <c r="G9" s="4"/>
      <c r="H9" s="4"/>
    </row>
    <row r="10" spans="2:8" ht="15">
      <c r="B10" s="41">
        <f>k_total_tec_0623!B11</f>
        <v>6</v>
      </c>
      <c r="C10" s="42" t="str">
        <f>k_total_tec_0623!C11</f>
        <v>ARIPI</v>
      </c>
      <c r="D10" s="39">
        <f t="shared" si="0"/>
        <v>858111</v>
      </c>
      <c r="E10" s="39">
        <v>406191</v>
      </c>
      <c r="F10" s="40">
        <v>451920</v>
      </c>
      <c r="G10" s="4"/>
      <c r="H10" s="4"/>
    </row>
    <row r="11" spans="2:8" ht="15">
      <c r="B11" s="41">
        <f>k_total_tec_0623!B12</f>
        <v>7</v>
      </c>
      <c r="C11" s="42" t="s">
        <v>0</v>
      </c>
      <c r="D11" s="39">
        <f t="shared" si="0"/>
        <v>2095627</v>
      </c>
      <c r="E11" s="39">
        <v>1038041</v>
      </c>
      <c r="F11" s="40">
        <v>1057586</v>
      </c>
      <c r="G11" s="4"/>
      <c r="H11" s="4"/>
    </row>
    <row r="12" spans="2:8" ht="15.75" thickBot="1">
      <c r="B12" s="128" t="s">
        <v>26</v>
      </c>
      <c r="C12" s="129"/>
      <c r="D12" s="35">
        <f>SUM(D5:D11)</f>
        <v>8069787</v>
      </c>
      <c r="E12" s="35">
        <f>SUM(E5:E11)</f>
        <v>3874868</v>
      </c>
      <c r="F12" s="36">
        <f>SUM(F5:F11)</f>
        <v>4194919</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59055118110236227"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L39" sqref="L39"/>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I21" sqref="I21"/>
    </sheetView>
  </sheetViews>
  <sheetFormatPr defaultColWidth="11.42578125" defaultRowHeight="12.75"/>
  <cols>
    <col min="2" max="2" width="5.42578125" customWidth="1"/>
    <col min="3" max="3" width="18.425781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4.7109375" customWidth="1"/>
    <col min="13" max="13" width="9.85546875" bestFit="1" customWidth="1"/>
    <col min="14" max="15" width="10.140625" bestFit="1" customWidth="1"/>
    <col min="16" max="16" width="11.28515625" bestFit="1" customWidth="1"/>
    <col min="17" max="17" width="10" customWidth="1"/>
  </cols>
  <sheetData>
    <row r="1" spans="2:19" ht="13.5" thickBot="1"/>
    <row r="2" spans="2:19" ht="54.75" customHeight="1">
      <c r="B2" s="98" t="s">
        <v>214</v>
      </c>
      <c r="C2" s="99"/>
      <c r="D2" s="99"/>
      <c r="E2" s="99"/>
      <c r="F2" s="99"/>
      <c r="G2" s="99"/>
      <c r="H2" s="99"/>
      <c r="I2" s="99"/>
      <c r="J2" s="99"/>
      <c r="K2" s="99"/>
      <c r="L2" s="99"/>
      <c r="M2" s="99"/>
      <c r="N2" s="99"/>
      <c r="O2" s="99"/>
      <c r="P2" s="100"/>
    </row>
    <row r="3" spans="2:19" ht="23.25" customHeight="1">
      <c r="B3" s="103" t="s">
        <v>24</v>
      </c>
      <c r="C3" s="97" t="s">
        <v>146</v>
      </c>
      <c r="D3" s="97" t="s">
        <v>119</v>
      </c>
      <c r="E3" s="130"/>
      <c r="F3" s="131"/>
      <c r="G3" s="131"/>
      <c r="H3" s="132"/>
      <c r="I3" s="97" t="s">
        <v>121</v>
      </c>
      <c r="J3" s="97"/>
      <c r="K3" s="97"/>
      <c r="L3" s="97"/>
      <c r="M3" s="97"/>
      <c r="N3" s="97"/>
      <c r="O3" s="97"/>
      <c r="P3" s="107"/>
    </row>
    <row r="4" spans="2:19" ht="23.25" customHeight="1">
      <c r="B4" s="103"/>
      <c r="C4" s="97"/>
      <c r="D4" s="97"/>
      <c r="E4" s="97" t="s">
        <v>26</v>
      </c>
      <c r="F4" s="97"/>
      <c r="G4" s="97"/>
      <c r="H4" s="97"/>
      <c r="I4" s="97" t="s">
        <v>154</v>
      </c>
      <c r="J4" s="97"/>
      <c r="K4" s="97"/>
      <c r="L4" s="97"/>
      <c r="M4" s="97" t="s">
        <v>155</v>
      </c>
      <c r="N4" s="97"/>
      <c r="O4" s="97"/>
      <c r="P4" s="107"/>
    </row>
    <row r="5" spans="2:19" ht="47.25" customHeight="1">
      <c r="B5" s="103"/>
      <c r="C5" s="97"/>
      <c r="D5" s="97"/>
      <c r="E5" s="32" t="s">
        <v>156</v>
      </c>
      <c r="F5" s="32" t="s">
        <v>157</v>
      </c>
      <c r="G5" s="32" t="s">
        <v>183</v>
      </c>
      <c r="H5" s="32" t="s">
        <v>182</v>
      </c>
      <c r="I5" s="32" t="s">
        <v>156</v>
      </c>
      <c r="J5" s="32" t="s">
        <v>157</v>
      </c>
      <c r="K5" s="32" t="s">
        <v>183</v>
      </c>
      <c r="L5" s="32" t="s">
        <v>182</v>
      </c>
      <c r="M5" s="32" t="s">
        <v>156</v>
      </c>
      <c r="N5" s="32" t="s">
        <v>157</v>
      </c>
      <c r="O5" s="32" t="s">
        <v>183</v>
      </c>
      <c r="P5" s="47" t="s">
        <v>182</v>
      </c>
    </row>
    <row r="6" spans="2:19" ht="18" hidden="1" customHeight="1">
      <c r="B6" s="26"/>
      <c r="C6" s="16"/>
      <c r="D6" s="17" t="s">
        <v>158</v>
      </c>
      <c r="E6" s="17" t="s">
        <v>159</v>
      </c>
      <c r="F6" s="17" t="s">
        <v>160</v>
      </c>
      <c r="G6" s="17"/>
      <c r="H6" s="17" t="s">
        <v>161</v>
      </c>
      <c r="I6" s="17" t="s">
        <v>159</v>
      </c>
      <c r="J6" s="17" t="s">
        <v>160</v>
      </c>
      <c r="K6" s="17"/>
      <c r="L6" s="17" t="s">
        <v>161</v>
      </c>
      <c r="M6" s="17" t="s">
        <v>162</v>
      </c>
      <c r="N6" s="17" t="s">
        <v>163</v>
      </c>
      <c r="O6" s="17"/>
      <c r="P6" s="18" t="s">
        <v>164</v>
      </c>
    </row>
    <row r="7" spans="2:19" ht="15">
      <c r="B7" s="37">
        <f>k_total_tec_0623!B6</f>
        <v>1</v>
      </c>
      <c r="C7" s="38" t="str">
        <f>k_total_tec_0623!C6</f>
        <v>METROPOLITAN LIFE</v>
      </c>
      <c r="D7" s="39">
        <f>SUM(E7+F7+G7+H7)</f>
        <v>1113666</v>
      </c>
      <c r="E7" s="39">
        <f>I7+M7</f>
        <v>100504</v>
      </c>
      <c r="F7" s="39">
        <f>J7+N7</f>
        <v>301189</v>
      </c>
      <c r="G7" s="39">
        <f>K7+O7</f>
        <v>402789</v>
      </c>
      <c r="H7" s="39">
        <f>L7+P7</f>
        <v>309184</v>
      </c>
      <c r="I7" s="39">
        <v>47112</v>
      </c>
      <c r="J7" s="39">
        <v>140529</v>
      </c>
      <c r="K7" s="39">
        <v>187536</v>
      </c>
      <c r="L7" s="39">
        <v>157053</v>
      </c>
      <c r="M7" s="39">
        <v>53392</v>
      </c>
      <c r="N7" s="39">
        <v>160660</v>
      </c>
      <c r="O7" s="39">
        <v>215253</v>
      </c>
      <c r="P7" s="40">
        <v>152131</v>
      </c>
    </row>
    <row r="8" spans="2:19" ht="15">
      <c r="B8" s="41">
        <f>k_total_tec_0623!B7</f>
        <v>2</v>
      </c>
      <c r="C8" s="38" t="str">
        <f>k_total_tec_0623!C7</f>
        <v>AZT VIITORUL TAU</v>
      </c>
      <c r="D8" s="39">
        <f t="shared" ref="D8:D13" si="0">SUM(E8+F8+G8+H8)</f>
        <v>1671815</v>
      </c>
      <c r="E8" s="39">
        <f t="shared" ref="E8:E13" si="1">I8+M8</f>
        <v>100350</v>
      </c>
      <c r="F8" s="39">
        <f t="shared" ref="F8:F13" si="2">J8+N8</f>
        <v>275605</v>
      </c>
      <c r="G8" s="39">
        <f t="shared" ref="G8:G13" si="3">K8+O8</f>
        <v>636531</v>
      </c>
      <c r="H8" s="39">
        <f t="shared" ref="H8:H13" si="4">L8+P8</f>
        <v>659329</v>
      </c>
      <c r="I8" s="39">
        <v>47038</v>
      </c>
      <c r="J8" s="39">
        <v>129079</v>
      </c>
      <c r="K8" s="39">
        <v>297836</v>
      </c>
      <c r="L8" s="39">
        <v>325669</v>
      </c>
      <c r="M8" s="39">
        <v>53312</v>
      </c>
      <c r="N8" s="39">
        <v>146526</v>
      </c>
      <c r="O8" s="39">
        <v>338695</v>
      </c>
      <c r="P8" s="40">
        <v>333660</v>
      </c>
    </row>
    <row r="9" spans="2:19" ht="15">
      <c r="B9" s="41">
        <f>k_total_tec_0623!B8</f>
        <v>3</v>
      </c>
      <c r="C9" s="42" t="str">
        <f>k_total_tec_0623!C8</f>
        <v>BCR</v>
      </c>
      <c r="D9" s="39">
        <f t="shared" si="0"/>
        <v>759813</v>
      </c>
      <c r="E9" s="39">
        <f t="shared" si="1"/>
        <v>103075</v>
      </c>
      <c r="F9" s="39">
        <f t="shared" si="2"/>
        <v>297066</v>
      </c>
      <c r="G9" s="39">
        <f t="shared" si="3"/>
        <v>206112</v>
      </c>
      <c r="H9" s="39">
        <f t="shared" si="4"/>
        <v>153560</v>
      </c>
      <c r="I9" s="39">
        <v>48159</v>
      </c>
      <c r="J9" s="39">
        <v>139644</v>
      </c>
      <c r="K9" s="39">
        <v>96090</v>
      </c>
      <c r="L9" s="39">
        <v>75170</v>
      </c>
      <c r="M9" s="39">
        <v>54916</v>
      </c>
      <c r="N9" s="39">
        <v>157422</v>
      </c>
      <c r="O9" s="39">
        <v>110022</v>
      </c>
      <c r="P9" s="40">
        <v>78390</v>
      </c>
    </row>
    <row r="10" spans="2:19" ht="15">
      <c r="B10" s="41">
        <f>k_total_tec_0623!B9</f>
        <v>4</v>
      </c>
      <c r="C10" s="42" t="str">
        <f>k_total_tec_0623!C9</f>
        <v>BRD</v>
      </c>
      <c r="D10" s="39">
        <f t="shared" si="0"/>
        <v>549659</v>
      </c>
      <c r="E10" s="39">
        <f t="shared" si="1"/>
        <v>106912</v>
      </c>
      <c r="F10" s="39">
        <f t="shared" si="2"/>
        <v>250649</v>
      </c>
      <c r="G10" s="39">
        <f t="shared" si="3"/>
        <v>129001</v>
      </c>
      <c r="H10" s="39">
        <f t="shared" si="4"/>
        <v>63097</v>
      </c>
      <c r="I10" s="39">
        <v>50017</v>
      </c>
      <c r="J10" s="39">
        <v>118590</v>
      </c>
      <c r="K10" s="39">
        <v>60139</v>
      </c>
      <c r="L10" s="39">
        <v>30242</v>
      </c>
      <c r="M10" s="39">
        <v>56895</v>
      </c>
      <c r="N10" s="39">
        <v>132059</v>
      </c>
      <c r="O10" s="39">
        <v>68862</v>
      </c>
      <c r="P10" s="40">
        <v>32855</v>
      </c>
    </row>
    <row r="11" spans="2:19" ht="15">
      <c r="B11" s="41">
        <f>k_total_tec_0623!B10</f>
        <v>5</v>
      </c>
      <c r="C11" s="42" t="str">
        <f>k_total_tec_0623!C10</f>
        <v>VITAL</v>
      </c>
      <c r="D11" s="39">
        <f t="shared" si="0"/>
        <v>1021096</v>
      </c>
      <c r="E11" s="39">
        <f t="shared" si="1"/>
        <v>100211</v>
      </c>
      <c r="F11" s="39">
        <f t="shared" si="2"/>
        <v>337011</v>
      </c>
      <c r="G11" s="39">
        <f t="shared" si="3"/>
        <v>348127</v>
      </c>
      <c r="H11" s="39">
        <f t="shared" si="4"/>
        <v>235747</v>
      </c>
      <c r="I11" s="39">
        <v>46979</v>
      </c>
      <c r="J11" s="39">
        <v>157690</v>
      </c>
      <c r="K11" s="39">
        <v>159210</v>
      </c>
      <c r="L11" s="39">
        <v>116854</v>
      </c>
      <c r="M11" s="39">
        <v>53232</v>
      </c>
      <c r="N11" s="39">
        <v>179321</v>
      </c>
      <c r="O11" s="39">
        <v>188917</v>
      </c>
      <c r="P11" s="40">
        <v>118893</v>
      </c>
    </row>
    <row r="12" spans="2:19" ht="15">
      <c r="B12" s="41">
        <f>k_total_tec_0623!B11</f>
        <v>6</v>
      </c>
      <c r="C12" s="42" t="str">
        <f>k_total_tec_0623!C11</f>
        <v>ARIPI</v>
      </c>
      <c r="D12" s="39">
        <f t="shared" si="0"/>
        <v>858111</v>
      </c>
      <c r="E12" s="39">
        <f t="shared" si="1"/>
        <v>100142</v>
      </c>
      <c r="F12" s="39">
        <f t="shared" si="2"/>
        <v>258102</v>
      </c>
      <c r="G12" s="39">
        <f t="shared" si="3"/>
        <v>285089</v>
      </c>
      <c r="H12" s="39">
        <f t="shared" si="4"/>
        <v>214778</v>
      </c>
      <c r="I12" s="39">
        <v>46930</v>
      </c>
      <c r="J12" s="39">
        <v>121153</v>
      </c>
      <c r="K12" s="39">
        <v>130976</v>
      </c>
      <c r="L12" s="39">
        <v>107132</v>
      </c>
      <c r="M12" s="39">
        <v>53212</v>
      </c>
      <c r="N12" s="39">
        <v>136949</v>
      </c>
      <c r="O12" s="39">
        <v>154113</v>
      </c>
      <c r="P12" s="40">
        <v>107646</v>
      </c>
    </row>
    <row r="13" spans="2:19" ht="15">
      <c r="B13" s="41">
        <f>k_total_tec_0623!B12</f>
        <v>7</v>
      </c>
      <c r="C13" s="42" t="s">
        <v>0</v>
      </c>
      <c r="D13" s="39">
        <f t="shared" si="0"/>
        <v>2095627</v>
      </c>
      <c r="E13" s="39">
        <f t="shared" si="1"/>
        <v>101401</v>
      </c>
      <c r="F13" s="39">
        <f t="shared" si="2"/>
        <v>320699</v>
      </c>
      <c r="G13" s="39">
        <f t="shared" si="3"/>
        <v>795028</v>
      </c>
      <c r="H13" s="39">
        <f t="shared" si="4"/>
        <v>878499</v>
      </c>
      <c r="I13" s="39">
        <v>47534</v>
      </c>
      <c r="J13" s="39">
        <v>151256</v>
      </c>
      <c r="K13" s="39">
        <v>388759</v>
      </c>
      <c r="L13" s="39">
        <v>450492</v>
      </c>
      <c r="M13" s="39">
        <v>53867</v>
      </c>
      <c r="N13" s="39">
        <v>169443</v>
      </c>
      <c r="O13" s="39">
        <v>406269</v>
      </c>
      <c r="P13" s="40">
        <v>428007</v>
      </c>
      <c r="Q13" s="4"/>
      <c r="R13" s="4"/>
      <c r="S13" s="4"/>
    </row>
    <row r="14" spans="2:19" ht="15.75" thickBot="1">
      <c r="B14" s="110" t="s">
        <v>26</v>
      </c>
      <c r="C14" s="111"/>
      <c r="D14" s="35">
        <f t="shared" ref="D14:P14" si="5">SUM(D7:D13)</f>
        <v>8069787</v>
      </c>
      <c r="E14" s="35">
        <f t="shared" si="5"/>
        <v>712595</v>
      </c>
      <c r="F14" s="35">
        <f t="shared" si="5"/>
        <v>2040321</v>
      </c>
      <c r="G14" s="35">
        <f t="shared" si="5"/>
        <v>2802677</v>
      </c>
      <c r="H14" s="35">
        <f t="shared" si="5"/>
        <v>2514194</v>
      </c>
      <c r="I14" s="35">
        <f t="shared" si="5"/>
        <v>333769</v>
      </c>
      <c r="J14" s="35">
        <f t="shared" si="5"/>
        <v>957941</v>
      </c>
      <c r="K14" s="35">
        <f t="shared" si="5"/>
        <v>1320546</v>
      </c>
      <c r="L14" s="35">
        <f t="shared" si="5"/>
        <v>1262612</v>
      </c>
      <c r="M14" s="35">
        <f t="shared" si="5"/>
        <v>378826</v>
      </c>
      <c r="N14" s="35">
        <f t="shared" si="5"/>
        <v>1082380</v>
      </c>
      <c r="O14" s="35">
        <f t="shared" si="5"/>
        <v>1482131</v>
      </c>
      <c r="P14" s="36">
        <f t="shared" si="5"/>
        <v>1251582</v>
      </c>
    </row>
    <row r="16" spans="2:19">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P25" sqref="P25"/>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16" sqref="M16"/>
    </sheetView>
  </sheetViews>
  <sheetFormatPr defaultRowHeight="12.75"/>
  <cols>
    <col min="2" max="2" width="4.7109375" customWidth="1"/>
    <col min="3" max="3" width="18.140625" customWidth="1"/>
    <col min="4" max="4" width="22.1406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75" customHeight="1">
      <c r="B2" s="98" t="s">
        <v>189</v>
      </c>
      <c r="C2" s="99"/>
      <c r="D2" s="99"/>
      <c r="E2" s="99"/>
      <c r="F2" s="99"/>
      <c r="G2" s="99"/>
      <c r="H2" s="99"/>
      <c r="I2" s="99"/>
      <c r="J2" s="99"/>
      <c r="K2" s="100"/>
    </row>
    <row r="3" spans="2:11" ht="69.75" customHeight="1">
      <c r="B3" s="103" t="s">
        <v>24</v>
      </c>
      <c r="C3" s="97" t="s">
        <v>146</v>
      </c>
      <c r="D3" s="97" t="s">
        <v>16</v>
      </c>
      <c r="E3" s="97" t="s">
        <v>120</v>
      </c>
      <c r="F3" s="97"/>
      <c r="G3" s="97" t="s">
        <v>192</v>
      </c>
      <c r="H3" s="97"/>
      <c r="I3" s="97"/>
      <c r="J3" s="97" t="s">
        <v>121</v>
      </c>
      <c r="K3" s="107"/>
    </row>
    <row r="4" spans="2:11" ht="119.25" customHeight="1">
      <c r="B4" s="103" t="s">
        <v>24</v>
      </c>
      <c r="C4" s="97"/>
      <c r="D4" s="97"/>
      <c r="E4" s="32" t="s">
        <v>31</v>
      </c>
      <c r="F4" s="32" t="s">
        <v>122</v>
      </c>
      <c r="G4" s="32" t="s">
        <v>31</v>
      </c>
      <c r="H4" s="32" t="s">
        <v>123</v>
      </c>
      <c r="I4" s="32" t="s">
        <v>122</v>
      </c>
      <c r="J4" s="32" t="s">
        <v>193</v>
      </c>
      <c r="K4" s="47" t="s">
        <v>194</v>
      </c>
    </row>
    <row r="5" spans="2:11" hidden="1">
      <c r="B5" s="30"/>
      <c r="C5" s="27"/>
      <c r="D5" s="28" t="s">
        <v>124</v>
      </c>
      <c r="E5" s="28" t="s">
        <v>125</v>
      </c>
      <c r="F5" s="27"/>
      <c r="G5" s="28" t="s">
        <v>126</v>
      </c>
      <c r="H5" s="27"/>
      <c r="I5" s="27"/>
      <c r="J5" s="28" t="s">
        <v>127</v>
      </c>
      <c r="K5" s="46" t="s">
        <v>128</v>
      </c>
    </row>
    <row r="6" spans="2:11" ht="15">
      <c r="B6" s="37">
        <f>[1]k_total_tec_0609!A10</f>
        <v>1</v>
      </c>
      <c r="C6" s="38" t="s">
        <v>4</v>
      </c>
      <c r="D6" s="39">
        <v>1113666</v>
      </c>
      <c r="E6" s="39">
        <v>560058</v>
      </c>
      <c r="F6" s="51">
        <f>E6/D6</f>
        <v>0.50289584130250897</v>
      </c>
      <c r="G6" s="39">
        <v>24750</v>
      </c>
      <c r="H6" s="51">
        <f t="shared" ref="H6:H13" si="0">G6/$G$13</f>
        <v>0.13896063062860736</v>
      </c>
      <c r="I6" s="51">
        <f>G6/D6</f>
        <v>2.222389836809241E-2</v>
      </c>
      <c r="J6" s="39">
        <v>21816</v>
      </c>
      <c r="K6" s="40">
        <v>2934</v>
      </c>
    </row>
    <row r="7" spans="2:11" ht="15">
      <c r="B7" s="41">
        <v>2</v>
      </c>
      <c r="C7" s="38" t="str">
        <f>[1]k_total_tec_0609!B12</f>
        <v>AZT VIITORUL TAU</v>
      </c>
      <c r="D7" s="39">
        <v>1671815</v>
      </c>
      <c r="E7" s="39">
        <v>850964</v>
      </c>
      <c r="F7" s="51">
        <f t="shared" ref="F7:F12" si="1">E7/D7</f>
        <v>0.50900608021820593</v>
      </c>
      <c r="G7" s="39">
        <v>37286</v>
      </c>
      <c r="H7" s="51">
        <f t="shared" si="0"/>
        <v>0.2093448918633638</v>
      </c>
      <c r="I7" s="51">
        <f>G7/D7</f>
        <v>2.2302706938267691E-2</v>
      </c>
      <c r="J7" s="39">
        <v>32519</v>
      </c>
      <c r="K7" s="40">
        <v>4767</v>
      </c>
    </row>
    <row r="8" spans="2:11" ht="15">
      <c r="B8" s="41">
        <v>3</v>
      </c>
      <c r="C8" s="42" t="str">
        <f>[1]k_total_tec_0609!B13</f>
        <v>BCR</v>
      </c>
      <c r="D8" s="39">
        <v>759813</v>
      </c>
      <c r="E8" s="39">
        <v>357010</v>
      </c>
      <c r="F8" s="51">
        <f t="shared" si="1"/>
        <v>0.46986561167023994</v>
      </c>
      <c r="G8" s="39">
        <v>16104</v>
      </c>
      <c r="H8" s="51">
        <f t="shared" si="0"/>
        <v>9.0417050329013857E-2</v>
      </c>
      <c r="I8" s="51">
        <f>G8/D8</f>
        <v>2.119468869313897E-2</v>
      </c>
      <c r="J8" s="39">
        <v>14222</v>
      </c>
      <c r="K8" s="40">
        <v>1882</v>
      </c>
    </row>
    <row r="9" spans="2:11" ht="15">
      <c r="B9" s="41">
        <v>4</v>
      </c>
      <c r="C9" s="42" t="str">
        <f>[1]k_total_tec_0609!B15</f>
        <v>BRD</v>
      </c>
      <c r="D9" s="39">
        <v>549659</v>
      </c>
      <c r="E9" s="39">
        <v>252260</v>
      </c>
      <c r="F9" s="51">
        <f t="shared" si="1"/>
        <v>0.45893908768891256</v>
      </c>
      <c r="G9" s="39">
        <v>11955</v>
      </c>
      <c r="H9" s="51">
        <f t="shared" si="0"/>
        <v>6.7122195521818223E-2</v>
      </c>
      <c r="I9" s="51">
        <v>2.4474098565715047E-2</v>
      </c>
      <c r="J9" s="39">
        <v>10494</v>
      </c>
      <c r="K9" s="40">
        <v>1461</v>
      </c>
    </row>
    <row r="10" spans="2:11" ht="15">
      <c r="B10" s="41">
        <v>5</v>
      </c>
      <c r="C10" s="42" t="str">
        <f>[1]k_total_tec_0609!B16</f>
        <v>VITAL</v>
      </c>
      <c r="D10" s="39">
        <v>1021096</v>
      </c>
      <c r="E10" s="39">
        <v>476039</v>
      </c>
      <c r="F10" s="51">
        <f t="shared" si="1"/>
        <v>0.46620396123381153</v>
      </c>
      <c r="G10" s="39">
        <v>21428</v>
      </c>
      <c r="H10" s="51">
        <f t="shared" si="0"/>
        <v>0.12030902598423429</v>
      </c>
      <c r="I10" s="51">
        <v>2.3634883424390147E-2</v>
      </c>
      <c r="J10" s="39">
        <v>18577</v>
      </c>
      <c r="K10" s="40">
        <v>2851</v>
      </c>
    </row>
    <row r="11" spans="2:11" ht="15">
      <c r="B11" s="41">
        <v>6</v>
      </c>
      <c r="C11" s="42" t="str">
        <f>[1]k_total_tec_0609!B18</f>
        <v>ARIPI</v>
      </c>
      <c r="D11" s="39">
        <v>858111</v>
      </c>
      <c r="E11" s="39">
        <v>416524</v>
      </c>
      <c r="F11" s="51">
        <f t="shared" si="1"/>
        <v>0.48539641141996781</v>
      </c>
      <c r="G11" s="39">
        <v>18211</v>
      </c>
      <c r="H11" s="51">
        <f t="shared" si="0"/>
        <v>0.10224695128798257</v>
      </c>
      <c r="I11" s="51">
        <v>2.388497247862988E-2</v>
      </c>
      <c r="J11" s="39">
        <v>16104</v>
      </c>
      <c r="K11" s="40">
        <v>2107</v>
      </c>
    </row>
    <row r="12" spans="2:11" ht="15">
      <c r="B12" s="41">
        <v>7</v>
      </c>
      <c r="C12" s="42" t="s">
        <v>0</v>
      </c>
      <c r="D12" s="39">
        <v>2095627</v>
      </c>
      <c r="E12" s="39">
        <v>1145532</v>
      </c>
      <c r="F12" s="51">
        <f t="shared" si="1"/>
        <v>0.54662971988812892</v>
      </c>
      <c r="G12" s="39">
        <v>48374</v>
      </c>
      <c r="H12" s="51">
        <f t="shared" si="0"/>
        <v>0.27159925438497989</v>
      </c>
      <c r="I12" s="51">
        <f>G12/D12</f>
        <v>2.3083306332663207E-2</v>
      </c>
      <c r="J12" s="39">
        <v>42120</v>
      </c>
      <c r="K12" s="40">
        <v>6254</v>
      </c>
    </row>
    <row r="13" spans="2:11" ht="15.75" thickBot="1">
      <c r="B13" s="48" t="s">
        <v>26</v>
      </c>
      <c r="C13" s="49"/>
      <c r="D13" s="35">
        <f>SUM(D6:D12)</f>
        <v>8069787</v>
      </c>
      <c r="E13" s="35">
        <f>SUM(E6:E12)</f>
        <v>4058387</v>
      </c>
      <c r="F13" s="50">
        <f>E13/D13</f>
        <v>0.50291129121499734</v>
      </c>
      <c r="G13" s="35">
        <f>SUM(G6:G12)</f>
        <v>178108</v>
      </c>
      <c r="H13" s="50">
        <f t="shared" si="0"/>
        <v>1</v>
      </c>
      <c r="I13" s="50">
        <f>G13/D13</f>
        <v>2.207096668102888E-2</v>
      </c>
      <c r="J13" s="35">
        <f>SUM(J6:J12)</f>
        <v>155852</v>
      </c>
      <c r="K13" s="36">
        <f>SUM(K6:K12)</f>
        <v>22256</v>
      </c>
    </row>
    <row r="14" spans="2:11">
      <c r="C14" s="7"/>
      <c r="D14" s="4"/>
      <c r="E14" s="4"/>
    </row>
    <row r="15" spans="2:11" ht="14.25" customHeight="1">
      <c r="B15" s="104" t="s">
        <v>129</v>
      </c>
      <c r="C15" s="104"/>
      <c r="D15" s="104"/>
      <c r="E15" s="104"/>
      <c r="F15" s="104"/>
      <c r="G15" s="104"/>
      <c r="H15" s="104"/>
      <c r="I15" s="104"/>
      <c r="J15" s="104"/>
      <c r="K15" s="104"/>
    </row>
    <row r="16" spans="2:11" ht="33.75" customHeight="1">
      <c r="B16" s="105" t="s">
        <v>165</v>
      </c>
      <c r="C16" s="105"/>
      <c r="D16" s="105"/>
      <c r="E16" s="105"/>
      <c r="F16" s="105"/>
      <c r="G16" s="105"/>
      <c r="H16" s="105"/>
      <c r="I16" s="105"/>
      <c r="J16" s="105"/>
      <c r="K16" s="105"/>
    </row>
    <row r="17" spans="2:11" ht="30.75" customHeight="1">
      <c r="B17" s="104" t="s">
        <v>130</v>
      </c>
      <c r="C17" s="104"/>
      <c r="D17" s="104"/>
      <c r="E17" s="104"/>
      <c r="F17" s="104"/>
      <c r="G17" s="104"/>
      <c r="H17" s="104"/>
      <c r="I17" s="104"/>
      <c r="J17" s="104"/>
      <c r="K17" s="104"/>
    </row>
    <row r="18" spans="2:11" ht="207" customHeight="1">
      <c r="B18" s="104" t="s">
        <v>191</v>
      </c>
      <c r="C18" s="106"/>
      <c r="D18" s="106"/>
      <c r="E18" s="106"/>
      <c r="F18" s="106"/>
      <c r="G18" s="106"/>
      <c r="H18" s="106"/>
      <c r="I18" s="106"/>
      <c r="J18" s="106"/>
      <c r="K18" s="106"/>
    </row>
  </sheetData>
  <mergeCells count="11">
    <mergeCell ref="B15:K15"/>
    <mergeCell ref="B16:K16"/>
    <mergeCell ref="B17:K17"/>
    <mergeCell ref="B18:K18"/>
    <mergeCell ref="J3:K3"/>
    <mergeCell ref="B3:B4"/>
    <mergeCell ref="C3:C4"/>
    <mergeCell ref="D3:D4"/>
    <mergeCell ref="E3:F3"/>
    <mergeCell ref="G3:I3"/>
    <mergeCell ref="B2:K2"/>
  </mergeCells>
  <phoneticPr fontId="17"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I18"/>
  <sheetViews>
    <sheetView zoomScaleNormal="100" workbookViewId="0">
      <selection activeCell="E16" sqref="E15:E16"/>
    </sheetView>
  </sheetViews>
  <sheetFormatPr defaultRowHeight="12.75"/>
  <cols>
    <col min="2" max="2" width="5" customWidth="1"/>
    <col min="3" max="3" width="17.85546875" customWidth="1"/>
    <col min="4" max="9" width="13.5703125" customWidth="1"/>
  </cols>
  <sheetData>
    <row r="1" spans="2:9" ht="13.5" thickBot="1"/>
    <row r="2" spans="2:9" s="2" customFormat="1" ht="57" customHeight="1">
      <c r="B2" s="98" t="s">
        <v>195</v>
      </c>
      <c r="C2" s="99"/>
      <c r="D2" s="99"/>
      <c r="E2" s="99"/>
      <c r="F2" s="99"/>
      <c r="G2" s="99"/>
      <c r="H2" s="99"/>
      <c r="I2" s="100"/>
    </row>
    <row r="3" spans="2:9" s="19" customFormat="1" ht="12.75" customHeight="1">
      <c r="B3" s="103" t="s">
        <v>24</v>
      </c>
      <c r="C3" s="97" t="s">
        <v>166</v>
      </c>
      <c r="D3" s="109" t="s">
        <v>167</v>
      </c>
      <c r="E3" s="109" t="s">
        <v>1</v>
      </c>
      <c r="F3" s="109" t="s">
        <v>174</v>
      </c>
      <c r="G3" s="109" t="s">
        <v>18</v>
      </c>
      <c r="H3" s="109" t="s">
        <v>180</v>
      </c>
      <c r="I3" s="108" t="s">
        <v>6</v>
      </c>
    </row>
    <row r="4" spans="2:9" s="19" customFormat="1" ht="30" customHeight="1">
      <c r="B4" s="103"/>
      <c r="C4" s="97"/>
      <c r="D4" s="97"/>
      <c r="E4" s="97"/>
      <c r="F4" s="97"/>
      <c r="G4" s="97"/>
      <c r="H4" s="97"/>
      <c r="I4" s="107"/>
    </row>
    <row r="5" spans="2:9" ht="15">
      <c r="B5" s="37">
        <f>k_total_tec_0623!B6</f>
        <v>1</v>
      </c>
      <c r="C5" s="38" t="str">
        <f>k_total_tec_0623!C6</f>
        <v>METROPOLITAN LIFE</v>
      </c>
      <c r="D5" s="39">
        <v>1106902</v>
      </c>
      <c r="E5" s="39">
        <v>1108487</v>
      </c>
      <c r="F5" s="39">
        <v>1109799</v>
      </c>
      <c r="G5" s="39">
        <v>1111177</v>
      </c>
      <c r="H5" s="39">
        <v>1112354</v>
      </c>
      <c r="I5" s="40">
        <v>1113666</v>
      </c>
    </row>
    <row r="6" spans="2:9" ht="15">
      <c r="B6" s="41">
        <f>k_total_tec_0623!B7</f>
        <v>2</v>
      </c>
      <c r="C6" s="38" t="str">
        <f>k_total_tec_0623!C7</f>
        <v>AZT VIITORUL TAU</v>
      </c>
      <c r="D6" s="39">
        <v>1667951</v>
      </c>
      <c r="E6" s="39">
        <v>1669250</v>
      </c>
      <c r="F6" s="39">
        <v>1670209</v>
      </c>
      <c r="G6" s="39">
        <v>1671330</v>
      </c>
      <c r="H6" s="39">
        <v>1672079</v>
      </c>
      <c r="I6" s="40">
        <v>1671815</v>
      </c>
    </row>
    <row r="7" spans="2:9" ht="15">
      <c r="B7" s="41">
        <f>k_total_tec_0623!B8</f>
        <v>3</v>
      </c>
      <c r="C7" s="42" t="str">
        <f>k_total_tec_0623!C8</f>
        <v>BCR</v>
      </c>
      <c r="D7" s="39">
        <v>752605</v>
      </c>
      <c r="E7" s="39">
        <v>754427</v>
      </c>
      <c r="F7" s="39">
        <v>755880</v>
      </c>
      <c r="G7" s="39">
        <v>757505</v>
      </c>
      <c r="H7" s="39">
        <v>758680</v>
      </c>
      <c r="I7" s="40">
        <v>759813</v>
      </c>
    </row>
    <row r="8" spans="2:9" ht="15">
      <c r="B8" s="41">
        <f>k_total_tec_0623!B9</f>
        <v>4</v>
      </c>
      <c r="C8" s="42" t="str">
        <f>k_total_tec_0623!C9</f>
        <v>BRD</v>
      </c>
      <c r="D8" s="39">
        <v>542044</v>
      </c>
      <c r="E8" s="39">
        <v>543908</v>
      </c>
      <c r="F8" s="39">
        <v>545245</v>
      </c>
      <c r="G8" s="39">
        <v>546823</v>
      </c>
      <c r="H8" s="39">
        <v>548126</v>
      </c>
      <c r="I8" s="40">
        <v>549659</v>
      </c>
    </row>
    <row r="9" spans="2:9" ht="15">
      <c r="B9" s="41">
        <f>k_total_tec_0623!B10</f>
        <v>5</v>
      </c>
      <c r="C9" s="42" t="str">
        <f>k_total_tec_0623!C10</f>
        <v>VITAL</v>
      </c>
      <c r="D9" s="39">
        <v>1015102</v>
      </c>
      <c r="E9" s="39">
        <v>1016749</v>
      </c>
      <c r="F9" s="39">
        <v>1018067</v>
      </c>
      <c r="G9" s="39">
        <v>1019510</v>
      </c>
      <c r="H9" s="39">
        <v>1020566</v>
      </c>
      <c r="I9" s="40">
        <v>1021096</v>
      </c>
    </row>
    <row r="10" spans="2:9" ht="15">
      <c r="B10" s="41">
        <f>k_total_tec_0623!B11</f>
        <v>6</v>
      </c>
      <c r="C10" s="42" t="str">
        <f>k_total_tec_0623!C11</f>
        <v>ARIPI</v>
      </c>
      <c r="D10" s="39">
        <v>851052</v>
      </c>
      <c r="E10" s="39">
        <v>852745</v>
      </c>
      <c r="F10" s="39">
        <v>854054</v>
      </c>
      <c r="G10" s="39">
        <v>855517</v>
      </c>
      <c r="H10" s="39">
        <v>856738</v>
      </c>
      <c r="I10" s="40">
        <v>858111</v>
      </c>
    </row>
    <row r="11" spans="2:9" ht="15">
      <c r="B11" s="41">
        <f>k_total_tec_0623!B12</f>
        <v>7</v>
      </c>
      <c r="C11" s="42" t="str">
        <f>k_total_tec_0623!C12</f>
        <v>NN</v>
      </c>
      <c r="D11" s="39">
        <v>2090741</v>
      </c>
      <c r="E11" s="39">
        <v>2092011</v>
      </c>
      <c r="F11" s="39">
        <v>2093051</v>
      </c>
      <c r="G11" s="39">
        <v>2094067</v>
      </c>
      <c r="H11" s="39">
        <v>2094989</v>
      </c>
      <c r="I11" s="40">
        <v>2095627</v>
      </c>
    </row>
    <row r="12" spans="2:9" ht="15.75" thickBot="1">
      <c r="B12" s="110" t="s">
        <v>22</v>
      </c>
      <c r="C12" s="111"/>
      <c r="D12" s="52">
        <f t="shared" ref="D12:I12" si="0">SUM(D5:D11)</f>
        <v>8026397</v>
      </c>
      <c r="E12" s="52">
        <f t="shared" si="0"/>
        <v>8037577</v>
      </c>
      <c r="F12" s="52">
        <f t="shared" si="0"/>
        <v>8046305</v>
      </c>
      <c r="G12" s="52">
        <f t="shared" si="0"/>
        <v>8055929</v>
      </c>
      <c r="H12" s="52">
        <f t="shared" si="0"/>
        <v>8063532</v>
      </c>
      <c r="I12" s="53">
        <f t="shared" si="0"/>
        <v>8069787</v>
      </c>
    </row>
    <row r="17" spans="3:3" ht="18">
      <c r="C17" s="1"/>
    </row>
    <row r="18" spans="3:3" ht="18">
      <c r="C18" s="1"/>
    </row>
  </sheetData>
  <mergeCells count="10">
    <mergeCell ref="B12:C12"/>
    <mergeCell ref="B3:B4"/>
    <mergeCell ref="E3:E4"/>
    <mergeCell ref="D3:D4"/>
    <mergeCell ref="C3:C4"/>
    <mergeCell ref="I3:I4"/>
    <mergeCell ref="H3:H4"/>
    <mergeCell ref="G3:G4"/>
    <mergeCell ref="F3:F4"/>
    <mergeCell ref="B2:I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P24"/>
  <sheetViews>
    <sheetView zoomScaleNormal="100" workbookViewId="0">
      <selection activeCell="I28" sqref="I28"/>
    </sheetView>
  </sheetViews>
  <sheetFormatPr defaultRowHeight="12.75"/>
  <cols>
    <col min="2" max="2" width="5.140625" customWidth="1"/>
    <col min="3" max="9" width="17.5703125" customWidth="1"/>
    <col min="10" max="10" width="18.42578125" customWidth="1"/>
    <col min="13" max="13" width="11.140625" bestFit="1" customWidth="1"/>
    <col min="16" max="16" width="16.7109375" customWidth="1"/>
  </cols>
  <sheetData>
    <row r="1" spans="2:16" ht="13.5" thickBot="1"/>
    <row r="2" spans="2:16" ht="57.75" customHeight="1">
      <c r="B2" s="98" t="s">
        <v>196</v>
      </c>
      <c r="C2" s="99"/>
      <c r="D2" s="99"/>
      <c r="E2" s="99"/>
      <c r="F2" s="99"/>
      <c r="G2" s="99"/>
      <c r="H2" s="99"/>
      <c r="I2" s="99"/>
      <c r="J2" s="100"/>
    </row>
    <row r="3" spans="2:16" s="5" customFormat="1" ht="21" customHeight="1">
      <c r="B3" s="103" t="s">
        <v>24</v>
      </c>
      <c r="C3" s="97" t="s">
        <v>166</v>
      </c>
      <c r="D3" s="112" t="s">
        <v>167</v>
      </c>
      <c r="E3" s="112" t="s">
        <v>1</v>
      </c>
      <c r="F3" s="112" t="s">
        <v>174</v>
      </c>
      <c r="G3" s="112" t="s">
        <v>18</v>
      </c>
      <c r="H3" s="112" t="s">
        <v>180</v>
      </c>
      <c r="I3" s="112" t="s">
        <v>176</v>
      </c>
      <c r="J3" s="107" t="s">
        <v>22</v>
      </c>
    </row>
    <row r="4" spans="2:16">
      <c r="B4" s="103"/>
      <c r="C4" s="97"/>
      <c r="D4" s="112"/>
      <c r="E4" s="112"/>
      <c r="F4" s="112"/>
      <c r="G4" s="112"/>
      <c r="H4" s="112"/>
      <c r="I4" s="112"/>
      <c r="J4" s="107"/>
    </row>
    <row r="5" spans="2:16" s="8" customFormat="1" ht="36.75" customHeight="1">
      <c r="B5" s="103"/>
      <c r="C5" s="97"/>
      <c r="D5" s="54" t="s">
        <v>197</v>
      </c>
      <c r="E5" s="54" t="s">
        <v>198</v>
      </c>
      <c r="F5" s="54" t="s">
        <v>199</v>
      </c>
      <c r="G5" s="54" t="s">
        <v>200</v>
      </c>
      <c r="H5" s="54" t="s">
        <v>201</v>
      </c>
      <c r="I5" s="54" t="s">
        <v>202</v>
      </c>
      <c r="J5" s="107"/>
    </row>
    <row r="6" spans="2:16" ht="15.75">
      <c r="B6" s="37">
        <f>k_total_tec_0623!B6</f>
        <v>1</v>
      </c>
      <c r="C6" s="38" t="str">
        <f>k_total_tec_0623!C6</f>
        <v>METROPOLITAN LIFE</v>
      </c>
      <c r="D6" s="39">
        <v>27524735.975944251</v>
      </c>
      <c r="E6" s="39">
        <v>28512220.489346188</v>
      </c>
      <c r="F6" s="39">
        <v>29684094.226940945</v>
      </c>
      <c r="G6" s="39">
        <v>30412758.488587789</v>
      </c>
      <c r="H6" s="39">
        <v>29771304.039688163</v>
      </c>
      <c r="I6" s="39">
        <v>30552713.482464299</v>
      </c>
      <c r="J6" s="40">
        <f t="shared" ref="J6:J12" si="0">SUM(D6:I6)</f>
        <v>176457826.70297164</v>
      </c>
      <c r="P6" s="22"/>
    </row>
    <row r="7" spans="2:16" ht="15.75">
      <c r="B7" s="37">
        <f>k_total_tec_0623!B7</f>
        <v>2</v>
      </c>
      <c r="C7" s="38" t="str">
        <f>k_total_tec_0623!C7</f>
        <v>AZT VIITORUL TAU</v>
      </c>
      <c r="D7" s="39">
        <v>40346533.655702069</v>
      </c>
      <c r="E7" s="39">
        <v>41897978.813902617</v>
      </c>
      <c r="F7" s="39">
        <v>43373370.935633712</v>
      </c>
      <c r="G7" s="39">
        <v>44297642.551818699</v>
      </c>
      <c r="H7" s="39">
        <v>43358283.081907459</v>
      </c>
      <c r="I7" s="39">
        <v>44833483.67784474</v>
      </c>
      <c r="J7" s="40">
        <f t="shared" si="0"/>
        <v>258107292.71680927</v>
      </c>
      <c r="P7" s="22"/>
    </row>
    <row r="8" spans="2:16" ht="15.75">
      <c r="B8" s="37">
        <f>k_total_tec_0623!B8</f>
        <v>3</v>
      </c>
      <c r="C8" s="42" t="str">
        <f>k_total_tec_0623!C8</f>
        <v>BCR</v>
      </c>
      <c r="D8" s="39">
        <v>16036126.90221256</v>
      </c>
      <c r="E8" s="39">
        <v>16549196.71068622</v>
      </c>
      <c r="F8" s="39">
        <v>17157007.500351895</v>
      </c>
      <c r="G8" s="39">
        <v>17918037.543350272</v>
      </c>
      <c r="H8" s="39">
        <v>17526189.936215449</v>
      </c>
      <c r="I8" s="39">
        <v>18010477.933740541</v>
      </c>
      <c r="J8" s="40">
        <f t="shared" si="0"/>
        <v>103197036.52655694</v>
      </c>
      <c r="P8" s="22"/>
    </row>
    <row r="9" spans="2:16" ht="15.75">
      <c r="B9" s="37">
        <v>4</v>
      </c>
      <c r="C9" s="42" t="s">
        <v>21</v>
      </c>
      <c r="D9" s="39">
        <v>11250794.408663321</v>
      </c>
      <c r="E9" s="39">
        <v>11625793.769748036</v>
      </c>
      <c r="F9" s="39">
        <v>12221718.847399008</v>
      </c>
      <c r="G9" s="39">
        <v>12464920.558109526</v>
      </c>
      <c r="H9" s="39">
        <v>12253207.249164725</v>
      </c>
      <c r="I9" s="39">
        <v>12672691.031916184</v>
      </c>
      <c r="J9" s="40">
        <f t="shared" si="0"/>
        <v>72489125.865000784</v>
      </c>
      <c r="P9" s="22"/>
    </row>
    <row r="10" spans="2:16" ht="15.75">
      <c r="B10" s="37">
        <f>k_total_tec_0623!B10</f>
        <v>5</v>
      </c>
      <c r="C10" s="42" t="str">
        <f>k_total_tec_0623!C10</f>
        <v>VITAL</v>
      </c>
      <c r="D10" s="39">
        <v>21649561.957780533</v>
      </c>
      <c r="E10" s="39">
        <v>22407605.525399011</v>
      </c>
      <c r="F10" s="39">
        <v>23170794.675353404</v>
      </c>
      <c r="G10" s="39">
        <v>23699111.017017502</v>
      </c>
      <c r="H10" s="39">
        <v>23527312.949276093</v>
      </c>
      <c r="I10" s="39">
        <v>24105496.945916425</v>
      </c>
      <c r="J10" s="40">
        <f t="shared" si="0"/>
        <v>138559883.07074296</v>
      </c>
      <c r="P10" s="22"/>
    </row>
    <row r="11" spans="2:16" ht="15.75">
      <c r="B11" s="37">
        <f>k_total_tec_0623!B11</f>
        <v>6</v>
      </c>
      <c r="C11" s="42" t="str">
        <f>k_total_tec_0623!C11</f>
        <v>ARIPI</v>
      </c>
      <c r="D11" s="39">
        <v>18993295.475324571</v>
      </c>
      <c r="E11" s="39">
        <v>19582472.656566475</v>
      </c>
      <c r="F11" s="39">
        <v>20351205.284430236</v>
      </c>
      <c r="G11" s="39">
        <v>20865961.771110572</v>
      </c>
      <c r="H11" s="39">
        <v>20474057.709830917</v>
      </c>
      <c r="I11" s="39">
        <v>21141107.560373768</v>
      </c>
      <c r="J11" s="40">
        <f t="shared" si="0"/>
        <v>121408100.45763652</v>
      </c>
      <c r="P11" s="22"/>
    </row>
    <row r="12" spans="2:16" ht="15.75">
      <c r="B12" s="37">
        <f>k_total_tec_0623!B12</f>
        <v>7</v>
      </c>
      <c r="C12" s="42" t="str">
        <f>k_total_tec_0623!C12</f>
        <v>NN</v>
      </c>
      <c r="D12" s="39">
        <v>61793917.186452389</v>
      </c>
      <c r="E12" s="39">
        <v>64242090.658672936</v>
      </c>
      <c r="F12" s="39">
        <v>67596718.746858105</v>
      </c>
      <c r="G12" s="39">
        <v>68686113.194612473</v>
      </c>
      <c r="H12" s="39">
        <v>66625222.435962334</v>
      </c>
      <c r="I12" s="39">
        <v>68543740.948990732</v>
      </c>
      <c r="J12" s="40">
        <f t="shared" si="0"/>
        <v>397487803.17154896</v>
      </c>
      <c r="P12" s="22"/>
    </row>
    <row r="13" spans="2:16" ht="15.75" thickBot="1">
      <c r="B13" s="110" t="s">
        <v>22</v>
      </c>
      <c r="C13" s="111"/>
      <c r="D13" s="35">
        <f t="shared" ref="D13:J13" si="1">SUM(D6:D12)</f>
        <v>197594965.5620797</v>
      </c>
      <c r="E13" s="35">
        <f t="shared" si="1"/>
        <v>204817358.62432149</v>
      </c>
      <c r="F13" s="35">
        <f t="shared" si="1"/>
        <v>213554910.21696728</v>
      </c>
      <c r="G13" s="35">
        <f t="shared" si="1"/>
        <v>218344545.12460685</v>
      </c>
      <c r="H13" s="35">
        <f t="shared" si="1"/>
        <v>213535577.40204513</v>
      </c>
      <c r="I13" s="35">
        <f t="shared" si="1"/>
        <v>219859711.5812467</v>
      </c>
      <c r="J13" s="36">
        <f t="shared" si="1"/>
        <v>1267707068.5112672</v>
      </c>
      <c r="P13" s="23"/>
    </row>
    <row r="24" spans="4:10">
      <c r="D24" s="4"/>
      <c r="E24" s="4"/>
      <c r="F24" s="4"/>
      <c r="G24" s="4"/>
      <c r="H24" s="4"/>
      <c r="I24" s="4"/>
      <c r="J24" s="4"/>
    </row>
  </sheetData>
  <mergeCells count="11">
    <mergeCell ref="B13:C13"/>
    <mergeCell ref="B3:B5"/>
    <mergeCell ref="C3:C5"/>
    <mergeCell ref="J3:J5"/>
    <mergeCell ref="D3:D4"/>
    <mergeCell ref="E3:E4"/>
    <mergeCell ref="F3:F4"/>
    <mergeCell ref="G3:G4"/>
    <mergeCell ref="H3:H4"/>
    <mergeCell ref="I3:I4"/>
    <mergeCell ref="B2:J2"/>
  </mergeCells>
  <phoneticPr fontId="17" type="noConversion"/>
  <printOptions verticalCentered="1"/>
  <pageMargins left="0.47244094488188981" right="0.43307086614173229"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K7"/>
  <sheetViews>
    <sheetView workbookViewId="0">
      <selection activeCell="L24" sqref="L24"/>
    </sheetView>
  </sheetViews>
  <sheetFormatPr defaultRowHeight="12.75"/>
  <cols>
    <col min="2" max="2" width="10.42578125" bestFit="1" customWidth="1"/>
    <col min="3" max="8" width="14.28515625" bestFit="1" customWidth="1"/>
  </cols>
  <sheetData>
    <row r="1" spans="2:11" ht="13.5" thickBot="1"/>
    <row r="2" spans="2:11" ht="25.5">
      <c r="B2" s="55"/>
      <c r="C2" s="57" t="s">
        <v>168</v>
      </c>
      <c r="D2" s="57" t="s">
        <v>2</v>
      </c>
      <c r="E2" s="57" t="s">
        <v>175</v>
      </c>
      <c r="F2" s="57" t="s">
        <v>19</v>
      </c>
      <c r="G2" s="57" t="s">
        <v>181</v>
      </c>
      <c r="H2" s="58" t="s">
        <v>7</v>
      </c>
    </row>
    <row r="3" spans="2:11" ht="15">
      <c r="B3" s="61" t="s">
        <v>131</v>
      </c>
      <c r="C3" s="39">
        <v>197594966</v>
      </c>
      <c r="D3" s="39">
        <v>204817359</v>
      </c>
      <c r="E3" s="39">
        <v>213554910</v>
      </c>
      <c r="F3" s="39">
        <v>218344545</v>
      </c>
      <c r="G3" s="39">
        <v>213535577.40204513</v>
      </c>
      <c r="H3" s="40">
        <v>219859712</v>
      </c>
    </row>
    <row r="4" spans="2:11" ht="15" hidden="1">
      <c r="B4" s="61"/>
      <c r="C4" s="62"/>
      <c r="D4" s="62"/>
      <c r="E4" s="62"/>
      <c r="F4" s="62"/>
      <c r="G4" s="62"/>
      <c r="H4" s="63"/>
    </row>
    <row r="5" spans="2:11" ht="15">
      <c r="B5" s="61" t="s">
        <v>132</v>
      </c>
      <c r="C5" s="39">
        <v>972542661</v>
      </c>
      <c r="D5" s="39">
        <v>1011224263</v>
      </c>
      <c r="E5" s="39">
        <v>1062029924</v>
      </c>
      <c r="F5" s="39">
        <v>1082901606</v>
      </c>
      <c r="G5" s="39">
        <v>1054545449</v>
      </c>
      <c r="H5" s="40">
        <v>1087030386</v>
      </c>
    </row>
    <row r="6" spans="2:11" ht="15">
      <c r="B6" s="61" t="s">
        <v>133</v>
      </c>
      <c r="C6" s="64">
        <v>4.9218999999999999</v>
      </c>
      <c r="D6" s="64">
        <v>4.9371999999999998</v>
      </c>
      <c r="E6" s="64">
        <v>4.9730999999999996</v>
      </c>
      <c r="F6" s="64">
        <v>4.9596</v>
      </c>
      <c r="G6" s="64">
        <v>4.9385000000000003</v>
      </c>
      <c r="H6" s="65">
        <v>4.9442000000000004</v>
      </c>
    </row>
    <row r="7" spans="2:11" ht="39" thickBot="1">
      <c r="B7" s="56"/>
      <c r="C7" s="59" t="s">
        <v>17</v>
      </c>
      <c r="D7" s="59" t="s">
        <v>177</v>
      </c>
      <c r="E7" s="59" t="s">
        <v>25</v>
      </c>
      <c r="F7" s="59" t="s">
        <v>186</v>
      </c>
      <c r="G7" s="59" t="s">
        <v>173</v>
      </c>
      <c r="H7" s="60" t="s">
        <v>188</v>
      </c>
      <c r="K7" s="25"/>
    </row>
  </sheetData>
  <phoneticPr fontId="17"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zoomScaleNormal="100" workbookViewId="0">
      <selection activeCell="E19" sqref="E19"/>
    </sheetView>
  </sheetViews>
  <sheetFormatPr defaultRowHeight="12.75"/>
  <cols>
    <col min="2" max="2" width="5" customWidth="1"/>
    <col min="3" max="3" width="17.7109375" customWidth="1"/>
    <col min="4" max="9" width="16.85546875" customWidth="1"/>
  </cols>
  <sheetData>
    <row r="1" spans="2:9" ht="13.5" thickBot="1"/>
    <row r="2" spans="2:9" s="2" customFormat="1" ht="42" customHeight="1">
      <c r="B2" s="98" t="s">
        <v>203</v>
      </c>
      <c r="C2" s="99"/>
      <c r="D2" s="99"/>
      <c r="E2" s="99"/>
      <c r="F2" s="99"/>
      <c r="G2" s="99"/>
      <c r="H2" s="99"/>
      <c r="I2" s="100"/>
    </row>
    <row r="3" spans="2:9" ht="12.75" customHeight="1">
      <c r="B3" s="103" t="s">
        <v>24</v>
      </c>
      <c r="C3" s="97" t="s">
        <v>23</v>
      </c>
      <c r="D3" s="109" t="s">
        <v>167</v>
      </c>
      <c r="E3" s="109" t="s">
        <v>1</v>
      </c>
      <c r="F3" s="109" t="s">
        <v>174</v>
      </c>
      <c r="G3" s="109" t="s">
        <v>18</v>
      </c>
      <c r="H3" s="109" t="s">
        <v>180</v>
      </c>
      <c r="I3" s="108" t="s">
        <v>6</v>
      </c>
    </row>
    <row r="4" spans="2:9" ht="21.75" customHeight="1">
      <c r="B4" s="103"/>
      <c r="C4" s="97"/>
      <c r="D4" s="97"/>
      <c r="E4" s="97"/>
      <c r="F4" s="97"/>
      <c r="G4" s="97"/>
      <c r="H4" s="97"/>
      <c r="I4" s="107"/>
    </row>
    <row r="5" spans="2:9" ht="25.5">
      <c r="B5" s="103"/>
      <c r="C5" s="97"/>
      <c r="D5" s="54" t="s">
        <v>204</v>
      </c>
      <c r="E5" s="54" t="s">
        <v>205</v>
      </c>
      <c r="F5" s="54" t="s">
        <v>206</v>
      </c>
      <c r="G5" s="54" t="s">
        <v>207</v>
      </c>
      <c r="H5" s="54" t="s">
        <v>208</v>
      </c>
      <c r="I5" s="66" t="s">
        <v>209</v>
      </c>
    </row>
    <row r="6" spans="2:9" ht="15">
      <c r="B6" s="37">
        <f>k_total_tec_0623!B6</f>
        <v>1</v>
      </c>
      <c r="C6" s="38" t="str">
        <f>k_total_tec_0623!C6</f>
        <v>METROPOLITAN LIFE</v>
      </c>
      <c r="D6" s="69">
        <f>sume_euro_0623!D6/evolutie_rp_0623!D5</f>
        <v>24.866461507833801</v>
      </c>
      <c r="E6" s="69">
        <f>sume_euro_0623!E6/evolutie_rp_0623!E5</f>
        <v>25.721745486727574</v>
      </c>
      <c r="F6" s="69">
        <f>sume_euro_0623!F6/evolutie_rp_0623!F5</f>
        <v>26.747270656164716</v>
      </c>
      <c r="G6" s="69">
        <f>sume_euro_0623!G6/evolutie_rp_0623!G5</f>
        <v>27.369859607054313</v>
      </c>
      <c r="H6" s="69">
        <f>sume_euro_0623!H6/evolutie_rp_0623!H5</f>
        <v>26.764235162266836</v>
      </c>
      <c r="I6" s="70">
        <f>sume_euro_0623!I6/evolutie_rp_0623!I5</f>
        <v>27.434359567827606</v>
      </c>
    </row>
    <row r="7" spans="2:9" ht="15">
      <c r="B7" s="41">
        <f>k_total_tec_0623!B7</f>
        <v>2</v>
      </c>
      <c r="C7" s="38" t="str">
        <f>k_total_tec_0623!C7</f>
        <v>AZT VIITORUL TAU</v>
      </c>
      <c r="D7" s="69">
        <f>sume_euro_0623!D7/evolutie_rp_0623!D6</f>
        <v>24.189279934303865</v>
      </c>
      <c r="E7" s="69">
        <f>sume_euro_0623!E7/evolutie_rp_0623!E6</f>
        <v>25.099882470512277</v>
      </c>
      <c r="F7" s="69">
        <f>sume_euro_0623!F7/evolutie_rp_0623!F6</f>
        <v>25.968828413470238</v>
      </c>
      <c r="G7" s="69">
        <f>sume_euro_0623!G7/evolutie_rp_0623!G6</f>
        <v>26.504426146732662</v>
      </c>
      <c r="H7" s="69">
        <f>sume_euro_0623!H7/evolutie_rp_0623!H6</f>
        <v>25.93076229167848</v>
      </c>
      <c r="I7" s="70">
        <f>sume_euro_0623!I7/evolutie_rp_0623!I6</f>
        <v>26.817251716155639</v>
      </c>
    </row>
    <row r="8" spans="2:9" ht="15">
      <c r="B8" s="41">
        <f>k_total_tec_0623!B8</f>
        <v>3</v>
      </c>
      <c r="C8" s="42" t="str">
        <f>k_total_tec_0623!C8</f>
        <v>BCR</v>
      </c>
      <c r="D8" s="69">
        <f>sume_euro_0623!D8/evolutie_rp_0623!D7</f>
        <v>21.307494505368101</v>
      </c>
      <c r="E8" s="69">
        <f>sume_euro_0623!E8/evolutie_rp_0623!E7</f>
        <v>21.936114045078213</v>
      </c>
      <c r="F8" s="69">
        <f>sume_euro_0623!F8/evolutie_rp_0623!F7</f>
        <v>22.698057231772101</v>
      </c>
      <c r="G8" s="69">
        <f>sume_euro_0623!G8/evolutie_rp_0623!G7</f>
        <v>23.654018842582257</v>
      </c>
      <c r="H8" s="69">
        <f>sume_euro_0623!H8/evolutie_rp_0623!H7</f>
        <v>23.100898845646977</v>
      </c>
      <c r="I8" s="70">
        <f>sume_euro_0623!I8/evolutie_rp_0623!I7</f>
        <v>23.703829670906579</v>
      </c>
    </row>
    <row r="9" spans="2:9" ht="15">
      <c r="B9" s="41">
        <f>k_total_tec_0623!B9</f>
        <v>4</v>
      </c>
      <c r="C9" s="42" t="str">
        <f>k_total_tec_0623!C9</f>
        <v>BRD</v>
      </c>
      <c r="D9" s="69">
        <f>sume_euro_0623!D9/evolutie_rp_0623!D8</f>
        <v>20.75623825494484</v>
      </c>
      <c r="E9" s="69">
        <f>sume_euro_0623!E9/evolutie_rp_0623!E8</f>
        <v>21.374559244850296</v>
      </c>
      <c r="F9" s="69">
        <f>sume_euro_0623!F9/evolutie_rp_0623!F8</f>
        <v>22.415095686157613</v>
      </c>
      <c r="G9" s="69">
        <f>sume_euro_0623!G9/evolutie_rp_0623!G8</f>
        <v>22.795165086526218</v>
      </c>
      <c r="H9" s="69">
        <f>sume_euro_0623!H9/evolutie_rp_0623!H8</f>
        <v>22.354727287457127</v>
      </c>
      <c r="I9" s="70">
        <f>sume_euro_0623!I9/evolutie_rp_0623!I8</f>
        <v>23.055550863200974</v>
      </c>
    </row>
    <row r="10" spans="2:9" ht="15">
      <c r="B10" s="41">
        <f>k_total_tec_0623!B10</f>
        <v>5</v>
      </c>
      <c r="C10" s="42" t="str">
        <f>k_total_tec_0623!C10</f>
        <v>VITAL</v>
      </c>
      <c r="D10" s="69">
        <f>sume_euro_0623!D10/evolutie_rp_0623!D9</f>
        <v>21.327474438805687</v>
      </c>
      <c r="E10" s="69">
        <f>sume_euro_0623!E10/evolutie_rp_0623!E9</f>
        <v>22.038482974066373</v>
      </c>
      <c r="F10" s="69">
        <f>sume_euro_0623!F10/evolutie_rp_0623!F9</f>
        <v>22.759597035709245</v>
      </c>
      <c r="G10" s="69">
        <f>sume_euro_0623!G10/evolutie_rp_0623!G9</f>
        <v>23.245589564611922</v>
      </c>
      <c r="H10" s="69">
        <f>sume_euro_0623!H10/evolutie_rp_0623!H9</f>
        <v>23.053200821187549</v>
      </c>
      <c r="I10" s="70">
        <f>sume_euro_0623!I10/evolutie_rp_0623!I9</f>
        <v>23.607473681139115</v>
      </c>
    </row>
    <row r="11" spans="2:9" ht="15">
      <c r="B11" s="41">
        <f>k_total_tec_0623!B11</f>
        <v>6</v>
      </c>
      <c r="C11" s="42" t="str">
        <f>k_total_tec_0623!C11</f>
        <v>ARIPI</v>
      </c>
      <c r="D11" s="69">
        <f>sume_euro_0623!D11/evolutie_rp_0623!D10</f>
        <v>22.317432395816674</v>
      </c>
      <c r="E11" s="69">
        <f>sume_euro_0623!E11/evolutie_rp_0623!E10</f>
        <v>22.964042775468016</v>
      </c>
      <c r="F11" s="69">
        <f>sume_euro_0623!F11/evolutie_rp_0623!F10</f>
        <v>23.828944404487579</v>
      </c>
      <c r="G11" s="69">
        <f>sume_euro_0623!G11/evolutie_rp_0623!G10</f>
        <v>24.389885614325106</v>
      </c>
      <c r="H11" s="69">
        <f>sume_euro_0623!H11/evolutie_rp_0623!H10</f>
        <v>23.897688336260231</v>
      </c>
      <c r="I11" s="70">
        <f>sume_euro_0623!I11/evolutie_rp_0623!I10</f>
        <v>24.636798223509278</v>
      </c>
    </row>
    <row r="12" spans="2:9" ht="15">
      <c r="B12" s="41">
        <f>k_total_tec_0623!B12</f>
        <v>7</v>
      </c>
      <c r="C12" s="42" t="str">
        <f>k_total_tec_0623!C12</f>
        <v>NN</v>
      </c>
      <c r="D12" s="69">
        <f>sume_euro_0623!D12/evolutie_rp_0623!D11</f>
        <v>29.555988611909552</v>
      </c>
      <c r="E12" s="69">
        <f>sume_euro_0623!E12/evolutie_rp_0623!E11</f>
        <v>30.708294869708112</v>
      </c>
      <c r="F12" s="69">
        <f>sume_euro_0623!F12/evolutie_rp_0623!F11</f>
        <v>32.295781969411209</v>
      </c>
      <c r="G12" s="69">
        <f>sume_euro_0623!G12/evolutie_rp_0623!G11</f>
        <v>32.800341724793178</v>
      </c>
      <c r="H12" s="69">
        <f>sume_euro_0623!H12/evolutie_rp_0623!H11</f>
        <v>31.802182462992565</v>
      </c>
      <c r="I12" s="70">
        <f>sume_euro_0623!I12/evolutie_rp_0623!I11</f>
        <v>32.707987131770459</v>
      </c>
    </row>
    <row r="13" spans="2:9" ht="15.75" thickBot="1">
      <c r="B13" s="110" t="s">
        <v>22</v>
      </c>
      <c r="C13" s="111"/>
      <c r="D13" s="67">
        <f>sume_euro_0623!D13/evolutie_rp_0623!D12</f>
        <v>24.618140064848486</v>
      </c>
      <c r="E13" s="67">
        <f>sume_euro_0623!E13/evolutie_rp_0623!E12</f>
        <v>25.482475455516195</v>
      </c>
      <c r="F13" s="67">
        <f>sume_euro_0623!F13/evolutie_rp_0623!F12</f>
        <v>26.54074264112127</v>
      </c>
      <c r="G13" s="67">
        <f>sume_euro_0623!G13/evolutie_rp_0623!G12</f>
        <v>27.103583599682526</v>
      </c>
      <c r="H13" s="67">
        <f>sume_euro_0623!H13/evolutie_rp_0623!H12</f>
        <v>26.481643205737278</v>
      </c>
      <c r="I13" s="68">
        <f>sume_euro_0623!I13/evolutie_rp_0623!I12</f>
        <v>27.244797363455405</v>
      </c>
    </row>
    <row r="18" spans="3:3" ht="18">
      <c r="C18" s="1"/>
    </row>
    <row r="19" spans="3:3" ht="18">
      <c r="C19" s="1"/>
    </row>
  </sheetData>
  <mergeCells count="10">
    <mergeCell ref="G3:G4"/>
    <mergeCell ref="F3:F4"/>
    <mergeCell ref="B2:I2"/>
    <mergeCell ref="I3:I4"/>
    <mergeCell ref="H3:H4"/>
    <mergeCell ref="B13:C13"/>
    <mergeCell ref="C3:C5"/>
    <mergeCell ref="B3:B5"/>
    <mergeCell ref="E3:E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9" sqref="E19"/>
    </sheetView>
  </sheetViews>
  <sheetFormatPr defaultRowHeight="12.75"/>
  <cols>
    <col min="2" max="2" width="5.5703125" customWidth="1"/>
    <col min="3" max="4" width="17.85546875" customWidth="1"/>
    <col min="5" max="5" width="13.7109375" customWidth="1"/>
    <col min="6" max="6" width="13.140625" customWidth="1"/>
    <col min="7" max="7" width="13" customWidth="1"/>
    <col min="8" max="8" width="10.28515625" customWidth="1"/>
    <col min="9" max="9" width="9.28515625" customWidth="1"/>
    <col min="10" max="10" width="10.85546875" customWidth="1"/>
    <col min="11" max="11" width="11.28515625" customWidth="1"/>
    <col min="12" max="12" width="11.5703125" customWidth="1"/>
    <col min="13" max="13" width="17" customWidth="1"/>
  </cols>
  <sheetData>
    <row r="1" spans="2:15" ht="13.5" thickBot="1"/>
    <row r="2" spans="2:15" s="2" customFormat="1" ht="42" customHeight="1">
      <c r="B2" s="98" t="s">
        <v>203</v>
      </c>
      <c r="C2" s="99"/>
      <c r="D2" s="99"/>
      <c r="E2" s="99"/>
      <c r="F2" s="99"/>
      <c r="G2" s="99"/>
      <c r="H2" s="99"/>
      <c r="I2" s="99"/>
      <c r="J2" s="99"/>
      <c r="K2" s="99"/>
      <c r="L2" s="99"/>
      <c r="M2" s="100"/>
      <c r="N2" s="3"/>
      <c r="O2" s="3"/>
    </row>
    <row r="3" spans="2:15" ht="27" customHeight="1">
      <c r="B3" s="103" t="s">
        <v>24</v>
      </c>
      <c r="C3" s="97" t="s">
        <v>23</v>
      </c>
      <c r="D3" s="97" t="s">
        <v>8</v>
      </c>
      <c r="E3" s="97" t="s">
        <v>9</v>
      </c>
      <c r="F3" s="97" t="s">
        <v>10</v>
      </c>
      <c r="G3" s="97" t="s">
        <v>11</v>
      </c>
      <c r="H3" s="97" t="s">
        <v>171</v>
      </c>
      <c r="I3" s="97"/>
      <c r="J3" s="97"/>
      <c r="K3" s="97"/>
      <c r="L3" s="97" t="s">
        <v>12</v>
      </c>
      <c r="M3" s="107" t="s">
        <v>13</v>
      </c>
    </row>
    <row r="4" spans="2:15" ht="84" customHeight="1">
      <c r="B4" s="115"/>
      <c r="C4" s="113"/>
      <c r="D4" s="113"/>
      <c r="E4" s="113"/>
      <c r="F4" s="113"/>
      <c r="G4" s="97"/>
      <c r="H4" s="32" t="s">
        <v>144</v>
      </c>
      <c r="I4" s="32" t="s">
        <v>145</v>
      </c>
      <c r="J4" s="32" t="s">
        <v>184</v>
      </c>
      <c r="K4" s="32" t="s">
        <v>185</v>
      </c>
      <c r="L4" s="113"/>
      <c r="M4" s="114"/>
    </row>
    <row r="5" spans="2:15" ht="15.75">
      <c r="B5" s="37">
        <f>k_total_tec_0623!B6</f>
        <v>1</v>
      </c>
      <c r="C5" s="38" t="str">
        <f>k_total_tec_0623!C6</f>
        <v>METROPOLITAN LIFE</v>
      </c>
      <c r="D5" s="39">
        <v>1112354</v>
      </c>
      <c r="E5" s="62">
        <v>21</v>
      </c>
      <c r="F5" s="39">
        <v>51</v>
      </c>
      <c r="G5" s="39">
        <v>5</v>
      </c>
      <c r="H5" s="39">
        <v>354</v>
      </c>
      <c r="I5" s="39">
        <v>0</v>
      </c>
      <c r="J5" s="39">
        <v>0</v>
      </c>
      <c r="K5" s="39">
        <v>1</v>
      </c>
      <c r="L5" s="39">
        <v>1630</v>
      </c>
      <c r="M5" s="40">
        <f>D5-E5+F5+G5-H5+I5+L5+J5+K5</f>
        <v>1113666</v>
      </c>
      <c r="N5" s="71"/>
      <c r="O5" s="4"/>
    </row>
    <row r="6" spans="2:15" ht="15.75">
      <c r="B6" s="41">
        <f>k_total_tec_0623!B7</f>
        <v>2</v>
      </c>
      <c r="C6" s="38" t="str">
        <f>k_total_tec_0623!C7</f>
        <v>AZT VIITORUL TAU</v>
      </c>
      <c r="D6" s="39">
        <v>1672079</v>
      </c>
      <c r="E6" s="62">
        <v>38</v>
      </c>
      <c r="F6" s="39">
        <v>4</v>
      </c>
      <c r="G6" s="39">
        <v>7</v>
      </c>
      <c r="H6" s="39">
        <v>1867</v>
      </c>
      <c r="I6" s="39">
        <v>0</v>
      </c>
      <c r="J6" s="39">
        <v>0</v>
      </c>
      <c r="K6" s="39">
        <v>0</v>
      </c>
      <c r="L6" s="39">
        <v>1630</v>
      </c>
      <c r="M6" s="40">
        <f t="shared" ref="M6:M11" si="0">D6-E6+F6+G6-H6+I6+L6+J6+K6</f>
        <v>1671815</v>
      </c>
      <c r="N6" s="71"/>
      <c r="O6" s="4"/>
    </row>
    <row r="7" spans="2:15" ht="15.75">
      <c r="B7" s="41">
        <f>k_total_tec_0623!B8</f>
        <v>3</v>
      </c>
      <c r="C7" s="42" t="str">
        <f>k_total_tec_0623!C8</f>
        <v>BCR</v>
      </c>
      <c r="D7" s="39">
        <v>758680</v>
      </c>
      <c r="E7" s="62">
        <v>14</v>
      </c>
      <c r="F7" s="39">
        <v>60</v>
      </c>
      <c r="G7" s="39">
        <v>18</v>
      </c>
      <c r="H7" s="39">
        <v>565</v>
      </c>
      <c r="I7" s="39">
        <v>0</v>
      </c>
      <c r="J7" s="39">
        <v>0</v>
      </c>
      <c r="K7" s="39">
        <v>4</v>
      </c>
      <c r="L7" s="39">
        <v>1630</v>
      </c>
      <c r="M7" s="40">
        <f t="shared" si="0"/>
        <v>759813</v>
      </c>
      <c r="N7" s="71"/>
      <c r="O7" s="4"/>
    </row>
    <row r="8" spans="2:15" ht="15.75">
      <c r="B8" s="41">
        <f>k_total_tec_0623!B9</f>
        <v>4</v>
      </c>
      <c r="C8" s="42" t="str">
        <f>k_total_tec_0623!C9</f>
        <v>BRD</v>
      </c>
      <c r="D8" s="39">
        <v>548126</v>
      </c>
      <c r="E8" s="62">
        <v>58</v>
      </c>
      <c r="F8" s="39">
        <v>3</v>
      </c>
      <c r="G8" s="39">
        <v>0</v>
      </c>
      <c r="H8" s="39">
        <v>59</v>
      </c>
      <c r="I8" s="39">
        <v>0</v>
      </c>
      <c r="J8" s="39">
        <v>0</v>
      </c>
      <c r="K8" s="39">
        <v>1</v>
      </c>
      <c r="L8" s="39">
        <v>1646</v>
      </c>
      <c r="M8" s="40">
        <f t="shared" si="0"/>
        <v>549659</v>
      </c>
      <c r="N8" s="71"/>
      <c r="O8" s="4"/>
    </row>
    <row r="9" spans="2:15" ht="15.75">
      <c r="B9" s="41">
        <f>k_total_tec_0623!B10</f>
        <v>5</v>
      </c>
      <c r="C9" s="42" t="str">
        <f>k_total_tec_0623!C10</f>
        <v>VITAL</v>
      </c>
      <c r="D9" s="39">
        <v>1020566</v>
      </c>
      <c r="E9" s="62">
        <v>35</v>
      </c>
      <c r="F9" s="39">
        <v>0</v>
      </c>
      <c r="G9" s="39">
        <v>3</v>
      </c>
      <c r="H9" s="39">
        <v>1068</v>
      </c>
      <c r="I9" s="39">
        <v>0</v>
      </c>
      <c r="J9" s="39">
        <v>0</v>
      </c>
      <c r="K9" s="39">
        <v>0</v>
      </c>
      <c r="L9" s="39">
        <v>1630</v>
      </c>
      <c r="M9" s="40">
        <f t="shared" si="0"/>
        <v>1021096</v>
      </c>
      <c r="N9" s="71"/>
      <c r="O9" s="4"/>
    </row>
    <row r="10" spans="2:15" ht="15.75">
      <c r="B10" s="41">
        <f>k_total_tec_0623!B11</f>
        <v>6</v>
      </c>
      <c r="C10" s="42" t="str">
        <f>k_total_tec_0623!C11</f>
        <v>ARIPI</v>
      </c>
      <c r="D10" s="39">
        <v>856738</v>
      </c>
      <c r="E10" s="62">
        <v>18</v>
      </c>
      <c r="F10" s="39">
        <v>1</v>
      </c>
      <c r="G10" s="39">
        <v>0</v>
      </c>
      <c r="H10" s="39">
        <v>241</v>
      </c>
      <c r="I10" s="39">
        <v>0</v>
      </c>
      <c r="J10" s="39">
        <v>0</v>
      </c>
      <c r="K10" s="39">
        <v>1</v>
      </c>
      <c r="L10" s="39">
        <v>1630</v>
      </c>
      <c r="M10" s="40">
        <f t="shared" si="0"/>
        <v>858111</v>
      </c>
      <c r="N10" s="71"/>
      <c r="O10" s="4"/>
    </row>
    <row r="11" spans="2:15" ht="15.75">
      <c r="B11" s="41">
        <f>k_total_tec_0623!B12</f>
        <v>7</v>
      </c>
      <c r="C11" s="42" t="str">
        <f>k_total_tec_0623!C12</f>
        <v>NN</v>
      </c>
      <c r="D11" s="39">
        <v>2094989</v>
      </c>
      <c r="E11" s="62">
        <v>15</v>
      </c>
      <c r="F11" s="39">
        <v>80</v>
      </c>
      <c r="G11" s="39">
        <v>16</v>
      </c>
      <c r="H11" s="39">
        <v>1075</v>
      </c>
      <c r="I11" s="39">
        <v>0</v>
      </c>
      <c r="J11" s="39">
        <v>1</v>
      </c>
      <c r="K11" s="39">
        <v>1</v>
      </c>
      <c r="L11" s="39">
        <v>1630</v>
      </c>
      <c r="M11" s="40">
        <f t="shared" si="0"/>
        <v>2095627</v>
      </c>
      <c r="N11" s="72"/>
      <c r="O11" s="4"/>
    </row>
    <row r="12" spans="2:15" ht="15.75" thickBot="1">
      <c r="B12" s="110" t="s">
        <v>22</v>
      </c>
      <c r="C12" s="111"/>
      <c r="D12" s="35">
        <f t="shared" ref="D12:M12" si="1">SUM(D5:D11)</f>
        <v>8063532</v>
      </c>
      <c r="E12" s="35">
        <f t="shared" si="1"/>
        <v>199</v>
      </c>
      <c r="F12" s="35">
        <f t="shared" si="1"/>
        <v>199</v>
      </c>
      <c r="G12" s="35">
        <f t="shared" si="1"/>
        <v>49</v>
      </c>
      <c r="H12" s="35">
        <f t="shared" si="1"/>
        <v>5229</v>
      </c>
      <c r="I12" s="35">
        <f t="shared" si="1"/>
        <v>0</v>
      </c>
      <c r="J12" s="35">
        <f t="shared" si="1"/>
        <v>1</v>
      </c>
      <c r="K12" s="35">
        <f t="shared" si="1"/>
        <v>8</v>
      </c>
      <c r="L12" s="35">
        <f t="shared" si="1"/>
        <v>11426</v>
      </c>
      <c r="M12" s="36">
        <f t="shared" si="1"/>
        <v>8069787</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F3:F4"/>
    <mergeCell ref="B2:M2"/>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G3"/>
  <sheetViews>
    <sheetView workbookViewId="0">
      <selection activeCell="D30" sqref="D30"/>
    </sheetView>
  </sheetViews>
  <sheetFormatPr defaultRowHeight="12.75"/>
  <cols>
    <col min="2" max="7" width="16.140625" customWidth="1"/>
  </cols>
  <sheetData>
    <row r="1" spans="2:7" ht="13.5" thickBot="1"/>
    <row r="2" spans="2:7">
      <c r="B2" s="73" t="s">
        <v>167</v>
      </c>
      <c r="C2" s="57" t="s">
        <v>1</v>
      </c>
      <c r="D2" s="57" t="s">
        <v>174</v>
      </c>
      <c r="E2" s="57" t="s">
        <v>18</v>
      </c>
      <c r="F2" s="57" t="s">
        <v>180</v>
      </c>
      <c r="G2" s="58" t="s">
        <v>6</v>
      </c>
    </row>
    <row r="3" spans="2:7" ht="15.75" thickBot="1">
      <c r="B3" s="74">
        <v>8026397</v>
      </c>
      <c r="C3" s="75">
        <v>8037577</v>
      </c>
      <c r="D3" s="75">
        <v>8046305</v>
      </c>
      <c r="E3" s="75">
        <v>8055929</v>
      </c>
      <c r="F3" s="75">
        <v>8063532</v>
      </c>
      <c r="G3" s="76">
        <v>8069787</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G6"/>
  <sheetViews>
    <sheetView workbookViewId="0">
      <selection activeCell="K16" sqref="K16"/>
    </sheetView>
  </sheetViews>
  <sheetFormatPr defaultRowHeight="12.75"/>
  <cols>
    <col min="2" max="7" width="16.7109375" customWidth="1"/>
  </cols>
  <sheetData>
    <row r="1" spans="2:7" ht="13.5" thickBot="1"/>
    <row r="2" spans="2:7">
      <c r="B2" s="73" t="s">
        <v>167</v>
      </c>
      <c r="C2" s="57" t="s">
        <v>1</v>
      </c>
      <c r="D2" s="57" t="s">
        <v>174</v>
      </c>
      <c r="E2" s="57" t="s">
        <v>18</v>
      </c>
      <c r="F2" s="57" t="s">
        <v>180</v>
      </c>
      <c r="G2" s="58" t="s">
        <v>6</v>
      </c>
    </row>
    <row r="3" spans="2:7" ht="15.75" thickBot="1">
      <c r="B3" s="74">
        <v>3976165</v>
      </c>
      <c r="C3" s="75">
        <v>3989511</v>
      </c>
      <c r="D3" s="75">
        <v>4000146</v>
      </c>
      <c r="E3" s="75">
        <v>4011875</v>
      </c>
      <c r="F3" s="75">
        <v>4021900</v>
      </c>
      <c r="G3" s="76">
        <v>4058387</v>
      </c>
    </row>
    <row r="6" spans="2:7">
      <c r="B6" s="4"/>
      <c r="C6" s="4"/>
      <c r="D6" s="4"/>
      <c r="E6" s="4"/>
      <c r="F6" s="4"/>
      <c r="G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k_total_tec_0623</vt:lpstr>
      <vt:lpstr>regularizati_0623</vt:lpstr>
      <vt:lpstr>evolutie_rp_0623</vt:lpstr>
      <vt:lpstr>sume_euro_0623</vt:lpstr>
      <vt:lpstr>sume_euro_0623_graf</vt:lpstr>
      <vt:lpstr>evolutie_contrib_0623</vt:lpstr>
      <vt:lpstr>part_fonduri_0623</vt:lpstr>
      <vt:lpstr>evolutie_rp_0623_graf</vt:lpstr>
      <vt:lpstr>evolutie_aleatorii_0623_graf</vt:lpstr>
      <vt:lpstr>participanti_judete_0623</vt:lpstr>
      <vt:lpstr>participanti_jud_dom_0623</vt:lpstr>
      <vt:lpstr>conturi_goale_0623</vt:lpstr>
      <vt:lpstr>rp_sexe_0623</vt:lpstr>
      <vt:lpstr>Sheet1</vt:lpstr>
      <vt:lpstr>rp_varste_sexe_0623</vt:lpstr>
      <vt:lpstr>Sheet2</vt:lpstr>
      <vt:lpstr>evolutie_contrib_0623!Print_Area</vt:lpstr>
      <vt:lpstr>evolutie_rp_0623!Print_Area</vt:lpstr>
      <vt:lpstr>k_total_tec_0623!Print_Area</vt:lpstr>
      <vt:lpstr>part_fonduri_0623!Print_Area</vt:lpstr>
      <vt:lpstr>participanti_judete_0623!Print_Area</vt:lpstr>
      <vt:lpstr>rp_sexe_0623!Print_Area</vt:lpstr>
      <vt:lpstr>rp_varste_sexe_0623!Print_Area</vt:lpstr>
      <vt:lpstr>sume_euro_0623!Print_Area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2023-08-25T07:24:20Z</cp:lastPrinted>
  <dcterms:created xsi:type="dcterms:W3CDTF">2008-08-08T07:39:32Z</dcterms:created>
  <dcterms:modified xsi:type="dcterms:W3CDTF">2023-08-25T07:26:43Z</dcterms:modified>
</cp:coreProperties>
</file>