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860"/>
  </bookViews>
  <sheets>
    <sheet name="k_total_tec_0423" sheetId="23" r:id="rId1"/>
    <sheet name="regularizati_0423" sheetId="31" r:id="rId2"/>
    <sheet name="evolutie_rp_0423" sheetId="1" r:id="rId3"/>
    <sheet name="sume_euro_0423" sheetId="15" r:id="rId4"/>
    <sheet name="sume_euro_0423_graf" sheetId="16" r:id="rId5"/>
    <sheet name="evolutie_contrib_0423" sheetId="25" r:id="rId6"/>
    <sheet name="part_fonduri_0423" sheetId="24" r:id="rId7"/>
    <sheet name="evolutie_rp_0423_graf" sheetId="13" r:id="rId8"/>
    <sheet name="evolutie_aleatorii_0423_graf" sheetId="14" r:id="rId9"/>
    <sheet name="participanti_judete_0423" sheetId="17" r:id="rId10"/>
    <sheet name="participanti_jud_dom_0423" sheetId="32" r:id="rId11"/>
    <sheet name="conturi_goale_0423" sheetId="30" r:id="rId12"/>
    <sheet name="rp_sexe_0423" sheetId="26" r:id="rId13"/>
    <sheet name="Sheet1" sheetId="33" r:id="rId14"/>
    <sheet name="rp_varste_sexe_0423" sheetId="28" r:id="rId15"/>
    <sheet name="Sheet2" sheetId="34" r:id="rId16"/>
  </sheets>
  <externalReferences>
    <externalReference r:id="rId17"/>
  </externalReferences>
  <definedNames>
    <definedName name="_xlnm.Print_Area" localSheetId="5">evolutie_contrib_0423!$B$2:$C$13</definedName>
    <definedName name="_xlnm.Print_Area" localSheetId="2">evolutie_rp_0423!$B$2:$C$12</definedName>
    <definedName name="_xlnm.Print_Area" localSheetId="0">k_total_tec_0423!$B$2:$K$16</definedName>
    <definedName name="_xlnm.Print_Area" localSheetId="6">part_fonduri_0423!$B$2:$M$12</definedName>
    <definedName name="_xlnm.Print_Area" localSheetId="10">participanti_jud_dom_0423!#REF!</definedName>
    <definedName name="_xlnm.Print_Area" localSheetId="9">participanti_judete_0423!$B$2:$E$48</definedName>
    <definedName name="_xlnm.Print_Area" localSheetId="12">rp_sexe_0423!$B$2:$F$12</definedName>
    <definedName name="_xlnm.Print_Area" localSheetId="14">rp_varste_sexe_0423!$B$2:$P$14</definedName>
    <definedName name="_xlnm.Print_Area" localSheetId="3">sume_euro_0423!$B$2:$H$13</definedName>
  </definedNames>
  <calcPr calcId="125725"/>
</workbook>
</file>

<file path=xl/calcChain.xml><?xml version="1.0" encoding="utf-8"?>
<calcChain xmlns="http://schemas.openxmlformats.org/spreadsheetml/2006/main">
  <c r="F7" i="31"/>
  <c r="F8"/>
  <c r="F9"/>
  <c r="F10"/>
  <c r="F11"/>
  <c r="F12"/>
  <c r="F6"/>
  <c r="B8"/>
  <c r="G12" i="1"/>
  <c r="G13" i="25" s="1"/>
  <c r="G13" i="15"/>
  <c r="G12" i="25"/>
  <c r="G11"/>
  <c r="G10"/>
  <c r="G9"/>
  <c r="G8"/>
  <c r="G7"/>
  <c r="G6"/>
  <c r="H7" i="15"/>
  <c r="H8"/>
  <c r="H9"/>
  <c r="H13" s="1"/>
  <c r="H10"/>
  <c r="H11"/>
  <c r="H12"/>
  <c r="H6"/>
  <c r="F13"/>
  <c r="F13" i="25"/>
  <c r="F12" i="1"/>
  <c r="F12" i="25"/>
  <c r="F11"/>
  <c r="F10"/>
  <c r="F9"/>
  <c r="F8"/>
  <c r="F7"/>
  <c r="F6"/>
  <c r="E13" i="15"/>
  <c r="E12" i="1"/>
  <c r="E12" i="25"/>
  <c r="E11"/>
  <c r="E10"/>
  <c r="E9"/>
  <c r="E8"/>
  <c r="E7"/>
  <c r="E6"/>
  <c r="D13" i="15"/>
  <c r="D12" i="1"/>
  <c r="D12" i="25"/>
  <c r="D11"/>
  <c r="D10"/>
  <c r="D9"/>
  <c r="D8"/>
  <c r="D7"/>
  <c r="D6"/>
  <c r="E7" i="28"/>
  <c r="D7" s="1"/>
  <c r="D14" s="1"/>
  <c r="F7"/>
  <c r="F14" s="1"/>
  <c r="G7"/>
  <c r="G14" s="1"/>
  <c r="H7"/>
  <c r="H14" s="1"/>
  <c r="E8"/>
  <c r="F8"/>
  <c r="G8"/>
  <c r="H8"/>
  <c r="E9"/>
  <c r="D9" s="1"/>
  <c r="F9"/>
  <c r="G9"/>
  <c r="H9"/>
  <c r="E10"/>
  <c r="F10"/>
  <c r="D10" s="1"/>
  <c r="G10"/>
  <c r="H10"/>
  <c r="E11"/>
  <c r="F11"/>
  <c r="G11"/>
  <c r="H11"/>
  <c r="D11" s="1"/>
  <c r="E12"/>
  <c r="F12"/>
  <c r="G12"/>
  <c r="H12"/>
  <c r="E13"/>
  <c r="F13"/>
  <c r="D13" s="1"/>
  <c r="G13"/>
  <c r="H13"/>
  <c r="D48" i="17"/>
  <c r="E37" s="1"/>
  <c r="M5" i="24"/>
  <c r="M12" s="1"/>
  <c r="M6"/>
  <c r="M7"/>
  <c r="M8"/>
  <c r="M9"/>
  <c r="M10"/>
  <c r="M11"/>
  <c r="E30" i="17"/>
  <c r="D53" i="32"/>
  <c r="J12" i="24"/>
  <c r="L12"/>
  <c r="K12"/>
  <c r="F13" i="23"/>
  <c r="K14" i="28"/>
  <c r="O14"/>
  <c r="K7" i="23"/>
  <c r="K8"/>
  <c r="K9"/>
  <c r="K10"/>
  <c r="K11"/>
  <c r="K12"/>
  <c r="K6"/>
  <c r="I6"/>
  <c r="I13" s="1"/>
  <c r="I7"/>
  <c r="I8"/>
  <c r="I9"/>
  <c r="I10"/>
  <c r="I11"/>
  <c r="I12"/>
  <c r="D12" i="24"/>
  <c r="G13" i="31"/>
  <c r="H10" s="1"/>
  <c r="E13" i="23"/>
  <c r="D13"/>
  <c r="D11" i="26"/>
  <c r="D10"/>
  <c r="D9"/>
  <c r="D8"/>
  <c r="D6"/>
  <c r="D5"/>
  <c r="D12" s="1"/>
  <c r="D7"/>
  <c r="E12"/>
  <c r="F12"/>
  <c r="K13" i="31"/>
  <c r="J13"/>
  <c r="D13"/>
  <c r="I13" s="1"/>
  <c r="E13"/>
  <c r="I12"/>
  <c r="I11"/>
  <c r="C11"/>
  <c r="I10"/>
  <c r="C10"/>
  <c r="I9"/>
  <c r="C9"/>
  <c r="I8"/>
  <c r="C8"/>
  <c r="I7"/>
  <c r="C7"/>
  <c r="I6"/>
  <c r="B6"/>
  <c r="J13" i="23"/>
  <c r="G13"/>
  <c r="H13"/>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I14" i="28"/>
  <c r="J14"/>
  <c r="L14"/>
  <c r="M14"/>
  <c r="N14"/>
  <c r="P14"/>
  <c r="H6" i="31"/>
  <c r="H7"/>
  <c r="H9"/>
  <c r="H8"/>
  <c r="H12"/>
  <c r="F13"/>
  <c r="E14" i="28"/>
  <c r="E43" i="17"/>
  <c r="E42"/>
  <c r="E13"/>
  <c r="E39"/>
  <c r="E20"/>
  <c r="E28"/>
  <c r="E41"/>
  <c r="E14"/>
  <c r="E22"/>
  <c r="E47"/>
  <c r="E19"/>
  <c r="E26"/>
  <c r="E29"/>
  <c r="E31"/>
  <c r="E48"/>
  <c r="E12"/>
  <c r="E8"/>
  <c r="E23"/>
  <c r="E21"/>
  <c r="E9"/>
  <c r="E10"/>
  <c r="E7"/>
  <c r="E11"/>
  <c r="E15"/>
  <c r="E45"/>
  <c r="E44"/>
  <c r="E17"/>
  <c r="E38"/>
  <c r="E33"/>
  <c r="E32"/>
  <c r="E6"/>
  <c r="E16"/>
  <c r="E36"/>
  <c r="E25"/>
  <c r="E5"/>
  <c r="D8" i="28"/>
  <c r="D12"/>
  <c r="K13" i="23"/>
  <c r="B6" i="1"/>
  <c r="B7" i="25"/>
  <c r="B6" i="24"/>
  <c r="B6" i="26"/>
  <c r="B8" i="28"/>
  <c r="B7" i="15"/>
  <c r="B8" i="25"/>
  <c r="B7" i="24"/>
  <c r="B7" i="26"/>
  <c r="B8" i="15"/>
  <c r="B7" i="1"/>
  <c r="B9" i="28"/>
  <c r="B9" i="15"/>
  <c r="B8" i="1"/>
  <c r="B9" i="25"/>
  <c r="B8" i="26"/>
  <c r="B8" i="24"/>
  <c r="B10" i="28"/>
  <c r="B9" i="1"/>
  <c r="B11" i="28"/>
  <c r="B9" i="26"/>
  <c r="B10" i="25"/>
  <c r="B10" i="15"/>
  <c r="B9" i="24"/>
  <c r="B10" i="1"/>
  <c r="B10" i="24"/>
  <c r="B12" i="28"/>
  <c r="B10" i="26"/>
  <c r="B11" i="15"/>
  <c r="B11" i="25"/>
  <c r="B11" i="26"/>
  <c r="B11" i="24"/>
  <c r="B12" i="25"/>
  <c r="B11" i="1"/>
  <c r="B13" i="28"/>
  <c r="B12" i="15"/>
  <c r="E34" i="17" l="1"/>
  <c r="E35"/>
  <c r="E27"/>
  <c r="E18"/>
  <c r="E40"/>
  <c r="E24"/>
  <c r="E46"/>
  <c r="D13" i="25"/>
  <c r="E13"/>
  <c r="H11" i="31"/>
  <c r="H13"/>
</calcChain>
</file>

<file path=xl/sharedStrings.xml><?xml version="1.0" encoding="utf-8"?>
<sst xmlns="http://schemas.openxmlformats.org/spreadsheetml/2006/main" count="362" uniqueCount="203">
  <si>
    <t>peste 45 de ani</t>
  </si>
  <si>
    <t>35-45 ani</t>
  </si>
  <si>
    <t>Preluati MapN acte aderare</t>
  </si>
  <si>
    <t>Preluati MapN repartizare aleatorie</t>
  </si>
  <si>
    <t>NN</t>
  </si>
  <si>
    <t>FEBRUARIE 2023</t>
  </si>
  <si>
    <t>Februarie 2023</t>
  </si>
  <si>
    <t>februarie 2023</t>
  </si>
  <si>
    <t>METROPOLITAN LIFE</t>
  </si>
  <si>
    <t>Numar de participanti pentru care se fac viramente in luna de referinta APRILIE 2023</t>
  </si>
  <si>
    <t>aprilie 2023</t>
  </si>
  <si>
    <t>Numar participanti in registrul participantilor</t>
  </si>
  <si>
    <t xml:space="preserve">1Euro 4,9219 BNR 20/03/2023)              </t>
  </si>
  <si>
    <t>APRILIE 2023</t>
  </si>
  <si>
    <t>Aprilie 2023</t>
  </si>
  <si>
    <t>Numar participanti in Registrul Participantilor la luna de referinta  MARTIE 2023</t>
  </si>
  <si>
    <t>Transferuri validate catre alte fonduri la luna de referinta APRILIE  2023</t>
  </si>
  <si>
    <t>Transferuri validate de la alte fonduri la luna de referinta   APRILIE 2023</t>
  </si>
  <si>
    <t>Acte aderare validate pentru luna de referinta APRILIE 2023</t>
  </si>
  <si>
    <t>Asigurati repartizati aleatoriu la luna de referinta APRILIE 2023</t>
  </si>
  <si>
    <t>Numar participanti in Registrul participantilor dupa repartizarea aleatorie la luna de referinta   APRILIE   2023</t>
  </si>
  <si>
    <t>BCR</t>
  </si>
  <si>
    <t>BRD</t>
  </si>
  <si>
    <t>Total</t>
  </si>
  <si>
    <t>Fond</t>
  </si>
  <si>
    <t>Nr. crt.</t>
  </si>
  <si>
    <t xml:space="preserve">1Euro 4,9731 BNR 18/05/2023)              </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</si>
  <si>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</si>
  <si>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</si>
  <si>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</si>
  <si>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</si>
  <si>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</si>
  <si>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</si>
  <si>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</si>
  <si>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</si>
  <si>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</si>
  <si>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</si>
  <si>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</si>
  <si>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</si>
  <si>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</si>
  <si>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</si>
  <si>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</si>
  <si>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</si>
  <si>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</si>
  <si>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</si>
  <si>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</si>
  <si>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</si>
  <si>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</si>
  <si>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</si>
  <si>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</si>
  <si>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</si>
  <si>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</si>
  <si>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</si>
  <si>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</si>
  <si>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</si>
  <si>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</si>
  <si>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</si>
  <si>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</si>
  <si>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</si>
  <si>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</si>
  <si>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</si>
  <si>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</si>
  <si>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</si>
  <si>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</si>
  <si>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</si>
  <si>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</si>
  <si>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</si>
  <si>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</si>
  <si>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</si>
  <si>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</si>
  <si>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</si>
  <si>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</si>
  <si>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</si>
  <si>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</si>
  <si>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</si>
  <si>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</si>
  <si>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</si>
  <si>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</si>
  <si>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</si>
  <si>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</si>
  <si>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</si>
  <si>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</si>
  <si>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</si>
  <si>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</si>
  <si>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</si>
  <si>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</si>
  <si>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</si>
  <si>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</si>
  <si>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</si>
  <si>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</si>
  <si>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</si>
  <si>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</si>
  <si>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</si>
  <si>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</si>
  <si>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</si>
  <si>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</si>
  <si>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</si>
  <si>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</si>
  <si>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</si>
  <si>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</si>
  <si>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</si>
  <si>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</si>
  <si>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</si>
  <si>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</si>
  <si>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</si>
  <si>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</si>
  <si>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</si>
  <si>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</si>
  <si>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</si>
  <si>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</si>
  <si>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</si>
  <si>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</si>
  <si>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</si>
  <si>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</si>
  <si>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</si>
  <si>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</si>
  <si>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</si>
  <si>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</si>
  <si>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</si>
  <si>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</si>
  <si>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</si>
  <si>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</si>
  <si>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</si>
  <si>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</si>
  <si>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</si>
  <si>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</si>
  <si>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</si>
  <si>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</si>
  <si>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</si>
  <si>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</si>
  <si>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</si>
  <si>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</si>
  <si>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</si>
  <si>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</si>
  <si>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</si>
  <si>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</si>
  <si>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</si>
  <si>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</si>
  <si>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</si>
  <si>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</si>
  <si>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</si>
  <si>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</si>
  <si>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</si>
  <si>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</si>
  <si>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</si>
  <si>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</si>
  <si>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</si>
  <si>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</si>
  <si>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</si>
  <si>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</si>
  <si>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</si>
  <si>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</si>
  <si>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</si>
  <si>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</si>
  <si>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</si>
  <si>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</si>
  <si>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</si>
  <si>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</si>
  <si>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</si>
  <si>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</si>
  <si>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</si>
  <si>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</si>
  <si>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</si>
  <si>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</si>
  <si>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</si>
  <si>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</si>
  <si>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</si>
  <si>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</si>
  <si>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IANUARIE 2023</t>
  </si>
  <si>
    <t>Ianuarie 2023</t>
  </si>
  <si>
    <t>ianuarie 2023</t>
  </si>
  <si>
    <t>Luna de referinta</t>
  </si>
  <si>
    <t xml:space="preserve">COMENZI </t>
  </si>
  <si>
    <t>martie 2023</t>
  </si>
  <si>
    <t>MARTIE 2023</t>
  </si>
  <si>
    <t>Martie 2023</t>
  </si>
  <si>
    <t xml:space="preserve">1Euro 4,9372 BNR 18/04/2023)              </t>
  </si>
  <si>
    <t>Denumire CTP</t>
  </si>
  <si>
    <t>Alte nationalitati</t>
  </si>
  <si>
    <t>(BNR 19/06/2023)</t>
  </si>
  <si>
    <t xml:space="preserve">1Euro 4,9596 BNR 19/06/2023)              </t>
  </si>
  <si>
    <t>Situatie centralizatoare
privind numarul participantilor si contributiile virate la fondurile de pensii administrate privat
aferente lunii de referinta APRILIE 2023</t>
  </si>
  <si>
    <t xml:space="preserve">1 EUR </t>
  </si>
  <si>
    <r>
      <t>din care, Numar participanti pentru care s-au efectuat regularizari prin actualizarea cu datele primite de la angajatori</t>
    </r>
    <r>
      <rPr>
        <b/>
        <sz val="10"/>
        <color indexed="10"/>
        <rFont val="Arial"/>
        <family val="2"/>
      </rPr>
      <t xml:space="preserve"> (*)</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</si>
  <si>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</si>
  <si>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</si>
  <si>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</si>
  <si>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APRILIE 2023</t>
  </si>
  <si>
    <t>Situatie centralizatoare                
privind valoarea in Euro a viramentelor catre fondurile de pensii administrate privat 
aferente lunilor de referinta 
IANUARIE - APRILIE 2023</t>
  </si>
  <si>
    <t xml:space="preserve">1Euro 4,9219 
BNR (20/03/2023)              </t>
  </si>
  <si>
    <t xml:space="preserve">1Euro 4,9372 
BNR (18/04/2023)              </t>
  </si>
  <si>
    <t xml:space="preserve">1Euro 4,9731 
BNR (18/05/2023)              </t>
  </si>
  <si>
    <t xml:space="preserve">1Euro 4,9596 
BNR (19/06/2023)              </t>
  </si>
  <si>
    <t>Situatie centralizatoare               
privind evolutia contributiei medii in Euro la pilonul II a participantilor pana la luna de referinta 
APRILIE 2023</t>
  </si>
  <si>
    <t xml:space="preserve">1Euro 4,9219 
BNR 20/03/2023)              </t>
  </si>
  <si>
    <t xml:space="preserve">1Euro 4,9372 
BNR 18/04/2023)              </t>
  </si>
  <si>
    <t xml:space="preserve">1Euro 4,9731 
BNR 18/05/2023)              </t>
  </si>
  <si>
    <t xml:space="preserve">1Euro 4,9596 
BNR 19/06/2023)              </t>
  </si>
  <si>
    <t>Situatie centralizatoare           
privind repartizarea participantilor dupa judetul 
angajatorului la luna de referinta 
APRILIE 2023</t>
  </si>
  <si>
    <t>Situatie centralizatoare privind repartizarea participantilor
 dupa judetul de domiciliu pentru care se fac viramente 
la luna de referinta 
APRILIE 2023</t>
  </si>
  <si>
    <t>Situatie centralizatoare privind numarul de participanti  
care nu figurează cu declaraţii depuse 
in sistemul public de pensii</t>
  </si>
  <si>
    <t>Situatie centralizatoare    
privind repartizarea pe sexe a participantilor    
aferente lunii de referinta 
APRILIE 2023</t>
  </si>
  <si>
    <t>Situatie centralizatoare              
privind repartizarea pe sexe si varste a participantilor              
aferente lunii de referinta 
APRILIE 2023</t>
  </si>
</sst>
</file>

<file path=xl/styles.xml><?xml version="1.0" encoding="utf-8"?>
<styleSheet xmlns="http://schemas.openxmlformats.org/spreadsheetml/2006/main">
  <numFmts count="1">
    <numFmt numFmtId="164" formatCode="#,##0.0000"/>
  </numFmts>
  <fonts count="24">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7" tint="0.59999389629810485"/>
        <bgColor indexed="64"/>
      </patternFill>
    </fill>
    <fill>
      <patternFill patternType="solid">
        <fgColor theme="8" tint="0.79998168889431442"/>
        <bgColor indexed="64"/>
      </patternFill>
    </fill>
  </fills>
  <borders count="19">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42">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0" fontId="2" fillId="20" borderId="2" xfId="0" applyFont="1" applyFill="1" applyBorder="1" applyAlignment="1">
      <alignment horizontal="center" vertical="center" wrapText="1"/>
    </xf>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0" fontId="13" fillId="0" borderId="2" xfId="0" applyFont="1" applyFill="1" applyBorder="1" applyAlignment="1">
      <alignment horizontal="center" vertical="center" wrapText="1"/>
    </xf>
    <xf numFmtId="0" fontId="13" fillId="21" borderId="2" xfId="0" applyFont="1" applyFill="1" applyBorder="1" applyAlignment="1">
      <alignment horizontal="center" vertical="center" wrapText="1"/>
    </xf>
    <xf numFmtId="0" fontId="19" fillId="22" borderId="4" xfId="0" applyFont="1" applyFill="1" applyBorder="1" applyAlignment="1">
      <alignment horizontal="center" vertical="center" wrapText="1"/>
    </xf>
    <xf numFmtId="0" fontId="13" fillId="21" borderId="3" xfId="0" applyFont="1" applyFill="1" applyBorder="1" applyAlignment="1">
      <alignment horizontal="center" vertical="center" wrapText="1"/>
    </xf>
    <xf numFmtId="3" fontId="3" fillId="0" borderId="0" xfId="26" applyNumberFormat="1" applyFont="1"/>
    <xf numFmtId="0" fontId="0" fillId="23" borderId="0" xfId="0" applyFill="1"/>
    <xf numFmtId="0" fontId="2" fillId="20" borderId="4" xfId="0" applyFont="1" applyFill="1" applyBorder="1" applyAlignment="1">
      <alignment horizontal="center" vertical="center" wrapText="1"/>
    </xf>
    <xf numFmtId="3" fontId="13" fillId="21" borderId="2"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21" fillId="0" borderId="0" xfId="0" applyFont="1" applyAlignment="1">
      <alignment horizontal="right"/>
    </xf>
    <xf numFmtId="164" fontId="22" fillId="0" borderId="0" xfId="0" quotePrefix="1" applyNumberFormat="1" applyFont="1" applyAlignment="1">
      <alignment horizontal="left"/>
    </xf>
    <xf numFmtId="0" fontId="21" fillId="0" borderId="0" xfId="0" applyFont="1"/>
    <xf numFmtId="0" fontId="12" fillId="24" borderId="2" xfId="0" applyFont="1" applyFill="1" applyBorder="1" applyAlignment="1">
      <alignment horizontal="center" vertical="center" wrapText="1"/>
    </xf>
    <xf numFmtId="3" fontId="12" fillId="24" borderId="8" xfId="0" applyNumberFormat="1" applyFont="1" applyFill="1" applyBorder="1"/>
    <xf numFmtId="3" fontId="12" fillId="24" borderId="9" xfId="0" applyNumberFormat="1" applyFont="1" applyFill="1" applyBorder="1"/>
    <xf numFmtId="0" fontId="19" fillId="25" borderId="4" xfId="0" applyFont="1" applyFill="1" applyBorder="1" applyAlignment="1">
      <alignment horizontal="center"/>
    </xf>
    <xf numFmtId="0" fontId="19" fillId="25" borderId="2" xfId="0" applyFont="1" applyFill="1" applyBorder="1" applyAlignment="1">
      <alignment horizontal="left"/>
    </xf>
    <xf numFmtId="3" fontId="12" fillId="25" borderId="2" xfId="0" applyNumberFormat="1" applyFont="1" applyFill="1" applyBorder="1"/>
    <xf numFmtId="3" fontId="12" fillId="25" borderId="3" xfId="0" applyNumberFormat="1" applyFont="1" applyFill="1" applyBorder="1"/>
    <xf numFmtId="0" fontId="19" fillId="25" borderId="4" xfId="0" quotePrefix="1" applyFont="1" applyFill="1" applyBorder="1" applyAlignment="1">
      <alignment horizontal="center"/>
    </xf>
    <xf numFmtId="0" fontId="12" fillId="24" borderId="3" xfId="0" applyFont="1" applyFill="1" applyBorder="1" applyAlignment="1">
      <alignment horizontal="center" vertical="center" wrapText="1"/>
    </xf>
    <xf numFmtId="3" fontId="14" fillId="24" borderId="8" xfId="0" applyNumberFormat="1" applyFont="1" applyFill="1" applyBorder="1"/>
    <xf numFmtId="10" fontId="14" fillId="24" borderId="8" xfId="0" applyNumberFormat="1" applyFont="1" applyFill="1" applyBorder="1"/>
    <xf numFmtId="3" fontId="14" fillId="24" borderId="9" xfId="0" applyNumberFormat="1" applyFont="1" applyFill="1" applyBorder="1"/>
    <xf numFmtId="0" fontId="12" fillId="25" borderId="4" xfId="0" applyFont="1" applyFill="1" applyBorder="1" applyAlignment="1">
      <alignment horizontal="center"/>
    </xf>
    <xf numFmtId="0" fontId="12" fillId="25" borderId="2" xfId="0" applyFont="1" applyFill="1" applyBorder="1" applyAlignment="1">
      <alignment horizontal="left"/>
    </xf>
    <xf numFmtId="3" fontId="14" fillId="25" borderId="2" xfId="0" applyNumberFormat="1" applyFont="1" applyFill="1" applyBorder="1"/>
    <xf numFmtId="10" fontId="14" fillId="25" borderId="2" xfId="0" applyNumberFormat="1" applyFont="1" applyFill="1" applyBorder="1"/>
    <xf numFmtId="3" fontId="14" fillId="25" borderId="3" xfId="0" applyNumberFormat="1" applyFont="1" applyFill="1" applyBorder="1"/>
    <xf numFmtId="0" fontId="12" fillId="25" borderId="4" xfId="0" quotePrefix="1" applyFont="1" applyFill="1" applyBorder="1" applyAlignment="1">
      <alignment horizontal="center"/>
    </xf>
    <xf numFmtId="3" fontId="14" fillId="24" borderId="8" xfId="0" applyNumberFormat="1" applyFont="1" applyFill="1" applyBorder="1" applyAlignment="1">
      <alignment horizontal="right"/>
    </xf>
    <xf numFmtId="3" fontId="14" fillId="24" borderId="9" xfId="0" applyNumberFormat="1" applyFont="1" applyFill="1" applyBorder="1" applyAlignment="1">
      <alignment horizontal="right"/>
    </xf>
    <xf numFmtId="0" fontId="21" fillId="24" borderId="2" xfId="0" applyFont="1" applyFill="1" applyBorder="1" applyAlignment="1">
      <alignment vertical="center" wrapText="1"/>
    </xf>
    <xf numFmtId="0" fontId="14" fillId="25" borderId="2" xfId="0" applyFont="1" applyFill="1" applyBorder="1"/>
    <xf numFmtId="164" fontId="14" fillId="25" borderId="2" xfId="0" applyNumberFormat="1" applyFont="1" applyFill="1" applyBorder="1"/>
    <xf numFmtId="0" fontId="12" fillId="0" borderId="13" xfId="0" applyFont="1" applyBorder="1"/>
    <xf numFmtId="17" fontId="12" fillId="24" borderId="14" xfId="0" quotePrefix="1" applyNumberFormat="1" applyFont="1" applyFill="1" applyBorder="1" applyAlignment="1">
      <alignment horizontal="center" vertical="center" wrapText="1"/>
    </xf>
    <xf numFmtId="17" fontId="12" fillId="24" borderId="15" xfId="0" quotePrefix="1" applyNumberFormat="1" applyFont="1" applyFill="1" applyBorder="1" applyAlignment="1">
      <alignment horizontal="center" vertical="center" wrapText="1"/>
    </xf>
    <xf numFmtId="0" fontId="12" fillId="24" borderId="4" xfId="0" applyFont="1" applyFill="1" applyBorder="1"/>
    <xf numFmtId="0" fontId="14" fillId="25" borderId="3" xfId="0" applyFont="1" applyFill="1" applyBorder="1"/>
    <xf numFmtId="164" fontId="14" fillId="25" borderId="3" xfId="0" applyNumberFormat="1" applyFont="1" applyFill="1" applyBorder="1"/>
    <xf numFmtId="0" fontId="12" fillId="0" borderId="12" xfId="0" applyFont="1" applyBorder="1"/>
    <xf numFmtId="0" fontId="21" fillId="24" borderId="8" xfId="0" applyFont="1" applyFill="1" applyBorder="1" applyAlignment="1">
      <alignment vertical="center" wrapText="1"/>
    </xf>
    <xf numFmtId="0" fontId="21" fillId="24" borderId="9" xfId="0" applyFont="1" applyFill="1" applyBorder="1" applyAlignment="1">
      <alignment vertical="center" wrapText="1"/>
    </xf>
    <xf numFmtId="0" fontId="21" fillId="24" borderId="3" xfId="0" applyFont="1" applyFill="1" applyBorder="1" applyAlignment="1">
      <alignment vertical="center" wrapText="1"/>
    </xf>
    <xf numFmtId="2" fontId="14" fillId="24" borderId="8" xfId="0" applyNumberFormat="1" applyFont="1" applyFill="1" applyBorder="1" applyAlignment="1">
      <alignment horizontal="center"/>
    </xf>
    <xf numFmtId="2" fontId="14" fillId="24" borderId="9" xfId="0" applyNumberFormat="1" applyFont="1" applyFill="1" applyBorder="1" applyAlignment="1">
      <alignment horizontal="center"/>
    </xf>
    <xf numFmtId="2" fontId="14" fillId="25" borderId="2" xfId="0" applyNumberFormat="1" applyFont="1" applyFill="1" applyBorder="1" applyAlignment="1">
      <alignment horizontal="center"/>
    </xf>
    <xf numFmtId="2" fontId="14" fillId="25" borderId="3" xfId="0" applyNumberFormat="1" applyFont="1" applyFill="1" applyBorder="1" applyAlignment="1">
      <alignment horizontal="center"/>
    </xf>
    <xf numFmtId="3" fontId="3" fillId="0" borderId="0" xfId="0" applyNumberFormat="1" applyFont="1" applyFill="1" applyBorder="1"/>
    <xf numFmtId="3" fontId="3" fillId="23" borderId="0" xfId="0" applyNumberFormat="1" applyFont="1" applyFill="1" applyBorder="1"/>
    <xf numFmtId="17" fontId="12" fillId="24" borderId="13" xfId="0" quotePrefix="1" applyNumberFormat="1" applyFont="1" applyFill="1" applyBorder="1" applyAlignment="1">
      <alignment horizontal="center" vertical="center" wrapText="1"/>
    </xf>
    <xf numFmtId="3" fontId="14" fillId="25" borderId="12" xfId="0" applyNumberFormat="1" applyFont="1" applyFill="1" applyBorder="1"/>
    <xf numFmtId="3" fontId="14" fillId="25" borderId="8" xfId="0" applyNumberFormat="1" applyFont="1" applyFill="1" applyBorder="1"/>
    <xf numFmtId="3" fontId="14" fillId="25" borderId="9" xfId="0" applyNumberFormat="1" applyFont="1" applyFill="1" applyBorder="1"/>
    <xf numFmtId="0" fontId="12" fillId="24" borderId="4" xfId="26" applyFont="1" applyFill="1" applyBorder="1" applyAlignment="1">
      <alignment horizontal="center"/>
    </xf>
    <xf numFmtId="0" fontId="12" fillId="24" borderId="2" xfId="26" applyFont="1" applyFill="1" applyBorder="1" applyAlignment="1">
      <alignment horizontal="center"/>
    </xf>
    <xf numFmtId="10" fontId="12" fillId="24" borderId="3" xfId="26" applyNumberFormat="1" applyFont="1" applyFill="1" applyBorder="1" applyAlignment="1">
      <alignment horizontal="center"/>
    </xf>
    <xf numFmtId="0" fontId="14" fillId="24" borderId="12" xfId="26" applyFont="1" applyFill="1" applyBorder="1"/>
    <xf numFmtId="0" fontId="14" fillId="24" borderId="8" xfId="26" applyFont="1" applyFill="1" applyBorder="1"/>
    <xf numFmtId="10" fontId="14" fillId="24" borderId="9" xfId="26" applyNumberFormat="1" applyFont="1" applyFill="1" applyBorder="1"/>
    <xf numFmtId="0" fontId="12" fillId="25" borderId="4" xfId="26" applyFont="1" applyFill="1" applyBorder="1"/>
    <xf numFmtId="0" fontId="12" fillId="25" borderId="2" xfId="26" applyFont="1" applyFill="1" applyBorder="1"/>
    <xf numFmtId="10" fontId="14" fillId="25" borderId="3" xfId="26" applyNumberFormat="1" applyFont="1" applyFill="1" applyBorder="1"/>
    <xf numFmtId="0" fontId="12" fillId="24" borderId="3" xfId="26" applyFont="1" applyFill="1" applyBorder="1" applyAlignment="1">
      <alignment horizontal="center" vertical="center" wrapText="1"/>
    </xf>
    <xf numFmtId="0" fontId="12" fillId="24" borderId="3" xfId="26" applyFont="1" applyFill="1" applyBorder="1" applyAlignment="1">
      <alignment horizontal="center"/>
    </xf>
    <xf numFmtId="0" fontId="12" fillId="25" borderId="4" xfId="26" applyFont="1" applyFill="1" applyBorder="1" applyAlignment="1">
      <alignment horizontal="center"/>
    </xf>
    <xf numFmtId="3" fontId="14" fillId="25" borderId="3" xfId="25" applyNumberFormat="1" applyFont="1" applyFill="1" applyBorder="1"/>
    <xf numFmtId="0" fontId="12" fillId="25" borderId="4" xfId="26" applyFont="1" applyFill="1" applyBorder="1" applyAlignment="1">
      <alignment horizontal="left"/>
    </xf>
    <xf numFmtId="3" fontId="14" fillId="24" borderId="9" xfId="25" applyNumberFormat="1" applyFont="1" applyFill="1" applyBorder="1"/>
    <xf numFmtId="17" fontId="14" fillId="25" borderId="4" xfId="0" quotePrefix="1" applyNumberFormat="1" applyFont="1" applyFill="1" applyBorder="1"/>
    <xf numFmtId="17" fontId="14" fillId="25" borderId="12" xfId="0" quotePrefix="1" applyNumberFormat="1" applyFont="1" applyFill="1" applyBorder="1"/>
    <xf numFmtId="0" fontId="12" fillId="24" borderId="2"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6" xfId="0" applyFont="1" applyFill="1" applyBorder="1" applyAlignment="1">
      <alignment horizontal="center" vertical="center"/>
    </xf>
    <xf numFmtId="0" fontId="12" fillId="24" borderId="7" xfId="0" applyFont="1" applyFill="1" applyBorder="1" applyAlignment="1">
      <alignment horizontal="center" vertical="center"/>
    </xf>
    <xf numFmtId="0" fontId="12" fillId="24" borderId="10" xfId="0" applyFont="1" applyFill="1" applyBorder="1" applyAlignment="1">
      <alignment horizontal="center"/>
    </xf>
    <xf numFmtId="0" fontId="12" fillId="24" borderId="11" xfId="0" applyFont="1" applyFill="1" applyBorder="1" applyAlignment="1">
      <alignment horizontal="center"/>
    </xf>
    <xf numFmtId="3" fontId="12" fillId="24" borderId="2" xfId="0" applyNumberFormat="1" applyFont="1" applyFill="1" applyBorder="1" applyAlignment="1">
      <alignment horizontal="center" vertical="center" wrapText="1"/>
    </xf>
    <xf numFmtId="3" fontId="12" fillId="24" borderId="3" xfId="0" applyNumberFormat="1"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12" fillId="24" borderId="3" xfId="0" applyFont="1" applyFill="1" applyBorder="1" applyAlignment="1">
      <alignment horizontal="center" vertical="center" wrapText="1"/>
    </xf>
    <xf numFmtId="0" fontId="14" fillId="24" borderId="10" xfId="0" applyFont="1" applyFill="1" applyBorder="1" applyAlignment="1">
      <alignment horizontal="center"/>
    </xf>
    <xf numFmtId="0" fontId="14" fillId="24" borderId="11" xfId="0" applyFont="1" applyFill="1" applyBorder="1" applyAlignment="1">
      <alignment horizontal="center"/>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14" fillId="24" borderId="12" xfId="0" applyFont="1" applyFill="1" applyBorder="1" applyAlignment="1">
      <alignment horizontal="center"/>
    </xf>
    <xf numFmtId="0" fontId="14" fillId="24" borderId="8" xfId="0" applyFont="1" applyFill="1" applyBorder="1" applyAlignment="1">
      <alignment horizontal="center"/>
    </xf>
    <xf numFmtId="17" fontId="12" fillId="24" borderId="2" xfId="0" quotePrefix="1" applyNumberFormat="1" applyFont="1" applyFill="1" applyBorder="1" applyAlignment="1">
      <alignment horizontal="center" vertical="center" wrapText="1"/>
    </xf>
    <xf numFmtId="17" fontId="12" fillId="24" borderId="3" xfId="0" quotePrefix="1" applyNumberFormat="1" applyFont="1" applyFill="1" applyBorder="1" applyAlignment="1">
      <alignment horizontal="center" vertical="center" wrapText="1"/>
    </xf>
    <xf numFmtId="0" fontId="12" fillId="24" borderId="13" xfId="0" applyFont="1" applyFill="1" applyBorder="1" applyAlignment="1">
      <alignment horizontal="center" wrapText="1"/>
    </xf>
    <xf numFmtId="0" fontId="12" fillId="24" borderId="14" xfId="0" applyFont="1" applyFill="1" applyBorder="1" applyAlignment="1">
      <alignment horizontal="center"/>
    </xf>
    <xf numFmtId="0" fontId="12" fillId="24" borderId="15" xfId="0" applyFont="1" applyFill="1" applyBorder="1" applyAlignment="1">
      <alignment horizontal="center"/>
    </xf>
    <xf numFmtId="0" fontId="12" fillId="24" borderId="2" xfId="0" quotePrefix="1"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0" fillId="24" borderId="3" xfId="0"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2" fillId="0" borderId="0" xfId="26" applyFont="1" applyAlignment="1">
      <alignment horizontal="center"/>
    </xf>
    <xf numFmtId="0" fontId="12" fillId="24" borderId="5" xfId="26" applyFont="1" applyFill="1" applyBorder="1" applyAlignment="1">
      <alignment horizontal="center" vertical="center" wrapText="1"/>
    </xf>
    <xf numFmtId="0" fontId="12" fillId="24" borderId="6" xfId="26" applyFont="1" applyFill="1" applyBorder="1" applyAlignment="1">
      <alignment horizontal="center" vertical="center"/>
    </xf>
    <xf numFmtId="0" fontId="12" fillId="24" borderId="7" xfId="26" applyFont="1" applyFill="1" applyBorder="1" applyAlignment="1">
      <alignment horizontal="center" vertic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5" xfId="25" applyFont="1" applyFill="1" applyBorder="1" applyAlignment="1">
      <alignment horizontal="center" vertical="center" wrapText="1"/>
    </xf>
    <xf numFmtId="0" fontId="12" fillId="24" borderId="6" xfId="25" applyFont="1" applyFill="1" applyBorder="1" applyAlignment="1">
      <alignment horizontal="center" vertical="center"/>
    </xf>
    <xf numFmtId="0" fontId="12" fillId="24" borderId="7" xfId="25" applyFont="1" applyFill="1" applyBorder="1" applyAlignment="1">
      <alignment horizontal="center" vertical="center"/>
    </xf>
    <xf numFmtId="0" fontId="12" fillId="24" borderId="13" xfId="26" applyFont="1" applyFill="1" applyBorder="1" applyAlignment="1">
      <alignment horizontal="center" wrapText="1"/>
    </xf>
    <xf numFmtId="0" fontId="12" fillId="24" borderId="15" xfId="26" applyFont="1" applyFill="1" applyBorder="1" applyAlignment="1">
      <alignment horizontal="center"/>
    </xf>
    <xf numFmtId="3" fontId="14" fillId="24" borderId="12" xfId="0" applyNumberFormat="1" applyFont="1" applyFill="1" applyBorder="1" applyAlignment="1">
      <alignment horizontal="center"/>
    </xf>
    <xf numFmtId="3" fontId="14" fillId="24" borderId="8" xfId="0" applyNumberFormat="1" applyFont="1" applyFill="1" applyBorder="1" applyAlignment="1">
      <alignment horizontal="center"/>
    </xf>
    <xf numFmtId="0" fontId="12" fillId="24" borderId="16" xfId="0" applyFont="1" applyFill="1" applyBorder="1" applyAlignment="1">
      <alignment horizontal="center" vertical="center" wrapText="1"/>
    </xf>
    <xf numFmtId="0" fontId="12" fillId="24" borderId="17" xfId="0" applyFont="1" applyFill="1" applyBorder="1" applyAlignment="1">
      <alignment horizontal="center" vertical="center" wrapText="1"/>
    </xf>
    <xf numFmtId="0" fontId="12" fillId="24" borderId="18"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Repartizarea pe sexe a participantilor
la luna de referinta APRILIE 2023
</a:t>
            </a:r>
          </a:p>
        </c:rich>
      </c:tx>
      <c:layout>
        <c:manualLayout>
          <c:xMode val="edge"/>
          <c:yMode val="edge"/>
          <c:x val="0.37735854532606511"/>
          <c:y val="4.4189780796064525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rp_sexe_0423!$E$4:$F$4</c:f>
              <c:strCache>
                <c:ptCount val="2"/>
                <c:pt idx="0">
                  <c:v>femei</c:v>
                </c:pt>
                <c:pt idx="1">
                  <c:v>barbati</c:v>
                </c:pt>
              </c:strCache>
            </c:strRef>
          </c:cat>
          <c:val>
            <c:numRef>
              <c:f>rp_sexe_0423!$E$12:$F$12</c:f>
              <c:numCache>
                <c:formatCode>#,##0</c:formatCode>
                <c:ptCount val="2"/>
                <c:pt idx="0">
                  <c:v>3868686</c:v>
                </c:pt>
                <c:pt idx="1">
                  <c:v>4187243</c:v>
                </c:pt>
              </c:numCache>
            </c:numRef>
          </c:val>
        </c:ser>
        <c:dLbls>
          <c:showVal val="1"/>
          <c:showPercent val="1"/>
          <c:separator>
</c:separator>
        </c:dLbls>
      </c:pie3DChart>
      <c:spPr>
        <a:noFill/>
        <a:ln w="25400">
          <a:noFill/>
        </a:ln>
      </c:spPr>
    </c:plotArea>
    <c:legend>
      <c:legendPos val="r"/>
      <c:layout>
        <c:manualLayout>
          <c:xMode val="edge"/>
          <c:yMode val="edge"/>
          <c:x val="0.45283022915404814"/>
          <c:y val="0.80032733629317976"/>
          <c:w val="8.7680320008075574E-2"/>
          <c:h val="0.14729947558126932"/>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Situatie centralizatoare</a:t>
            </a:r>
          </a:p>
          <a:p>
            <a:pPr>
              <a:defRPr sz="1050"/>
            </a:pPr>
            <a:r>
              <a:rPr lang="en-GB" sz="1050"/>
              <a:t> privind repartizarea pe sexe si categorii de varsta a participantilor</a:t>
            </a:r>
          </a:p>
          <a:p>
            <a:pPr>
              <a:defRPr sz="1050"/>
            </a:pPr>
            <a:r>
              <a:rPr lang="en-GB" sz="1050"/>
              <a:t> aferente lunii de referinta APRILIE 2023
</a:t>
            </a:r>
          </a:p>
        </c:rich>
      </c:tx>
      <c:layout>
        <c:manualLayout>
          <c:xMode val="edge"/>
          <c:yMode val="edge"/>
          <c:x val="0.24736521380205626"/>
          <c:y val="8.9333312707227913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rp_varste_sexe_0423!$E$5:$H$5</c:f>
              <c:strCache>
                <c:ptCount val="1"/>
                <c:pt idx="0">
                  <c:v>15-25 ani 25-35 ani 35-45 ani peste 45 de ani</c:v>
                </c:pt>
              </c:strCache>
            </c:strRef>
          </c:tx>
          <c:dLbls>
            <c:dLbl>
              <c:idx val="0"/>
              <c:layout>
                <c:manualLayout>
                  <c:x val="-0.10048101383776729"/>
                  <c:y val="-1.6393035936665746E-4"/>
                </c:manualLayout>
              </c:layout>
              <c:showVal val="1"/>
            </c:dLbl>
            <c:dLbl>
              <c:idx val="1"/>
              <c:layout>
                <c:manualLayout>
                  <c:x val="-0.27662401963068245"/>
                  <c:y val="1.0002530402034695E-4"/>
                </c:manualLayout>
              </c:layout>
              <c:showVal val="1"/>
            </c:dLbl>
            <c:dLbl>
              <c:idx val="2"/>
              <c:layout>
                <c:manualLayout>
                  <c:x val="-0.39391771886502386"/>
                  <c:y val="2.2543401356493352E-3"/>
                </c:manualLayout>
              </c:layout>
              <c:showVal val="1"/>
            </c:dLbl>
            <c:dLbl>
              <c:idx val="3"/>
              <c:layout>
                <c:manualLayout>
                  <c:x val="-0.3317972945689483"/>
                  <c:y val="-1.2624225374474622E-3"/>
                </c:manualLayout>
              </c:layout>
              <c:showVal val="1"/>
            </c:dLbl>
            <c:txPr>
              <a:bodyPr/>
              <a:lstStyle/>
              <a:p>
                <a:pPr>
                  <a:defRPr b="1"/>
                </a:pPr>
                <a:endParaRPr lang="en-US"/>
              </a:p>
            </c:txPr>
            <c:showVal val="1"/>
          </c:dLbls>
          <c:cat>
            <c:strRef>
              <c:f>rp_varste_sexe_0423!$E$5:$H$5</c:f>
              <c:strCache>
                <c:ptCount val="4"/>
                <c:pt idx="0">
                  <c:v>15-25 ani</c:v>
                </c:pt>
                <c:pt idx="1">
                  <c:v>25-35 ani</c:v>
                </c:pt>
                <c:pt idx="2">
                  <c:v>35-45 ani</c:v>
                </c:pt>
                <c:pt idx="3">
                  <c:v>peste 45 de ani</c:v>
                </c:pt>
              </c:strCache>
            </c:strRef>
          </c:cat>
          <c:val>
            <c:numRef>
              <c:f>rp_varste_sexe_0423!$E$14:$H$14</c:f>
              <c:numCache>
                <c:formatCode>#,##0</c:formatCode>
                <c:ptCount val="4"/>
                <c:pt idx="0">
                  <c:v>697383</c:v>
                </c:pt>
                <c:pt idx="1">
                  <c:v>2034542</c:v>
                </c:pt>
                <c:pt idx="2">
                  <c:v>2802931</c:v>
                </c:pt>
                <c:pt idx="3">
                  <c:v>2521073</c:v>
                </c:pt>
              </c:numCache>
            </c:numRef>
          </c:val>
        </c:ser>
        <c:dLbls>
          <c:showVal val="1"/>
        </c:dLbls>
        <c:shape val="box"/>
        <c:axId val="186351616"/>
        <c:axId val="186353536"/>
        <c:axId val="0"/>
      </c:bar3DChart>
      <c:catAx>
        <c:axId val="186351616"/>
        <c:scaling>
          <c:orientation val="minMax"/>
        </c:scaling>
        <c:axPos val="l"/>
        <c:numFmt formatCode="General" sourceLinked="1"/>
        <c:tickLblPos val="low"/>
        <c:txPr>
          <a:bodyPr rot="0" vert="horz"/>
          <a:lstStyle/>
          <a:p>
            <a:pPr>
              <a:defRPr b="1"/>
            </a:pPr>
            <a:endParaRPr lang="en-US"/>
          </a:p>
        </c:txPr>
        <c:crossAx val="186353536"/>
        <c:crosses val="autoZero"/>
        <c:lblAlgn val="ctr"/>
        <c:lblOffset val="100"/>
        <c:tickLblSkip val="1"/>
        <c:tickMarkSkip val="1"/>
      </c:catAx>
      <c:valAx>
        <c:axId val="186353536"/>
        <c:scaling>
          <c:orientation val="minMax"/>
        </c:scaling>
        <c:axPos val="b"/>
        <c:majorGridlines/>
        <c:numFmt formatCode="#,##0" sourceLinked="1"/>
        <c:tickLblPos val="nextTo"/>
        <c:txPr>
          <a:bodyPr rot="0" vert="horz"/>
          <a:lstStyle/>
          <a:p>
            <a:pPr>
              <a:defRPr b="1"/>
            </a:pPr>
            <a:endParaRPr lang="en-US"/>
          </a:p>
        </c:txPr>
        <c:crossAx val="186351616"/>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9</xdr:col>
      <xdr:colOff>426925</xdr:colOff>
      <xdr:row>33</xdr:row>
      <xdr:rowOff>18259</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6761050" cy="4066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8</xdr:col>
      <xdr:colOff>29490</xdr:colOff>
      <xdr:row>27</xdr:row>
      <xdr:rowOff>12897</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6163590" cy="37371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17258</xdr:colOff>
      <xdr:row>27</xdr:row>
      <xdr:rowOff>116538</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5694158" cy="38408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0</xdr:colOff>
      <xdr:row>29</xdr:row>
      <xdr:rowOff>152400</xdr:rowOff>
    </xdr:to>
    <xdr:graphicFrame macro="">
      <xdr:nvGraphicFramePr>
        <xdr:cNvPr id="784390"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9525</xdr:colOff>
      <xdr:row>29</xdr:row>
      <xdr:rowOff>152400</xdr:rowOff>
    </xdr:to>
    <xdr:graphicFrame macro="">
      <xdr:nvGraphicFramePr>
        <xdr:cNvPr id="80486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A12">
            <v>3</v>
          </cell>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1"/>
  <sheetViews>
    <sheetView tabSelected="1" zoomScaleNormal="100" workbookViewId="0">
      <selection activeCell="D29" sqref="D29"/>
    </sheetView>
  </sheetViews>
  <sheetFormatPr defaultRowHeight="12.75"/>
  <cols>
    <col min="2" max="2" width="7" customWidth="1"/>
    <col min="3" max="3" width="18.5703125" style="7" customWidth="1"/>
    <col min="4" max="4" width="13.5703125" customWidth="1"/>
    <col min="5" max="5" width="12.85546875" customWidth="1"/>
    <col min="6" max="7" width="14.2851562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43.5" customHeight="1">
      <c r="B2" s="97" t="s">
        <v>181</v>
      </c>
      <c r="C2" s="98"/>
      <c r="D2" s="98"/>
      <c r="E2" s="98"/>
      <c r="F2" s="98"/>
      <c r="G2" s="98"/>
      <c r="H2" s="98"/>
      <c r="I2" s="98"/>
      <c r="J2" s="98"/>
      <c r="K2" s="99"/>
    </row>
    <row r="3" spans="2:11" s="5" customFormat="1" ht="76.5" customHeight="1">
      <c r="B3" s="104" t="s">
        <v>25</v>
      </c>
      <c r="C3" s="96" t="s">
        <v>167</v>
      </c>
      <c r="D3" s="96" t="s">
        <v>120</v>
      </c>
      <c r="E3" s="96" t="s">
        <v>135</v>
      </c>
      <c r="F3" s="96" t="s">
        <v>136</v>
      </c>
      <c r="G3" s="96"/>
      <c r="H3" s="96"/>
      <c r="I3" s="96" t="s">
        <v>137</v>
      </c>
      <c r="J3" s="102" t="s">
        <v>138</v>
      </c>
      <c r="K3" s="103" t="s">
        <v>139</v>
      </c>
    </row>
    <row r="4" spans="2:11" s="5" customFormat="1" ht="56.25" customHeight="1">
      <c r="B4" s="104" t="s">
        <v>25</v>
      </c>
      <c r="C4" s="96"/>
      <c r="D4" s="96"/>
      <c r="E4" s="96"/>
      <c r="F4" s="36" t="s">
        <v>23</v>
      </c>
      <c r="G4" s="36" t="s">
        <v>140</v>
      </c>
      <c r="H4" s="36" t="s">
        <v>141</v>
      </c>
      <c r="I4" s="96"/>
      <c r="J4" s="102"/>
      <c r="K4" s="103"/>
    </row>
    <row r="5" spans="2:11" s="6" customFormat="1" ht="13.5" hidden="1" customHeight="1">
      <c r="B5" s="26"/>
      <c r="C5" s="24"/>
      <c r="D5" s="25" t="s">
        <v>125</v>
      </c>
      <c r="E5" s="25" t="s">
        <v>148</v>
      </c>
      <c r="F5" s="25" t="s">
        <v>149</v>
      </c>
      <c r="G5" s="25" t="s">
        <v>150</v>
      </c>
      <c r="H5" s="25" t="s">
        <v>151</v>
      </c>
      <c r="I5" s="24"/>
      <c r="J5" s="31" t="s">
        <v>152</v>
      </c>
      <c r="K5" s="32"/>
    </row>
    <row r="6" spans="2:11">
      <c r="B6" s="39">
        <v>1</v>
      </c>
      <c r="C6" s="40" t="s">
        <v>8</v>
      </c>
      <c r="D6" s="41">
        <v>1111177</v>
      </c>
      <c r="E6" s="41">
        <v>1164683</v>
      </c>
      <c r="F6" s="41">
        <v>150835117</v>
      </c>
      <c r="G6" s="41">
        <v>145874314</v>
      </c>
      <c r="H6" s="41">
        <v>4960803</v>
      </c>
      <c r="I6" s="41">
        <f t="shared" ref="I6:I12" si="0">F6/$C$15</f>
        <v>30412758.488587789</v>
      </c>
      <c r="J6" s="41">
        <v>3889830269</v>
      </c>
      <c r="K6" s="42">
        <f t="shared" ref="K6:K12" si="1">J6/$C$15</f>
        <v>784303223.84869742</v>
      </c>
    </row>
    <row r="7" spans="2:11">
      <c r="B7" s="43">
        <v>2</v>
      </c>
      <c r="C7" s="40" t="s">
        <v>142</v>
      </c>
      <c r="D7" s="41">
        <v>1671330</v>
      </c>
      <c r="E7" s="41">
        <v>1754176</v>
      </c>
      <c r="F7" s="41">
        <v>219698588</v>
      </c>
      <c r="G7" s="41">
        <v>212565008</v>
      </c>
      <c r="H7" s="41">
        <v>7133580</v>
      </c>
      <c r="I7" s="41">
        <f t="shared" si="0"/>
        <v>44297642.551818699</v>
      </c>
      <c r="J7" s="41">
        <v>5668179575</v>
      </c>
      <c r="K7" s="42">
        <f t="shared" si="1"/>
        <v>1142870307.0812163</v>
      </c>
    </row>
    <row r="8" spans="2:11">
      <c r="B8" s="39">
        <v>3</v>
      </c>
      <c r="C8" s="40" t="s">
        <v>21</v>
      </c>
      <c r="D8" s="41">
        <v>757505</v>
      </c>
      <c r="E8" s="41">
        <v>787910</v>
      </c>
      <c r="F8" s="41">
        <v>88866299</v>
      </c>
      <c r="G8" s="41">
        <v>85458390</v>
      </c>
      <c r="H8" s="41">
        <v>3407909</v>
      </c>
      <c r="I8" s="41">
        <f t="shared" si="0"/>
        <v>17918037.543350272</v>
      </c>
      <c r="J8" s="41">
        <v>2278814491</v>
      </c>
      <c r="K8" s="42">
        <f t="shared" si="1"/>
        <v>459475459.91612226</v>
      </c>
    </row>
    <row r="9" spans="2:11">
      <c r="B9" s="43">
        <v>4</v>
      </c>
      <c r="C9" s="40" t="s">
        <v>22</v>
      </c>
      <c r="D9" s="41">
        <v>546823</v>
      </c>
      <c r="E9" s="41">
        <v>566804</v>
      </c>
      <c r="F9" s="41">
        <v>61821020</v>
      </c>
      <c r="G9" s="41">
        <v>59221168</v>
      </c>
      <c r="H9" s="41">
        <v>2599852</v>
      </c>
      <c r="I9" s="41">
        <f t="shared" si="0"/>
        <v>12464920.558109526</v>
      </c>
      <c r="J9" s="41">
        <v>1579173860</v>
      </c>
      <c r="K9" s="42">
        <f t="shared" si="1"/>
        <v>318407504.63747078</v>
      </c>
    </row>
    <row r="10" spans="2:11">
      <c r="B10" s="39">
        <v>5</v>
      </c>
      <c r="C10" s="40" t="s">
        <v>143</v>
      </c>
      <c r="D10" s="41">
        <v>1019510</v>
      </c>
      <c r="E10" s="41">
        <v>1061834</v>
      </c>
      <c r="F10" s="41">
        <v>117538111</v>
      </c>
      <c r="G10" s="41">
        <v>113369549</v>
      </c>
      <c r="H10" s="41">
        <v>4168562</v>
      </c>
      <c r="I10" s="41">
        <f t="shared" si="0"/>
        <v>23699111.017017502</v>
      </c>
      <c r="J10" s="41">
        <v>3023070538</v>
      </c>
      <c r="K10" s="42">
        <f t="shared" si="1"/>
        <v>609539184.20840394</v>
      </c>
    </row>
    <row r="11" spans="2:11">
      <c r="B11" s="43">
        <v>6</v>
      </c>
      <c r="C11" s="40" t="s">
        <v>144</v>
      </c>
      <c r="D11" s="41">
        <v>855517</v>
      </c>
      <c r="E11" s="41">
        <v>892195</v>
      </c>
      <c r="F11" s="41">
        <v>103486824</v>
      </c>
      <c r="G11" s="41">
        <v>99878376</v>
      </c>
      <c r="H11" s="41">
        <v>3608448</v>
      </c>
      <c r="I11" s="41">
        <f t="shared" si="0"/>
        <v>20865961.771110572</v>
      </c>
      <c r="J11" s="41">
        <v>2663335542</v>
      </c>
      <c r="K11" s="42">
        <f t="shared" si="1"/>
        <v>537006117.83208323</v>
      </c>
    </row>
    <row r="12" spans="2:11">
      <c r="B12" s="39">
        <v>7</v>
      </c>
      <c r="C12" s="40" t="s">
        <v>4</v>
      </c>
      <c r="D12" s="41">
        <v>2094067</v>
      </c>
      <c r="E12" s="41">
        <v>2214822</v>
      </c>
      <c r="F12" s="41">
        <v>340655647</v>
      </c>
      <c r="G12" s="41">
        <v>330739139</v>
      </c>
      <c r="H12" s="41">
        <v>9916508</v>
      </c>
      <c r="I12" s="41">
        <f t="shared" si="0"/>
        <v>68686113.194612473</v>
      </c>
      <c r="J12" s="41">
        <v>8819364749</v>
      </c>
      <c r="K12" s="42">
        <f t="shared" si="1"/>
        <v>1778241138.1966288</v>
      </c>
    </row>
    <row r="13" spans="2:11" ht="13.5" thickBot="1">
      <c r="B13" s="100" t="s">
        <v>27</v>
      </c>
      <c r="C13" s="101"/>
      <c r="D13" s="37">
        <f t="shared" ref="D13:K13" si="2">SUM(D6:D12)</f>
        <v>8055929</v>
      </c>
      <c r="E13" s="37">
        <f t="shared" si="2"/>
        <v>8442424</v>
      </c>
      <c r="F13" s="37">
        <f t="shared" si="2"/>
        <v>1082901606</v>
      </c>
      <c r="G13" s="37">
        <f t="shared" si="2"/>
        <v>1047105944</v>
      </c>
      <c r="H13" s="37">
        <f t="shared" si="2"/>
        <v>35795662</v>
      </c>
      <c r="I13" s="37">
        <f t="shared" si="2"/>
        <v>218344545.12460685</v>
      </c>
      <c r="J13" s="37">
        <f t="shared" si="2"/>
        <v>27921769024</v>
      </c>
      <c r="K13" s="38">
        <f t="shared" si="2"/>
        <v>5629842935.720623</v>
      </c>
    </row>
    <row r="15" spans="2:11" s="13" customFormat="1">
      <c r="B15" s="33" t="s">
        <v>182</v>
      </c>
      <c r="C15" s="34">
        <v>4.9596</v>
      </c>
      <c r="J15" s="14"/>
      <c r="K15" s="14"/>
    </row>
    <row r="16" spans="2:11">
      <c r="B16" s="35"/>
      <c r="C16" s="35" t="s">
        <v>179</v>
      </c>
    </row>
    <row r="17" spans="7:7">
      <c r="G17" s="20"/>
    </row>
    <row r="18" spans="7:7">
      <c r="G18" s="20"/>
    </row>
    <row r="19" spans="7:7">
      <c r="G19" s="20"/>
    </row>
    <row r="20" spans="7:7">
      <c r="G20" s="20"/>
    </row>
    <row r="21" spans="7:7">
      <c r="G21" s="20"/>
    </row>
    <row r="22" spans="7:7">
      <c r="G22" s="20"/>
    </row>
    <row r="23" spans="7:7">
      <c r="G23" s="20"/>
    </row>
    <row r="24" spans="7:7">
      <c r="G24" s="20"/>
    </row>
    <row r="25" spans="7:7">
      <c r="G25" s="20"/>
    </row>
    <row r="26" spans="7:7">
      <c r="G26" s="20"/>
    </row>
    <row r="27" spans="7:7">
      <c r="G27" s="20"/>
    </row>
    <row r="28" spans="7:7">
      <c r="G28" s="20"/>
    </row>
    <row r="29" spans="7:7">
      <c r="G29" s="20"/>
    </row>
    <row r="30" spans="7:7">
      <c r="G30" s="20"/>
    </row>
    <row r="31" spans="7:7">
      <c r="G31" s="20"/>
    </row>
  </sheetData>
  <mergeCells count="10">
    <mergeCell ref="K3:K4"/>
    <mergeCell ref="I3:I4"/>
    <mergeCell ref="B3:B4"/>
    <mergeCell ref="C3:C4"/>
    <mergeCell ref="D3:D4"/>
    <mergeCell ref="E3:E4"/>
    <mergeCell ref="B2:K2"/>
    <mergeCell ref="B13:C13"/>
    <mergeCell ref="J3:J4"/>
    <mergeCell ref="F3:H3"/>
  </mergeCells>
  <phoneticPr fontId="18"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J17" sqref="J17"/>
    </sheetView>
  </sheetViews>
  <sheetFormatPr defaultRowHeight="15"/>
  <cols>
    <col min="1" max="1" width="9.140625" style="9"/>
    <col min="2" max="2" width="7.85546875" style="9" customWidth="1"/>
    <col min="3" max="3" width="18.85546875" style="9" customWidth="1"/>
    <col min="4" max="4" width="13.7109375" style="9" customWidth="1"/>
    <col min="5" max="5" width="14.7109375" style="10" customWidth="1"/>
    <col min="6" max="16384" width="9.140625" style="9"/>
  </cols>
  <sheetData>
    <row r="1" spans="2:5" ht="15.75" thickBot="1"/>
    <row r="2" spans="2:5" ht="53.25" customHeight="1">
      <c r="B2" s="127" t="s">
        <v>198</v>
      </c>
      <c r="C2" s="128"/>
      <c r="D2" s="128"/>
      <c r="E2" s="129"/>
    </row>
    <row r="3" spans="2:5">
      <c r="B3" s="123" t="s">
        <v>28</v>
      </c>
      <c r="C3" s="124"/>
      <c r="D3" s="124" t="s">
        <v>29</v>
      </c>
      <c r="E3" s="125"/>
    </row>
    <row r="4" spans="2:5">
      <c r="B4" s="79" t="s">
        <v>30</v>
      </c>
      <c r="C4" s="80" t="s">
        <v>31</v>
      </c>
      <c r="D4" s="80" t="s">
        <v>32</v>
      </c>
      <c r="E4" s="81" t="s">
        <v>33</v>
      </c>
    </row>
    <row r="5" spans="2:5" ht="15.75">
      <c r="B5" s="85"/>
      <c r="C5" s="86" t="s">
        <v>34</v>
      </c>
      <c r="D5" s="50">
        <v>80688</v>
      </c>
      <c r="E5" s="87">
        <f t="shared" ref="E5:E48" si="0">D5/$D$48</f>
        <v>1.0015977052429336E-2</v>
      </c>
    </row>
    <row r="6" spans="2:5" ht="15.75">
      <c r="B6" s="85" t="s">
        <v>35</v>
      </c>
      <c r="C6" s="86" t="s">
        <v>36</v>
      </c>
      <c r="D6" s="50">
        <v>69250</v>
      </c>
      <c r="E6" s="87">
        <f t="shared" si="0"/>
        <v>8.5961532183314922E-3</v>
      </c>
    </row>
    <row r="7" spans="2:5" ht="15.75">
      <c r="B7" s="85" t="s">
        <v>37</v>
      </c>
      <c r="C7" s="86" t="s">
        <v>38</v>
      </c>
      <c r="D7" s="50">
        <v>97493</v>
      </c>
      <c r="E7" s="87">
        <f t="shared" si="0"/>
        <v>1.2102018277469923E-2</v>
      </c>
    </row>
    <row r="8" spans="2:5" ht="15.75">
      <c r="B8" s="85" t="s">
        <v>39</v>
      </c>
      <c r="C8" s="86" t="s">
        <v>40</v>
      </c>
      <c r="D8" s="50">
        <v>122876</v>
      </c>
      <c r="E8" s="87">
        <f t="shared" si="0"/>
        <v>1.5252865311995675E-2</v>
      </c>
    </row>
    <row r="9" spans="2:5" ht="15.75">
      <c r="B9" s="85" t="s">
        <v>41</v>
      </c>
      <c r="C9" s="86" t="s">
        <v>42</v>
      </c>
      <c r="D9" s="50">
        <v>105370</v>
      </c>
      <c r="E9" s="87">
        <f t="shared" si="0"/>
        <v>1.3079807431272048E-2</v>
      </c>
    </row>
    <row r="10" spans="2:5" ht="15.75">
      <c r="B10" s="85" t="s">
        <v>43</v>
      </c>
      <c r="C10" s="86" t="s">
        <v>44</v>
      </c>
      <c r="D10" s="50">
        <v>159591</v>
      </c>
      <c r="E10" s="87">
        <f t="shared" si="0"/>
        <v>1.9810378169916841E-2</v>
      </c>
    </row>
    <row r="11" spans="2:5" ht="15.75">
      <c r="B11" s="85" t="s">
        <v>45</v>
      </c>
      <c r="C11" s="86" t="s">
        <v>46</v>
      </c>
      <c r="D11" s="50">
        <v>70797</v>
      </c>
      <c r="E11" s="87">
        <f t="shared" si="0"/>
        <v>8.7881856952810779E-3</v>
      </c>
    </row>
    <row r="12" spans="2:5" ht="15.75">
      <c r="B12" s="85" t="s">
        <v>47</v>
      </c>
      <c r="C12" s="86" t="s">
        <v>48</v>
      </c>
      <c r="D12" s="50">
        <v>58834</v>
      </c>
      <c r="E12" s="87">
        <f t="shared" si="0"/>
        <v>7.3031924685532856E-3</v>
      </c>
    </row>
    <row r="13" spans="2:5" ht="15.75">
      <c r="B13" s="85" t="s">
        <v>49</v>
      </c>
      <c r="C13" s="86" t="s">
        <v>50</v>
      </c>
      <c r="D13" s="50">
        <v>137241</v>
      </c>
      <c r="E13" s="87">
        <f t="shared" si="0"/>
        <v>1.7036024026527544E-2</v>
      </c>
    </row>
    <row r="14" spans="2:5" ht="15.75">
      <c r="B14" s="85" t="s">
        <v>51</v>
      </c>
      <c r="C14" s="86" t="s">
        <v>52</v>
      </c>
      <c r="D14" s="50">
        <v>47308</v>
      </c>
      <c r="E14" s="87">
        <f t="shared" si="0"/>
        <v>5.8724450029288989E-3</v>
      </c>
    </row>
    <row r="15" spans="2:5" ht="15.75">
      <c r="B15" s="85" t="s">
        <v>53</v>
      </c>
      <c r="C15" s="86" t="s">
        <v>54</v>
      </c>
      <c r="D15" s="50">
        <v>71022</v>
      </c>
      <c r="E15" s="87">
        <f t="shared" si="0"/>
        <v>8.8161154349796281E-3</v>
      </c>
    </row>
    <row r="16" spans="2:5" ht="15.75">
      <c r="B16" s="85" t="s">
        <v>55</v>
      </c>
      <c r="C16" s="86" t="s">
        <v>56</v>
      </c>
      <c r="D16" s="50">
        <v>47357</v>
      </c>
      <c r="E16" s="87">
        <f t="shared" si="0"/>
        <v>5.8785274795743608E-3</v>
      </c>
    </row>
    <row r="17" spans="2:5" ht="15.75">
      <c r="B17" s="85" t="s">
        <v>57</v>
      </c>
      <c r="C17" s="86" t="s">
        <v>58</v>
      </c>
      <c r="D17" s="50">
        <v>222986</v>
      </c>
      <c r="E17" s="87">
        <f t="shared" si="0"/>
        <v>2.7679737495203843E-2</v>
      </c>
    </row>
    <row r="18" spans="2:5" ht="15.75">
      <c r="B18" s="85" t="s">
        <v>59</v>
      </c>
      <c r="C18" s="86" t="s">
        <v>60</v>
      </c>
      <c r="D18" s="50">
        <v>179619</v>
      </c>
      <c r="E18" s="87">
        <f t="shared" si="0"/>
        <v>2.2296497399617102E-2</v>
      </c>
    </row>
    <row r="19" spans="2:5" ht="15.75">
      <c r="B19" s="85" t="s">
        <v>61</v>
      </c>
      <c r="C19" s="86" t="s">
        <v>62</v>
      </c>
      <c r="D19" s="50">
        <v>55118</v>
      </c>
      <c r="E19" s="87">
        <f t="shared" si="0"/>
        <v>6.8419173009096777E-3</v>
      </c>
    </row>
    <row r="20" spans="2:5" ht="15.75">
      <c r="B20" s="85" t="s">
        <v>63</v>
      </c>
      <c r="C20" s="86" t="s">
        <v>64</v>
      </c>
      <c r="D20" s="50">
        <v>67599</v>
      </c>
      <c r="E20" s="87">
        <f t="shared" si="0"/>
        <v>8.3912109950323548E-3</v>
      </c>
    </row>
    <row r="21" spans="2:5" ht="15.75">
      <c r="B21" s="85" t="s">
        <v>65</v>
      </c>
      <c r="C21" s="86" t="s">
        <v>66</v>
      </c>
      <c r="D21" s="50">
        <v>131972</v>
      </c>
      <c r="E21" s="87">
        <f t="shared" si="0"/>
        <v>1.6381971588875721E-2</v>
      </c>
    </row>
    <row r="22" spans="2:5" ht="15.75">
      <c r="B22" s="85" t="s">
        <v>67</v>
      </c>
      <c r="C22" s="86" t="s">
        <v>68</v>
      </c>
      <c r="D22" s="50">
        <v>123384</v>
      </c>
      <c r="E22" s="87">
        <f t="shared" si="0"/>
        <v>1.5315924457626178E-2</v>
      </c>
    </row>
    <row r="23" spans="2:5" ht="15.75">
      <c r="B23" s="85" t="s">
        <v>69</v>
      </c>
      <c r="C23" s="86" t="s">
        <v>70</v>
      </c>
      <c r="D23" s="50">
        <v>71755</v>
      </c>
      <c r="E23" s="87">
        <f t="shared" si="0"/>
        <v>8.9071043203086814E-3</v>
      </c>
    </row>
    <row r="24" spans="2:5" ht="15.75">
      <c r="B24" s="85" t="s">
        <v>71</v>
      </c>
      <c r="C24" s="86" t="s">
        <v>72</v>
      </c>
      <c r="D24" s="50">
        <v>101425</v>
      </c>
      <c r="E24" s="87">
        <f t="shared" si="0"/>
        <v>1.2590105995224138E-2</v>
      </c>
    </row>
    <row r="25" spans="2:5" ht="15.75">
      <c r="B25" s="85" t="s">
        <v>73</v>
      </c>
      <c r="C25" s="86" t="s">
        <v>74</v>
      </c>
      <c r="D25" s="50">
        <v>105675</v>
      </c>
      <c r="E25" s="87">
        <f t="shared" si="0"/>
        <v>1.3117667745085639E-2</v>
      </c>
    </row>
    <row r="26" spans="2:5" ht="15.75">
      <c r="B26" s="85" t="s">
        <v>75</v>
      </c>
      <c r="C26" s="86" t="s">
        <v>76</v>
      </c>
      <c r="D26" s="50">
        <v>33295</v>
      </c>
      <c r="E26" s="87">
        <f t="shared" si="0"/>
        <v>4.1329808145032058E-3</v>
      </c>
    </row>
    <row r="27" spans="2:5" ht="15.75">
      <c r="B27" s="85" t="s">
        <v>77</v>
      </c>
      <c r="C27" s="86" t="s">
        <v>78</v>
      </c>
      <c r="D27" s="50">
        <v>206212</v>
      </c>
      <c r="E27" s="87">
        <f t="shared" si="0"/>
        <v>2.5597544367632834E-2</v>
      </c>
    </row>
    <row r="28" spans="2:5" ht="15.75">
      <c r="B28" s="85" t="s">
        <v>79</v>
      </c>
      <c r="C28" s="86" t="s">
        <v>80</v>
      </c>
      <c r="D28" s="50">
        <v>23355</v>
      </c>
      <c r="E28" s="87">
        <f t="shared" si="0"/>
        <v>2.8991069807094874E-3</v>
      </c>
    </row>
    <row r="29" spans="2:5" ht="15.75">
      <c r="B29" s="85" t="s">
        <v>81</v>
      </c>
      <c r="C29" s="86" t="s">
        <v>82</v>
      </c>
      <c r="D29" s="50">
        <v>139258</v>
      </c>
      <c r="E29" s="87">
        <f t="shared" si="0"/>
        <v>1.728639862640299E-2</v>
      </c>
    </row>
    <row r="30" spans="2:5" ht="15.75">
      <c r="B30" s="85" t="s">
        <v>83</v>
      </c>
      <c r="C30" s="86" t="s">
        <v>84</v>
      </c>
      <c r="D30" s="50">
        <v>41918</v>
      </c>
      <c r="E30" s="87">
        <f t="shared" si="0"/>
        <v>5.2033725719280791E-3</v>
      </c>
    </row>
    <row r="31" spans="2:5" ht="15.75">
      <c r="B31" s="85" t="s">
        <v>85</v>
      </c>
      <c r="C31" s="86" t="s">
        <v>86</v>
      </c>
      <c r="D31" s="50">
        <v>165673</v>
      </c>
      <c r="E31" s="87">
        <f t="shared" si="0"/>
        <v>2.0565350067012756E-2</v>
      </c>
    </row>
    <row r="32" spans="2:5" ht="15.75">
      <c r="B32" s="85" t="s">
        <v>87</v>
      </c>
      <c r="C32" s="86" t="s">
        <v>88</v>
      </c>
      <c r="D32" s="50">
        <v>107577</v>
      </c>
      <c r="E32" s="87">
        <f t="shared" si="0"/>
        <v>1.3353767144670714E-2</v>
      </c>
    </row>
    <row r="33" spans="2:13" ht="15.75">
      <c r="B33" s="85" t="s">
        <v>89</v>
      </c>
      <c r="C33" s="86" t="s">
        <v>90</v>
      </c>
      <c r="D33" s="50">
        <v>79021</v>
      </c>
      <c r="E33" s="87">
        <f t="shared" si="0"/>
        <v>9.8090487143071888E-3</v>
      </c>
    </row>
    <row r="34" spans="2:13" ht="15.75">
      <c r="B34" s="85" t="s">
        <v>91</v>
      </c>
      <c r="C34" s="86" t="s">
        <v>92</v>
      </c>
      <c r="D34" s="50">
        <v>174009</v>
      </c>
      <c r="E34" s="87">
        <f t="shared" si="0"/>
        <v>2.1600115889799921E-2</v>
      </c>
    </row>
    <row r="35" spans="2:13" ht="15.75">
      <c r="B35" s="85" t="s">
        <v>93</v>
      </c>
      <c r="C35" s="86" t="s">
        <v>94</v>
      </c>
      <c r="D35" s="50">
        <v>125687</v>
      </c>
      <c r="E35" s="87">
        <f t="shared" si="0"/>
        <v>1.5601800859962892E-2</v>
      </c>
    </row>
    <row r="36" spans="2:13" ht="15.75">
      <c r="B36" s="85" t="s">
        <v>95</v>
      </c>
      <c r="C36" s="86" t="s">
        <v>96</v>
      </c>
      <c r="D36" s="50">
        <v>70932</v>
      </c>
      <c r="E36" s="87">
        <f t="shared" si="0"/>
        <v>8.804943539100208E-3</v>
      </c>
    </row>
    <row r="37" spans="2:13" ht="15.75">
      <c r="B37" s="85" t="s">
        <v>97</v>
      </c>
      <c r="C37" s="86" t="s">
        <v>98</v>
      </c>
      <c r="D37" s="50">
        <v>185747</v>
      </c>
      <c r="E37" s="87">
        <f t="shared" si="0"/>
        <v>2.3057179376829166E-2</v>
      </c>
    </row>
    <row r="38" spans="2:13" ht="15.75">
      <c r="B38" s="85" t="s">
        <v>99</v>
      </c>
      <c r="C38" s="86" t="s">
        <v>100</v>
      </c>
      <c r="D38" s="50">
        <v>179157</v>
      </c>
      <c r="E38" s="87">
        <f t="shared" si="0"/>
        <v>2.2239148334102746E-2</v>
      </c>
    </row>
    <row r="39" spans="2:13" ht="15.75">
      <c r="B39" s="85" t="s">
        <v>101</v>
      </c>
      <c r="C39" s="86" t="s">
        <v>102</v>
      </c>
      <c r="D39" s="50">
        <v>40694</v>
      </c>
      <c r="E39" s="87">
        <f t="shared" si="0"/>
        <v>5.0514347879679674E-3</v>
      </c>
    </row>
    <row r="40" spans="2:13" ht="15.75">
      <c r="B40" s="85" t="s">
        <v>103</v>
      </c>
      <c r="C40" s="86" t="s">
        <v>104</v>
      </c>
      <c r="D40" s="50">
        <v>388811</v>
      </c>
      <c r="E40" s="87">
        <f t="shared" si="0"/>
        <v>4.8263955653035172E-2</v>
      </c>
      <c r="M40" s="21"/>
    </row>
    <row r="41" spans="2:13" ht="15.75">
      <c r="B41" s="85" t="s">
        <v>105</v>
      </c>
      <c r="C41" s="86" t="s">
        <v>106</v>
      </c>
      <c r="D41" s="50">
        <v>59598</v>
      </c>
      <c r="E41" s="87">
        <f t="shared" si="0"/>
        <v>7.3980294513519172E-3</v>
      </c>
    </row>
    <row r="42" spans="2:13" ht="15.75">
      <c r="B42" s="85" t="s">
        <v>107</v>
      </c>
      <c r="C42" s="86" t="s">
        <v>108</v>
      </c>
      <c r="D42" s="50">
        <v>89461</v>
      </c>
      <c r="E42" s="87">
        <f t="shared" si="0"/>
        <v>1.1104988636319908E-2</v>
      </c>
    </row>
    <row r="43" spans="2:13" ht="15.75">
      <c r="B43" s="85" t="s">
        <v>109</v>
      </c>
      <c r="C43" s="86" t="s">
        <v>110</v>
      </c>
      <c r="D43" s="50">
        <v>109834</v>
      </c>
      <c r="E43" s="87">
        <f t="shared" si="0"/>
        <v>1.363393346689128E-2</v>
      </c>
    </row>
    <row r="44" spans="2:13" ht="15.75">
      <c r="B44" s="85" t="s">
        <v>111</v>
      </c>
      <c r="C44" s="86" t="s">
        <v>112</v>
      </c>
      <c r="D44" s="50">
        <v>88861</v>
      </c>
      <c r="E44" s="87">
        <f t="shared" si="0"/>
        <v>1.1030509330457109E-2</v>
      </c>
    </row>
    <row r="45" spans="2:13" ht="15.75">
      <c r="B45" s="85" t="s">
        <v>113</v>
      </c>
      <c r="C45" s="86" t="s">
        <v>114</v>
      </c>
      <c r="D45" s="50">
        <v>41959</v>
      </c>
      <c r="E45" s="87">
        <f t="shared" si="0"/>
        <v>5.2084619911620372E-3</v>
      </c>
    </row>
    <row r="46" spans="2:13" ht="15.75">
      <c r="B46" s="85" t="s">
        <v>115</v>
      </c>
      <c r="C46" s="86" t="s">
        <v>116</v>
      </c>
      <c r="D46" s="50">
        <v>2693705</v>
      </c>
      <c r="E46" s="87">
        <f t="shared" si="0"/>
        <v>0.3343754643319225</v>
      </c>
    </row>
    <row r="47" spans="2:13" ht="15.75">
      <c r="B47" s="85" t="s">
        <v>117</v>
      </c>
      <c r="C47" s="86" t="s">
        <v>118</v>
      </c>
      <c r="D47" s="50">
        <v>883805</v>
      </c>
      <c r="E47" s="87">
        <f t="shared" si="0"/>
        <v>0.10970863819678649</v>
      </c>
    </row>
    <row r="48" spans="2:13" ht="16.5" thickBot="1">
      <c r="B48" s="82" t="s">
        <v>119</v>
      </c>
      <c r="C48" s="83" t="s">
        <v>27</v>
      </c>
      <c r="D48" s="45">
        <f>SUM(D5:D47)</f>
        <v>8055929</v>
      </c>
      <c r="E48" s="84">
        <f t="shared" si="0"/>
        <v>1</v>
      </c>
    </row>
    <row r="49" spans="4:4">
      <c r="D49" s="28"/>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8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H9" sqref="H9"/>
    </sheetView>
  </sheetViews>
  <sheetFormatPr defaultRowHeight="15"/>
  <cols>
    <col min="1" max="1" width="4.28515625" customWidth="1"/>
    <col min="2" max="2" width="8" customWidth="1"/>
    <col min="3" max="3" width="19.28515625" customWidth="1"/>
    <col min="4" max="4" width="27.5703125" customWidth="1"/>
    <col min="5" max="16384" width="9.140625" style="9"/>
  </cols>
  <sheetData>
    <row r="1" spans="2:4" ht="15.75" thickBot="1"/>
    <row r="2" spans="2:4" ht="57" customHeight="1">
      <c r="B2" s="132" t="s">
        <v>199</v>
      </c>
      <c r="C2" s="133"/>
      <c r="D2" s="134"/>
    </row>
    <row r="3" spans="2:4" ht="54" customHeight="1">
      <c r="B3" s="130" t="s">
        <v>28</v>
      </c>
      <c r="C3" s="131"/>
      <c r="D3" s="88" t="s">
        <v>9</v>
      </c>
    </row>
    <row r="4" spans="2:4">
      <c r="B4" s="79" t="s">
        <v>30</v>
      </c>
      <c r="C4" s="80" t="s">
        <v>177</v>
      </c>
      <c r="D4" s="89"/>
    </row>
    <row r="5" spans="2:4" ht="15.75">
      <c r="B5" s="90"/>
      <c r="C5" s="86" t="s">
        <v>178</v>
      </c>
      <c r="D5" s="91">
        <v>27046</v>
      </c>
    </row>
    <row r="6" spans="2:4" ht="15.75">
      <c r="B6" s="92" t="s">
        <v>35</v>
      </c>
      <c r="C6" s="86" t="s">
        <v>36</v>
      </c>
      <c r="D6" s="91">
        <v>72907</v>
      </c>
    </row>
    <row r="7" spans="2:4" ht="15.75">
      <c r="B7" s="92" t="s">
        <v>37</v>
      </c>
      <c r="C7" s="86" t="s">
        <v>38</v>
      </c>
      <c r="D7" s="91">
        <v>95223</v>
      </c>
    </row>
    <row r="8" spans="2:4" ht="15.75">
      <c r="B8" s="92" t="s">
        <v>39</v>
      </c>
      <c r="C8" s="86" t="s">
        <v>40</v>
      </c>
      <c r="D8" s="91">
        <v>140588</v>
      </c>
    </row>
    <row r="9" spans="2:4" ht="15.75">
      <c r="B9" s="92" t="s">
        <v>41</v>
      </c>
      <c r="C9" s="86" t="s">
        <v>42</v>
      </c>
      <c r="D9" s="91">
        <v>90373</v>
      </c>
    </row>
    <row r="10" spans="2:4" ht="15.75">
      <c r="B10" s="92" t="s">
        <v>43</v>
      </c>
      <c r="C10" s="86" t="s">
        <v>44</v>
      </c>
      <c r="D10" s="91">
        <v>122196</v>
      </c>
    </row>
    <row r="11" spans="2:4" ht="15.75">
      <c r="B11" s="92" t="s">
        <v>45</v>
      </c>
      <c r="C11" s="86" t="s">
        <v>46</v>
      </c>
      <c r="D11" s="91">
        <v>49514</v>
      </c>
    </row>
    <row r="12" spans="2:4" ht="15.75">
      <c r="B12" s="92" t="s">
        <v>47</v>
      </c>
      <c r="C12" s="86" t="s">
        <v>48</v>
      </c>
      <c r="D12" s="91">
        <v>47367</v>
      </c>
    </row>
    <row r="13" spans="2:4" ht="15.75">
      <c r="B13" s="92" t="s">
        <v>49</v>
      </c>
      <c r="C13" s="86" t="s">
        <v>50</v>
      </c>
      <c r="D13" s="91">
        <v>135417</v>
      </c>
    </row>
    <row r="14" spans="2:4" ht="15.75">
      <c r="B14" s="92" t="s">
        <v>51</v>
      </c>
      <c r="C14" s="86" t="s">
        <v>52</v>
      </c>
      <c r="D14" s="91">
        <v>50603</v>
      </c>
    </row>
    <row r="15" spans="2:4" ht="15.75">
      <c r="B15" s="92" t="s">
        <v>53</v>
      </c>
      <c r="C15" s="86" t="s">
        <v>54</v>
      </c>
      <c r="D15" s="91">
        <v>67205</v>
      </c>
    </row>
    <row r="16" spans="2:4" ht="15.75">
      <c r="B16" s="92" t="s">
        <v>55</v>
      </c>
      <c r="C16" s="86" t="s">
        <v>56</v>
      </c>
      <c r="D16" s="91">
        <v>43142</v>
      </c>
    </row>
    <row r="17" spans="2:4" ht="15.75">
      <c r="B17" s="92" t="s">
        <v>57</v>
      </c>
      <c r="C17" s="86" t="s">
        <v>58</v>
      </c>
      <c r="D17" s="91">
        <v>182551</v>
      </c>
    </row>
    <row r="18" spans="2:4" ht="15.75">
      <c r="B18" s="92" t="s">
        <v>59</v>
      </c>
      <c r="C18" s="86" t="s">
        <v>60</v>
      </c>
      <c r="D18" s="91">
        <v>137244</v>
      </c>
    </row>
    <row r="19" spans="2:4" ht="15.75">
      <c r="B19" s="92" t="s">
        <v>61</v>
      </c>
      <c r="C19" s="86" t="s">
        <v>62</v>
      </c>
      <c r="D19" s="91">
        <v>38726</v>
      </c>
    </row>
    <row r="20" spans="2:4" ht="15.75">
      <c r="B20" s="92" t="s">
        <v>63</v>
      </c>
      <c r="C20" s="86" t="s">
        <v>64</v>
      </c>
      <c r="D20" s="91">
        <v>86063</v>
      </c>
    </row>
    <row r="21" spans="2:4" ht="15.75">
      <c r="B21" s="92" t="s">
        <v>65</v>
      </c>
      <c r="C21" s="86" t="s">
        <v>66</v>
      </c>
      <c r="D21" s="91">
        <v>107896</v>
      </c>
    </row>
    <row r="22" spans="2:4" ht="15.75">
      <c r="B22" s="92" t="s">
        <v>67</v>
      </c>
      <c r="C22" s="86" t="s">
        <v>68</v>
      </c>
      <c r="D22" s="91">
        <v>84339</v>
      </c>
    </row>
    <row r="23" spans="2:4" ht="15.75">
      <c r="B23" s="92" t="s">
        <v>69</v>
      </c>
      <c r="C23" s="86" t="s">
        <v>70</v>
      </c>
      <c r="D23" s="91">
        <v>65581</v>
      </c>
    </row>
    <row r="24" spans="2:4" ht="15.75">
      <c r="B24" s="92" t="s">
        <v>71</v>
      </c>
      <c r="C24" s="86" t="s">
        <v>72</v>
      </c>
      <c r="D24" s="91">
        <v>56419</v>
      </c>
    </row>
    <row r="25" spans="2:4" ht="15.75">
      <c r="B25" s="92" t="s">
        <v>73</v>
      </c>
      <c r="C25" s="86" t="s">
        <v>74</v>
      </c>
      <c r="D25" s="91">
        <v>77646</v>
      </c>
    </row>
    <row r="26" spans="2:4" ht="15.75">
      <c r="B26" s="92" t="s">
        <v>75</v>
      </c>
      <c r="C26" s="86" t="s">
        <v>76</v>
      </c>
      <c r="D26" s="91">
        <v>42697</v>
      </c>
    </row>
    <row r="27" spans="2:4" ht="15.75">
      <c r="B27" s="92" t="s">
        <v>77</v>
      </c>
      <c r="C27" s="86" t="s">
        <v>78</v>
      </c>
      <c r="D27" s="91">
        <v>142020</v>
      </c>
    </row>
    <row r="28" spans="2:4" ht="15.75">
      <c r="B28" s="92" t="s">
        <v>79</v>
      </c>
      <c r="C28" s="86" t="s">
        <v>80</v>
      </c>
      <c r="D28" s="91">
        <v>42541</v>
      </c>
    </row>
    <row r="29" spans="2:4" ht="15.75">
      <c r="B29" s="92" t="s">
        <v>81</v>
      </c>
      <c r="C29" s="86" t="s">
        <v>82</v>
      </c>
      <c r="D29" s="91">
        <v>85058</v>
      </c>
    </row>
    <row r="30" spans="2:4" ht="15.75">
      <c r="B30" s="92" t="s">
        <v>83</v>
      </c>
      <c r="C30" s="86" t="s">
        <v>84</v>
      </c>
      <c r="D30" s="91">
        <v>36948</v>
      </c>
    </row>
    <row r="31" spans="2:4" ht="15.75">
      <c r="B31" s="92" t="s">
        <v>85</v>
      </c>
      <c r="C31" s="86" t="s">
        <v>86</v>
      </c>
      <c r="D31" s="91">
        <v>106343</v>
      </c>
    </row>
    <row r="32" spans="2:4" ht="15.75">
      <c r="B32" s="92" t="s">
        <v>87</v>
      </c>
      <c r="C32" s="86" t="s">
        <v>88</v>
      </c>
      <c r="D32" s="91">
        <v>67475</v>
      </c>
    </row>
    <row r="33" spans="2:12" ht="15.75">
      <c r="B33" s="92" t="s">
        <v>89</v>
      </c>
      <c r="C33" s="86" t="s">
        <v>90</v>
      </c>
      <c r="D33" s="91">
        <v>63266</v>
      </c>
    </row>
    <row r="34" spans="2:12" ht="15.75">
      <c r="B34" s="92" t="s">
        <v>91</v>
      </c>
      <c r="C34" s="86" t="s">
        <v>92</v>
      </c>
      <c r="D34" s="91">
        <v>160321</v>
      </c>
    </row>
    <row r="35" spans="2:12" ht="15.75">
      <c r="B35" s="92" t="s">
        <v>93</v>
      </c>
      <c r="C35" s="86" t="s">
        <v>94</v>
      </c>
      <c r="D35" s="91">
        <v>59444</v>
      </c>
    </row>
    <row r="36" spans="2:12" ht="15.75">
      <c r="B36" s="92" t="s">
        <v>95</v>
      </c>
      <c r="C36" s="86" t="s">
        <v>96</v>
      </c>
      <c r="D36" s="91">
        <v>42283</v>
      </c>
    </row>
    <row r="37" spans="2:12" ht="15.75">
      <c r="B37" s="92" t="s">
        <v>97</v>
      </c>
      <c r="C37" s="86" t="s">
        <v>98</v>
      </c>
      <c r="D37" s="91">
        <v>100059</v>
      </c>
    </row>
    <row r="38" spans="2:12" ht="15.75">
      <c r="B38" s="92" t="s">
        <v>99</v>
      </c>
      <c r="C38" s="86" t="s">
        <v>100</v>
      </c>
      <c r="D38" s="91">
        <v>91398</v>
      </c>
    </row>
    <row r="39" spans="2:12" ht="15.75">
      <c r="B39" s="92" t="s">
        <v>101</v>
      </c>
      <c r="C39" s="86" t="s">
        <v>102</v>
      </c>
      <c r="D39" s="91">
        <v>49561</v>
      </c>
    </row>
    <row r="40" spans="2:12" ht="15.75">
      <c r="B40" s="92" t="s">
        <v>103</v>
      </c>
      <c r="C40" s="86" t="s">
        <v>104</v>
      </c>
      <c r="D40" s="91">
        <v>174112</v>
      </c>
    </row>
    <row r="41" spans="2:12" ht="15.75">
      <c r="B41" s="92" t="s">
        <v>105</v>
      </c>
      <c r="C41" s="86" t="s">
        <v>106</v>
      </c>
      <c r="D41" s="91">
        <v>33950</v>
      </c>
    </row>
    <row r="42" spans="2:12" ht="15.75">
      <c r="B42" s="92" t="s">
        <v>107</v>
      </c>
      <c r="C42" s="86" t="s">
        <v>108</v>
      </c>
      <c r="D42" s="91">
        <v>47627</v>
      </c>
    </row>
    <row r="43" spans="2:12" ht="15.75">
      <c r="B43" s="92" t="s">
        <v>109</v>
      </c>
      <c r="C43" s="86" t="s">
        <v>110</v>
      </c>
      <c r="D43" s="91">
        <v>65846</v>
      </c>
    </row>
    <row r="44" spans="2:12" ht="15.75">
      <c r="B44" s="92" t="s">
        <v>111</v>
      </c>
      <c r="C44" s="86" t="s">
        <v>112</v>
      </c>
      <c r="D44" s="91">
        <v>45807</v>
      </c>
      <c r="L44" s="21"/>
    </row>
    <row r="45" spans="2:12" ht="15.75">
      <c r="B45" s="92" t="s">
        <v>113</v>
      </c>
      <c r="C45" s="86" t="s">
        <v>114</v>
      </c>
      <c r="D45" s="91">
        <v>45298</v>
      </c>
    </row>
    <row r="46" spans="2:12" ht="15.75">
      <c r="B46" s="92" t="s">
        <v>115</v>
      </c>
      <c r="C46" s="86" t="s">
        <v>116</v>
      </c>
      <c r="D46" s="91">
        <v>67241</v>
      </c>
    </row>
    <row r="47" spans="2:12" ht="15.75">
      <c r="B47" s="92">
        <v>421</v>
      </c>
      <c r="C47" s="86" t="s">
        <v>116</v>
      </c>
      <c r="D47" s="91">
        <v>93213</v>
      </c>
    </row>
    <row r="48" spans="2:12" ht="15.75">
      <c r="B48" s="92">
        <v>431</v>
      </c>
      <c r="C48" s="86" t="s">
        <v>116</v>
      </c>
      <c r="D48" s="91">
        <v>124831</v>
      </c>
    </row>
    <row r="49" spans="2:4" ht="15.75">
      <c r="B49" s="92">
        <v>441</v>
      </c>
      <c r="C49" s="86" t="s">
        <v>116</v>
      </c>
      <c r="D49" s="91">
        <v>94714</v>
      </c>
    </row>
    <row r="50" spans="2:4" ht="15.75">
      <c r="B50" s="92">
        <v>451</v>
      </c>
      <c r="C50" s="86" t="s">
        <v>116</v>
      </c>
      <c r="D50" s="91">
        <v>75468</v>
      </c>
    </row>
    <row r="51" spans="2:4" ht="15.75">
      <c r="B51" s="92">
        <v>461</v>
      </c>
      <c r="C51" s="86" t="s">
        <v>116</v>
      </c>
      <c r="D51" s="91">
        <v>114990</v>
      </c>
    </row>
    <row r="52" spans="2:4" ht="15.75">
      <c r="B52" s="92" t="s">
        <v>117</v>
      </c>
      <c r="C52" s="86" t="s">
        <v>118</v>
      </c>
      <c r="D52" s="91">
        <v>145605</v>
      </c>
    </row>
    <row r="53" spans="2:4" ht="16.5" thickBot="1">
      <c r="B53" s="82" t="s">
        <v>119</v>
      </c>
      <c r="C53" s="83" t="s">
        <v>27</v>
      </c>
      <c r="D53" s="93">
        <f>SUM(D5:D52)</f>
        <v>3996162</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7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7"/>
  <sheetViews>
    <sheetView workbookViewId="0">
      <selection activeCell="M26" sqref="M26"/>
    </sheetView>
  </sheetViews>
  <sheetFormatPr defaultRowHeight="12.75"/>
  <cols>
    <col min="1" max="1" width="12.140625" customWidth="1"/>
    <col min="2" max="2" width="29.140625" customWidth="1"/>
    <col min="3" max="3" width="30.42578125" customWidth="1"/>
  </cols>
  <sheetData>
    <row r="1" spans="2:3" ht="16.5" thickBot="1">
      <c r="B1" s="126"/>
      <c r="C1" s="126"/>
    </row>
    <row r="2" spans="2:3" ht="39" customHeight="1">
      <c r="B2" s="135" t="s">
        <v>200</v>
      </c>
      <c r="C2" s="136"/>
    </row>
    <row r="3" spans="2:3">
      <c r="B3" s="79" t="s">
        <v>171</v>
      </c>
      <c r="C3" s="89" t="s">
        <v>29</v>
      </c>
    </row>
    <row r="4" spans="2:3" ht="15">
      <c r="B4" s="94" t="s">
        <v>170</v>
      </c>
      <c r="C4" s="52">
        <v>78808</v>
      </c>
    </row>
    <row r="5" spans="2:3" ht="15">
      <c r="B5" s="94" t="s">
        <v>7</v>
      </c>
      <c r="C5" s="52">
        <v>78608</v>
      </c>
    </row>
    <row r="6" spans="2:3" ht="15">
      <c r="B6" s="94" t="s">
        <v>173</v>
      </c>
      <c r="C6" s="52">
        <v>78419</v>
      </c>
    </row>
    <row r="7" spans="2:3" ht="15.75" thickBot="1">
      <c r="B7" s="95" t="s">
        <v>10</v>
      </c>
      <c r="C7" s="78">
        <v>78244</v>
      </c>
    </row>
  </sheetData>
  <mergeCells count="2">
    <mergeCell ref="B1:C1"/>
    <mergeCell ref="B2:C2"/>
  </mergeCells>
  <phoneticPr fontId="16"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J28" sqref="J28"/>
    </sheetView>
  </sheetViews>
  <sheetFormatPr defaultColWidth="11.42578125" defaultRowHeight="12.75"/>
  <cols>
    <col min="2" max="2" width="4.5703125" customWidth="1"/>
    <col min="3" max="3" width="18.28515625" style="7" customWidth="1"/>
    <col min="4" max="4" width="24.140625" customWidth="1"/>
    <col min="5" max="6" width="13.85546875" bestFit="1" customWidth="1"/>
  </cols>
  <sheetData>
    <row r="1" spans="2:8" ht="13.5" thickBot="1"/>
    <row r="2" spans="2:8" ht="54.75" customHeight="1">
      <c r="B2" s="97" t="s">
        <v>201</v>
      </c>
      <c r="C2" s="98"/>
      <c r="D2" s="98"/>
      <c r="E2" s="98"/>
      <c r="F2" s="99"/>
    </row>
    <row r="3" spans="2:8" ht="23.25" customHeight="1">
      <c r="B3" s="104" t="s">
        <v>25</v>
      </c>
      <c r="C3" s="96" t="s">
        <v>147</v>
      </c>
      <c r="D3" s="96" t="s">
        <v>120</v>
      </c>
      <c r="E3" s="96" t="s">
        <v>122</v>
      </c>
      <c r="F3" s="107"/>
    </row>
    <row r="4" spans="2:8">
      <c r="B4" s="104"/>
      <c r="C4" s="96"/>
      <c r="D4" s="96"/>
      <c r="E4" s="36" t="s">
        <v>153</v>
      </c>
      <c r="F4" s="44" t="s">
        <v>154</v>
      </c>
    </row>
    <row r="5" spans="2:8" ht="15">
      <c r="B5" s="48">
        <f>k_total_tec_0423!B6</f>
        <v>1</v>
      </c>
      <c r="C5" s="40" t="str">
        <f>k_total_tec_0423!C6</f>
        <v>METROPOLITAN LIFE</v>
      </c>
      <c r="D5" s="50">
        <f t="shared" ref="D5:D11" si="0">E5+F5</f>
        <v>1111177</v>
      </c>
      <c r="E5" s="50">
        <v>531120</v>
      </c>
      <c r="F5" s="52">
        <v>580057</v>
      </c>
      <c r="G5" s="4"/>
      <c r="H5" s="4"/>
    </row>
    <row r="6" spans="2:8" ht="15">
      <c r="B6" s="53">
        <f>k_total_tec_0423!B7</f>
        <v>2</v>
      </c>
      <c r="C6" s="40" t="str">
        <f>k_total_tec_0423!C7</f>
        <v>AZT VIITORUL TAU</v>
      </c>
      <c r="D6" s="50">
        <f t="shared" si="0"/>
        <v>1671330</v>
      </c>
      <c r="E6" s="50">
        <v>799401</v>
      </c>
      <c r="F6" s="52">
        <v>871929</v>
      </c>
      <c r="G6" s="4"/>
      <c r="H6" s="4"/>
    </row>
    <row r="7" spans="2:8" ht="15">
      <c r="B7" s="53">
        <f>k_total_tec_0423!B8</f>
        <v>3</v>
      </c>
      <c r="C7" s="49" t="str">
        <f>k_total_tec_0423!C8</f>
        <v>BCR</v>
      </c>
      <c r="D7" s="50">
        <f t="shared" si="0"/>
        <v>757505</v>
      </c>
      <c r="E7" s="50">
        <v>358049</v>
      </c>
      <c r="F7" s="52">
        <v>399456</v>
      </c>
      <c r="G7" s="4"/>
      <c r="H7" s="4"/>
    </row>
    <row r="8" spans="2:8" ht="15">
      <c r="B8" s="53">
        <f>k_total_tec_0423!B9</f>
        <v>4</v>
      </c>
      <c r="C8" s="49" t="str">
        <f>k_total_tec_0423!C9</f>
        <v>BRD</v>
      </c>
      <c r="D8" s="50">
        <f t="shared" si="0"/>
        <v>546823</v>
      </c>
      <c r="E8" s="50">
        <v>257739</v>
      </c>
      <c r="F8" s="52">
        <v>289084</v>
      </c>
      <c r="G8" s="4"/>
      <c r="H8" s="4"/>
    </row>
    <row r="9" spans="2:8" ht="15">
      <c r="B9" s="53">
        <f>k_total_tec_0423!B10</f>
        <v>5</v>
      </c>
      <c r="C9" s="49" t="str">
        <f>k_total_tec_0423!C10</f>
        <v>VITAL</v>
      </c>
      <c r="D9" s="50">
        <f t="shared" si="0"/>
        <v>1019510</v>
      </c>
      <c r="E9" s="50">
        <v>480102</v>
      </c>
      <c r="F9" s="52">
        <v>539408</v>
      </c>
      <c r="G9" s="4"/>
      <c r="H9" s="4"/>
    </row>
    <row r="10" spans="2:8" ht="15">
      <c r="B10" s="53">
        <f>k_total_tec_0423!B11</f>
        <v>6</v>
      </c>
      <c r="C10" s="49" t="str">
        <f>k_total_tec_0423!C11</f>
        <v>ARIPI</v>
      </c>
      <c r="D10" s="50">
        <f t="shared" si="0"/>
        <v>855517</v>
      </c>
      <c r="E10" s="50">
        <v>405056</v>
      </c>
      <c r="F10" s="52">
        <v>450461</v>
      </c>
      <c r="G10" s="4"/>
      <c r="H10" s="4"/>
    </row>
    <row r="11" spans="2:8" ht="15">
      <c r="B11" s="53">
        <f>k_total_tec_0423!B12</f>
        <v>7</v>
      </c>
      <c r="C11" s="49" t="s">
        <v>4</v>
      </c>
      <c r="D11" s="50">
        <f t="shared" si="0"/>
        <v>2094067</v>
      </c>
      <c r="E11" s="50">
        <v>1037219</v>
      </c>
      <c r="F11" s="52">
        <v>1056848</v>
      </c>
      <c r="G11" s="4"/>
      <c r="H11" s="4"/>
    </row>
    <row r="12" spans="2:8" ht="15.75" thickBot="1">
      <c r="B12" s="137" t="s">
        <v>27</v>
      </c>
      <c r="C12" s="138"/>
      <c r="D12" s="45">
        <f>SUM(D5:D11)</f>
        <v>8055929</v>
      </c>
      <c r="E12" s="45">
        <f>SUM(E5:E11)</f>
        <v>3868686</v>
      </c>
      <c r="F12" s="47">
        <f>SUM(F5:F11)</f>
        <v>4187243</v>
      </c>
      <c r="G12" s="4"/>
      <c r="H12" s="4"/>
    </row>
    <row r="14" spans="2:8">
      <c r="B14" s="11"/>
      <c r="C14" s="12"/>
    </row>
    <row r="15" spans="2:8">
      <c r="B15" s="15"/>
      <c r="C15" s="15"/>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Q21" sqref="Q21"/>
    </sheetView>
  </sheetViews>
  <sheetFormatPr defaultRowHeight="12.75"/>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S17"/>
  <sheetViews>
    <sheetView zoomScaleNormal="100" workbookViewId="0">
      <selection activeCell="J27" sqref="J27"/>
    </sheetView>
  </sheetViews>
  <sheetFormatPr defaultColWidth="11.42578125" defaultRowHeight="12.75"/>
  <cols>
    <col min="2" max="2" width="5.5703125" customWidth="1"/>
    <col min="3" max="3" width="18.7109375" style="7" customWidth="1"/>
    <col min="4" max="4" width="16"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3.5" thickBot="1"/>
    <row r="2" spans="2:19" ht="54" customHeight="1">
      <c r="B2" s="97" t="s">
        <v>202</v>
      </c>
      <c r="C2" s="98"/>
      <c r="D2" s="98"/>
      <c r="E2" s="98"/>
      <c r="F2" s="98"/>
      <c r="G2" s="98"/>
      <c r="H2" s="98"/>
      <c r="I2" s="98"/>
      <c r="J2" s="98"/>
      <c r="K2" s="98"/>
      <c r="L2" s="98"/>
      <c r="M2" s="98"/>
      <c r="N2" s="98"/>
      <c r="O2" s="98"/>
      <c r="P2" s="99"/>
    </row>
    <row r="3" spans="2:19" ht="23.25" customHeight="1">
      <c r="B3" s="104" t="s">
        <v>25</v>
      </c>
      <c r="C3" s="96" t="s">
        <v>147</v>
      </c>
      <c r="D3" s="96" t="s">
        <v>120</v>
      </c>
      <c r="E3" s="139"/>
      <c r="F3" s="140"/>
      <c r="G3" s="140"/>
      <c r="H3" s="141"/>
      <c r="I3" s="96" t="s">
        <v>122</v>
      </c>
      <c r="J3" s="96"/>
      <c r="K3" s="96"/>
      <c r="L3" s="96"/>
      <c r="M3" s="96"/>
      <c r="N3" s="96"/>
      <c r="O3" s="96"/>
      <c r="P3" s="107"/>
    </row>
    <row r="4" spans="2:19" ht="23.25" customHeight="1">
      <c r="B4" s="104"/>
      <c r="C4" s="96"/>
      <c r="D4" s="96"/>
      <c r="E4" s="96" t="s">
        <v>27</v>
      </c>
      <c r="F4" s="96"/>
      <c r="G4" s="96"/>
      <c r="H4" s="96"/>
      <c r="I4" s="96" t="s">
        <v>155</v>
      </c>
      <c r="J4" s="96"/>
      <c r="K4" s="96"/>
      <c r="L4" s="96"/>
      <c r="M4" s="96" t="s">
        <v>156</v>
      </c>
      <c r="N4" s="96"/>
      <c r="O4" s="96"/>
      <c r="P4" s="107"/>
    </row>
    <row r="5" spans="2:19" ht="47.25" customHeight="1">
      <c r="B5" s="104"/>
      <c r="C5" s="96"/>
      <c r="D5" s="96"/>
      <c r="E5" s="36" t="s">
        <v>157</v>
      </c>
      <c r="F5" s="36" t="s">
        <v>158</v>
      </c>
      <c r="G5" s="36" t="s">
        <v>1</v>
      </c>
      <c r="H5" s="36" t="s">
        <v>0</v>
      </c>
      <c r="I5" s="36" t="s">
        <v>157</v>
      </c>
      <c r="J5" s="36" t="s">
        <v>158</v>
      </c>
      <c r="K5" s="36" t="s">
        <v>1</v>
      </c>
      <c r="L5" s="36" t="s">
        <v>0</v>
      </c>
      <c r="M5" s="36" t="s">
        <v>157</v>
      </c>
      <c r="N5" s="36" t="s">
        <v>158</v>
      </c>
      <c r="O5" s="36" t="s">
        <v>1</v>
      </c>
      <c r="P5" s="44" t="s">
        <v>0</v>
      </c>
    </row>
    <row r="6" spans="2:19" ht="18" hidden="1" customHeight="1">
      <c r="B6" s="30"/>
      <c r="C6" s="16"/>
      <c r="D6" s="17" t="s">
        <v>159</v>
      </c>
      <c r="E6" s="17" t="s">
        <v>160</v>
      </c>
      <c r="F6" s="17" t="s">
        <v>161</v>
      </c>
      <c r="G6" s="17"/>
      <c r="H6" s="17" t="s">
        <v>162</v>
      </c>
      <c r="I6" s="17" t="s">
        <v>160</v>
      </c>
      <c r="J6" s="17" t="s">
        <v>161</v>
      </c>
      <c r="K6" s="17"/>
      <c r="L6" s="17" t="s">
        <v>162</v>
      </c>
      <c r="M6" s="17" t="s">
        <v>163</v>
      </c>
      <c r="N6" s="17" t="s">
        <v>164</v>
      </c>
      <c r="O6" s="17"/>
      <c r="P6" s="18" t="s">
        <v>165</v>
      </c>
    </row>
    <row r="7" spans="2:19" ht="15">
      <c r="B7" s="48">
        <f>k_total_tec_0423!B6</f>
        <v>1</v>
      </c>
      <c r="C7" s="40" t="str">
        <f>k_total_tec_0423!C6</f>
        <v>METROPOLITAN LIFE</v>
      </c>
      <c r="D7" s="50">
        <f>SUM(E7+F7+G7+H7)</f>
        <v>1111177</v>
      </c>
      <c r="E7" s="50">
        <f>I7+M7</f>
        <v>98332</v>
      </c>
      <c r="F7" s="50">
        <f>J7+N7</f>
        <v>300341</v>
      </c>
      <c r="G7" s="50">
        <f>K7+O7</f>
        <v>402764</v>
      </c>
      <c r="H7" s="50">
        <f>L7+P7</f>
        <v>309740</v>
      </c>
      <c r="I7" s="50">
        <v>46106</v>
      </c>
      <c r="J7" s="50">
        <v>140195</v>
      </c>
      <c r="K7" s="50">
        <v>187518</v>
      </c>
      <c r="L7" s="50">
        <v>157301</v>
      </c>
      <c r="M7" s="50">
        <v>52226</v>
      </c>
      <c r="N7" s="50">
        <v>160146</v>
      </c>
      <c r="O7" s="50">
        <v>215246</v>
      </c>
      <c r="P7" s="52">
        <v>152439</v>
      </c>
    </row>
    <row r="8" spans="2:19" ht="15">
      <c r="B8" s="53">
        <f>k_total_tec_0423!B7</f>
        <v>2</v>
      </c>
      <c r="C8" s="40" t="str">
        <f>k_total_tec_0423!C7</f>
        <v>AZT VIITORUL TAU</v>
      </c>
      <c r="D8" s="50">
        <f t="shared" ref="D8:D13" si="0">SUM(E8+F8+G8+H8)</f>
        <v>1671330</v>
      </c>
      <c r="E8" s="50">
        <f t="shared" ref="E8:E13" si="1">I8+M8</f>
        <v>98179</v>
      </c>
      <c r="F8" s="50">
        <f t="shared" ref="F8:F13" si="2">J8+N8</f>
        <v>274796</v>
      </c>
      <c r="G8" s="50">
        <f t="shared" ref="G8:G13" si="3">K8+O8</f>
        <v>636698</v>
      </c>
      <c r="H8" s="50">
        <f t="shared" ref="H8:H13" si="4">L8+P8</f>
        <v>661657</v>
      </c>
      <c r="I8" s="50">
        <v>46034</v>
      </c>
      <c r="J8" s="50">
        <v>128761</v>
      </c>
      <c r="K8" s="50">
        <v>297914</v>
      </c>
      <c r="L8" s="50">
        <v>326692</v>
      </c>
      <c r="M8" s="50">
        <v>52145</v>
      </c>
      <c r="N8" s="50">
        <v>146035</v>
      </c>
      <c r="O8" s="50">
        <v>338784</v>
      </c>
      <c r="P8" s="52">
        <v>334965</v>
      </c>
    </row>
    <row r="9" spans="2:19" ht="15">
      <c r="B9" s="53">
        <f>k_total_tec_0423!B8</f>
        <v>3</v>
      </c>
      <c r="C9" s="49" t="str">
        <f>k_total_tec_0423!C8</f>
        <v>BCR</v>
      </c>
      <c r="D9" s="50">
        <f t="shared" si="0"/>
        <v>757505</v>
      </c>
      <c r="E9" s="50">
        <f t="shared" si="1"/>
        <v>100870</v>
      </c>
      <c r="F9" s="50">
        <f t="shared" si="2"/>
        <v>296202</v>
      </c>
      <c r="G9" s="50">
        <f t="shared" si="3"/>
        <v>206108</v>
      </c>
      <c r="H9" s="50">
        <f t="shared" si="4"/>
        <v>154325</v>
      </c>
      <c r="I9" s="50">
        <v>47133</v>
      </c>
      <c r="J9" s="50">
        <v>139301</v>
      </c>
      <c r="K9" s="50">
        <v>96105</v>
      </c>
      <c r="L9" s="50">
        <v>75510</v>
      </c>
      <c r="M9" s="50">
        <v>53737</v>
      </c>
      <c r="N9" s="50">
        <v>156901</v>
      </c>
      <c r="O9" s="50">
        <v>110003</v>
      </c>
      <c r="P9" s="52">
        <v>78815</v>
      </c>
    </row>
    <row r="10" spans="2:19" ht="15">
      <c r="B10" s="53">
        <f>k_total_tec_0423!B9</f>
        <v>4</v>
      </c>
      <c r="C10" s="49" t="str">
        <f>k_total_tec_0423!C9</f>
        <v>BRD</v>
      </c>
      <c r="D10" s="50">
        <f t="shared" si="0"/>
        <v>546823</v>
      </c>
      <c r="E10" s="50">
        <f t="shared" si="1"/>
        <v>104766</v>
      </c>
      <c r="F10" s="50">
        <f t="shared" si="2"/>
        <v>249873</v>
      </c>
      <c r="G10" s="50">
        <f t="shared" si="3"/>
        <v>128972</v>
      </c>
      <c r="H10" s="50">
        <f t="shared" si="4"/>
        <v>63212</v>
      </c>
      <c r="I10" s="50">
        <v>49020</v>
      </c>
      <c r="J10" s="50">
        <v>118285</v>
      </c>
      <c r="K10" s="50">
        <v>60130</v>
      </c>
      <c r="L10" s="50">
        <v>30304</v>
      </c>
      <c r="M10" s="50">
        <v>55746</v>
      </c>
      <c r="N10" s="50">
        <v>131588</v>
      </c>
      <c r="O10" s="50">
        <v>68842</v>
      </c>
      <c r="P10" s="52">
        <v>32908</v>
      </c>
    </row>
    <row r="11" spans="2:19" ht="15">
      <c r="B11" s="53">
        <f>k_total_tec_0423!B10</f>
        <v>5</v>
      </c>
      <c r="C11" s="49" t="str">
        <f>k_total_tec_0423!C10</f>
        <v>VITAL</v>
      </c>
      <c r="D11" s="50">
        <f t="shared" si="0"/>
        <v>1019510</v>
      </c>
      <c r="E11" s="50">
        <f t="shared" si="1"/>
        <v>98049</v>
      </c>
      <c r="F11" s="50">
        <f t="shared" si="2"/>
        <v>336248</v>
      </c>
      <c r="G11" s="50">
        <f t="shared" si="3"/>
        <v>348293</v>
      </c>
      <c r="H11" s="50">
        <f t="shared" si="4"/>
        <v>236920</v>
      </c>
      <c r="I11" s="50">
        <v>45979</v>
      </c>
      <c r="J11" s="50">
        <v>157394</v>
      </c>
      <c r="K11" s="50">
        <v>159301</v>
      </c>
      <c r="L11" s="50">
        <v>117428</v>
      </c>
      <c r="M11" s="50">
        <v>52070</v>
      </c>
      <c r="N11" s="50">
        <v>178854</v>
      </c>
      <c r="O11" s="50">
        <v>188992</v>
      </c>
      <c r="P11" s="52">
        <v>119492</v>
      </c>
    </row>
    <row r="12" spans="2:19" ht="15">
      <c r="B12" s="53">
        <f>k_total_tec_0423!B11</f>
        <v>6</v>
      </c>
      <c r="C12" s="49" t="str">
        <f>k_total_tec_0423!C11</f>
        <v>ARIPI</v>
      </c>
      <c r="D12" s="50">
        <f t="shared" si="0"/>
        <v>855517</v>
      </c>
      <c r="E12" s="50">
        <f t="shared" si="1"/>
        <v>97980</v>
      </c>
      <c r="F12" s="50">
        <f t="shared" si="2"/>
        <v>257285</v>
      </c>
      <c r="G12" s="50">
        <f t="shared" si="3"/>
        <v>285077</v>
      </c>
      <c r="H12" s="50">
        <f t="shared" si="4"/>
        <v>215175</v>
      </c>
      <c r="I12" s="50">
        <v>45931</v>
      </c>
      <c r="J12" s="50">
        <v>120831</v>
      </c>
      <c r="K12" s="50">
        <v>130978</v>
      </c>
      <c r="L12" s="50">
        <v>107316</v>
      </c>
      <c r="M12" s="50">
        <v>52049</v>
      </c>
      <c r="N12" s="50">
        <v>136454</v>
      </c>
      <c r="O12" s="50">
        <v>154099</v>
      </c>
      <c r="P12" s="52">
        <v>107859</v>
      </c>
    </row>
    <row r="13" spans="2:19" ht="15">
      <c r="B13" s="53">
        <f>k_total_tec_0423!B12</f>
        <v>7</v>
      </c>
      <c r="C13" s="49" t="s">
        <v>4</v>
      </c>
      <c r="D13" s="50">
        <f t="shared" si="0"/>
        <v>2094067</v>
      </c>
      <c r="E13" s="50">
        <f t="shared" si="1"/>
        <v>99207</v>
      </c>
      <c r="F13" s="50">
        <f t="shared" si="2"/>
        <v>319797</v>
      </c>
      <c r="G13" s="50">
        <f t="shared" si="3"/>
        <v>795019</v>
      </c>
      <c r="H13" s="50">
        <f t="shared" si="4"/>
        <v>880044</v>
      </c>
      <c r="I13" s="50">
        <v>46520</v>
      </c>
      <c r="J13" s="50">
        <v>150899</v>
      </c>
      <c r="K13" s="50">
        <v>388733</v>
      </c>
      <c r="L13" s="50">
        <v>451067</v>
      </c>
      <c r="M13" s="50">
        <v>52687</v>
      </c>
      <c r="N13" s="50">
        <v>168898</v>
      </c>
      <c r="O13" s="50">
        <v>406286</v>
      </c>
      <c r="P13" s="52">
        <v>428977</v>
      </c>
      <c r="Q13" s="4"/>
      <c r="R13" s="4"/>
      <c r="S13" s="4"/>
    </row>
    <row r="14" spans="2:19" ht="15.75" thickBot="1">
      <c r="B14" s="112" t="s">
        <v>27</v>
      </c>
      <c r="C14" s="113"/>
      <c r="D14" s="45">
        <f t="shared" ref="D14:P14" si="5">SUM(D7:D13)</f>
        <v>8055929</v>
      </c>
      <c r="E14" s="45">
        <f t="shared" si="5"/>
        <v>697383</v>
      </c>
      <c r="F14" s="45">
        <f t="shared" si="5"/>
        <v>2034542</v>
      </c>
      <c r="G14" s="45">
        <f t="shared" si="5"/>
        <v>2802931</v>
      </c>
      <c r="H14" s="45">
        <f t="shared" si="5"/>
        <v>2521073</v>
      </c>
      <c r="I14" s="45">
        <f t="shared" si="5"/>
        <v>326723</v>
      </c>
      <c r="J14" s="45">
        <f t="shared" si="5"/>
        <v>955666</v>
      </c>
      <c r="K14" s="45">
        <f t="shared" si="5"/>
        <v>1320679</v>
      </c>
      <c r="L14" s="45">
        <f t="shared" si="5"/>
        <v>1265618</v>
      </c>
      <c r="M14" s="45">
        <f t="shared" si="5"/>
        <v>370660</v>
      </c>
      <c r="N14" s="45">
        <f t="shared" si="5"/>
        <v>1078876</v>
      </c>
      <c r="O14" s="45">
        <f t="shared" si="5"/>
        <v>1482252</v>
      </c>
      <c r="P14" s="47">
        <f t="shared" si="5"/>
        <v>1255455</v>
      </c>
    </row>
    <row r="16" spans="2:19">
      <c r="B16" s="11"/>
      <c r="C16" s="12"/>
      <c r="E16" s="4"/>
      <c r="I16" s="4"/>
    </row>
    <row r="17" spans="2:3">
      <c r="B17" s="15"/>
      <c r="C17" s="15"/>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G42" sqref="G42"/>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B18" sqref="B18:K18"/>
    </sheetView>
  </sheetViews>
  <sheetFormatPr defaultRowHeight="12.75"/>
  <cols>
    <col min="2" max="2" width="4.7109375" customWidth="1"/>
    <col min="3" max="3" width="20.42578125" customWidth="1"/>
    <col min="4" max="4" width="22.710937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1.25" customHeight="1">
      <c r="B2" s="97" t="s">
        <v>181</v>
      </c>
      <c r="C2" s="98"/>
      <c r="D2" s="98"/>
      <c r="E2" s="98"/>
      <c r="F2" s="98"/>
      <c r="G2" s="98"/>
      <c r="H2" s="98"/>
      <c r="I2" s="98"/>
      <c r="J2" s="98"/>
      <c r="K2" s="99"/>
    </row>
    <row r="3" spans="2:11" ht="60.75" customHeight="1">
      <c r="B3" s="104" t="s">
        <v>25</v>
      </c>
      <c r="C3" s="96" t="s">
        <v>147</v>
      </c>
      <c r="D3" s="96" t="s">
        <v>11</v>
      </c>
      <c r="E3" s="96" t="s">
        <v>121</v>
      </c>
      <c r="F3" s="96"/>
      <c r="G3" s="96" t="s">
        <v>183</v>
      </c>
      <c r="H3" s="96"/>
      <c r="I3" s="96"/>
      <c r="J3" s="96" t="s">
        <v>122</v>
      </c>
      <c r="K3" s="107"/>
    </row>
    <row r="4" spans="2:11" ht="119.25" customHeight="1">
      <c r="B4" s="104" t="s">
        <v>25</v>
      </c>
      <c r="C4" s="96"/>
      <c r="D4" s="96"/>
      <c r="E4" s="36" t="s">
        <v>32</v>
      </c>
      <c r="F4" s="36" t="s">
        <v>123</v>
      </c>
      <c r="G4" s="36" t="s">
        <v>32</v>
      </c>
      <c r="H4" s="36" t="s">
        <v>124</v>
      </c>
      <c r="I4" s="36" t="s">
        <v>123</v>
      </c>
      <c r="J4" s="36" t="s">
        <v>184</v>
      </c>
      <c r="K4" s="44" t="s">
        <v>185</v>
      </c>
    </row>
    <row r="5" spans="2:11" hidden="1">
      <c r="B5" s="26"/>
      <c r="C5" s="24"/>
      <c r="D5" s="25" t="s">
        <v>125</v>
      </c>
      <c r="E5" s="25" t="s">
        <v>126</v>
      </c>
      <c r="F5" s="24"/>
      <c r="G5" s="25" t="s">
        <v>127</v>
      </c>
      <c r="H5" s="24"/>
      <c r="I5" s="24"/>
      <c r="J5" s="25" t="s">
        <v>128</v>
      </c>
      <c r="K5" s="27" t="s">
        <v>129</v>
      </c>
    </row>
    <row r="6" spans="2:11" ht="15">
      <c r="B6" s="48">
        <f>[1]k_total_tec_0609!A10</f>
        <v>1</v>
      </c>
      <c r="C6" s="49" t="s">
        <v>8</v>
      </c>
      <c r="D6" s="50">
        <v>1111177</v>
      </c>
      <c r="E6" s="50">
        <v>550966</v>
      </c>
      <c r="F6" s="51">
        <f>E6/D6</f>
        <v>0.49583999668819639</v>
      </c>
      <c r="G6" s="50">
        <v>27758</v>
      </c>
      <c r="H6" s="51">
        <f t="shared" ref="H6:H13" si="0">G6/$G$13</f>
        <v>0.14015581845080308</v>
      </c>
      <c r="I6" s="51">
        <f t="shared" ref="I6:I13" si="1">G6/D6</f>
        <v>2.4980718643384449E-2</v>
      </c>
      <c r="J6" s="50">
        <v>25321</v>
      </c>
      <c r="K6" s="52">
        <v>2437</v>
      </c>
    </row>
    <row r="7" spans="2:11" ht="15">
      <c r="B7" s="53">
        <v>2</v>
      </c>
      <c r="C7" s="49" t="str">
        <f>[1]k_total_tec_0609!B12</f>
        <v>AZT VIITORUL TAU</v>
      </c>
      <c r="D7" s="50">
        <v>1671330</v>
      </c>
      <c r="E7" s="50">
        <v>839850</v>
      </c>
      <c r="F7" s="51">
        <f t="shared" ref="F7:F12" si="2">E7/D7</f>
        <v>0.50250399382527688</v>
      </c>
      <c r="G7" s="50">
        <v>40830</v>
      </c>
      <c r="H7" s="51">
        <f t="shared" si="0"/>
        <v>0.20615901964645469</v>
      </c>
      <c r="I7" s="51">
        <f t="shared" si="1"/>
        <v>2.4429645850909155E-2</v>
      </c>
      <c r="J7" s="50">
        <v>37268</v>
      </c>
      <c r="K7" s="52">
        <v>3562</v>
      </c>
    </row>
    <row r="8" spans="2:11" ht="15">
      <c r="B8" s="48">
        <f>[1]k_total_tec_0609!A12</f>
        <v>3</v>
      </c>
      <c r="C8" s="49" t="str">
        <f>[1]k_total_tec_0609!B13</f>
        <v>BCR</v>
      </c>
      <c r="D8" s="50">
        <v>757505</v>
      </c>
      <c r="E8" s="50">
        <v>350133</v>
      </c>
      <c r="F8" s="51">
        <f t="shared" si="2"/>
        <v>0.46221873122949686</v>
      </c>
      <c r="G8" s="50">
        <v>18383</v>
      </c>
      <c r="H8" s="51">
        <f t="shared" si="0"/>
        <v>9.2819526283634018E-2</v>
      </c>
      <c r="I8" s="51">
        <f t="shared" si="1"/>
        <v>2.4267826615005841E-2</v>
      </c>
      <c r="J8" s="50">
        <v>16837</v>
      </c>
      <c r="K8" s="52">
        <v>1546</v>
      </c>
    </row>
    <row r="9" spans="2:11" ht="15">
      <c r="B9" s="53">
        <v>4</v>
      </c>
      <c r="C9" s="49" t="str">
        <f>[1]k_total_tec_0609!B15</f>
        <v>BRD</v>
      </c>
      <c r="D9" s="50">
        <v>546823</v>
      </c>
      <c r="E9" s="50">
        <v>246726</v>
      </c>
      <c r="F9" s="51">
        <f t="shared" si="2"/>
        <v>0.45119901686651803</v>
      </c>
      <c r="G9" s="50">
        <v>13383</v>
      </c>
      <c r="H9" s="51">
        <f t="shared" si="0"/>
        <v>6.7573503794477185E-2</v>
      </c>
      <c r="I9" s="51">
        <f t="shared" si="1"/>
        <v>2.4474098565715047E-2</v>
      </c>
      <c r="J9" s="50">
        <v>12264</v>
      </c>
      <c r="K9" s="52">
        <v>1119</v>
      </c>
    </row>
    <row r="10" spans="2:11" ht="15">
      <c r="B10" s="48">
        <v>5</v>
      </c>
      <c r="C10" s="49" t="str">
        <f>[1]k_total_tec_0609!B16</f>
        <v>VITAL</v>
      </c>
      <c r="D10" s="50">
        <v>1019510</v>
      </c>
      <c r="E10" s="50">
        <v>468151</v>
      </c>
      <c r="F10" s="51">
        <f t="shared" si="2"/>
        <v>0.45919216094005944</v>
      </c>
      <c r="G10" s="50">
        <v>24096</v>
      </c>
      <c r="H10" s="51">
        <f t="shared" si="0"/>
        <v>0.12166563157974461</v>
      </c>
      <c r="I10" s="51">
        <f t="shared" si="1"/>
        <v>2.3634883424390147E-2</v>
      </c>
      <c r="J10" s="50">
        <v>22027</v>
      </c>
      <c r="K10" s="52">
        <v>2069</v>
      </c>
    </row>
    <row r="11" spans="2:11" ht="15">
      <c r="B11" s="53">
        <v>6</v>
      </c>
      <c r="C11" s="49" t="str">
        <f>[1]k_total_tec_0609!B18</f>
        <v>ARIPI</v>
      </c>
      <c r="D11" s="50">
        <v>855517</v>
      </c>
      <c r="E11" s="50">
        <v>409414</v>
      </c>
      <c r="F11" s="51">
        <f t="shared" si="2"/>
        <v>0.4785574103144648</v>
      </c>
      <c r="G11" s="50">
        <v>20434</v>
      </c>
      <c r="H11" s="51">
        <f t="shared" si="0"/>
        <v>0.10317544470868614</v>
      </c>
      <c r="I11" s="51">
        <f t="shared" si="1"/>
        <v>2.388497247862988E-2</v>
      </c>
      <c r="J11" s="50">
        <v>18725</v>
      </c>
      <c r="K11" s="52">
        <v>1709</v>
      </c>
    </row>
    <row r="12" spans="2:11" ht="15">
      <c r="B12" s="48">
        <v>7</v>
      </c>
      <c r="C12" s="49" t="s">
        <v>4</v>
      </c>
      <c r="D12" s="50">
        <v>2094067</v>
      </c>
      <c r="E12" s="50">
        <v>1130922</v>
      </c>
      <c r="F12" s="51">
        <f t="shared" si="2"/>
        <v>0.54006008403742578</v>
      </c>
      <c r="G12" s="50">
        <v>53167</v>
      </c>
      <c r="H12" s="51">
        <f t="shared" si="0"/>
        <v>0.26845105553620024</v>
      </c>
      <c r="I12" s="51">
        <f t="shared" si="1"/>
        <v>2.5389350006470662E-2</v>
      </c>
      <c r="J12" s="50">
        <v>48411</v>
      </c>
      <c r="K12" s="52">
        <v>4756</v>
      </c>
    </row>
    <row r="13" spans="2:11" ht="15.75" thickBot="1">
      <c r="B13" s="108" t="s">
        <v>27</v>
      </c>
      <c r="C13" s="109"/>
      <c r="D13" s="45">
        <f>SUM(D6:D12)</f>
        <v>8055929</v>
      </c>
      <c r="E13" s="45">
        <f>SUM(E6:E12)</f>
        <v>3996162</v>
      </c>
      <c r="F13" s="46">
        <f>E13/D13</f>
        <v>0.49605228645883048</v>
      </c>
      <c r="G13" s="45">
        <f>SUM(G6:G12)</f>
        <v>198051</v>
      </c>
      <c r="H13" s="46">
        <f t="shared" si="0"/>
        <v>1</v>
      </c>
      <c r="I13" s="46">
        <f t="shared" si="1"/>
        <v>2.4584501675722317E-2</v>
      </c>
      <c r="J13" s="45">
        <f>SUM(J6:J12)</f>
        <v>180853</v>
      </c>
      <c r="K13" s="47">
        <f>SUM(K6:K12)</f>
        <v>17198</v>
      </c>
    </row>
    <row r="14" spans="2:11">
      <c r="C14" s="7"/>
      <c r="D14" s="4"/>
      <c r="E14" s="4"/>
    </row>
    <row r="15" spans="2:11" ht="14.25" customHeight="1">
      <c r="B15" s="110" t="s">
        <v>130</v>
      </c>
      <c r="C15" s="110"/>
      <c r="D15" s="110"/>
      <c r="E15" s="110"/>
      <c r="F15" s="110"/>
      <c r="G15" s="110"/>
      <c r="H15" s="110"/>
      <c r="I15" s="110"/>
      <c r="J15" s="110"/>
      <c r="K15" s="110"/>
    </row>
    <row r="16" spans="2:11" ht="33.75" customHeight="1">
      <c r="B16" s="111" t="s">
        <v>166</v>
      </c>
      <c r="C16" s="111"/>
      <c r="D16" s="111"/>
      <c r="E16" s="111"/>
      <c r="F16" s="111"/>
      <c r="G16" s="111"/>
      <c r="H16" s="111"/>
      <c r="I16" s="111"/>
      <c r="J16" s="111"/>
      <c r="K16" s="111"/>
    </row>
    <row r="17" spans="2:11" ht="30.75" customHeight="1">
      <c r="B17" s="110" t="s">
        <v>131</v>
      </c>
      <c r="C17" s="110"/>
      <c r="D17" s="110"/>
      <c r="E17" s="110"/>
      <c r="F17" s="110"/>
      <c r="G17" s="110"/>
      <c r="H17" s="110"/>
      <c r="I17" s="110"/>
      <c r="J17" s="110"/>
      <c r="K17" s="110"/>
    </row>
    <row r="18" spans="2:11" ht="213" customHeight="1">
      <c r="B18" s="105" t="s">
        <v>186</v>
      </c>
      <c r="C18" s="106"/>
      <c r="D18" s="106"/>
      <c r="E18" s="106"/>
      <c r="F18" s="106"/>
      <c r="G18" s="106"/>
      <c r="H18" s="106"/>
      <c r="I18" s="106"/>
      <c r="J18" s="106"/>
      <c r="K18" s="106"/>
    </row>
  </sheetData>
  <mergeCells count="12">
    <mergeCell ref="B18:K18"/>
    <mergeCell ref="J3:K3"/>
    <mergeCell ref="B2:K2"/>
    <mergeCell ref="B13:C13"/>
    <mergeCell ref="B15:K15"/>
    <mergeCell ref="B16:K16"/>
    <mergeCell ref="B17:K17"/>
    <mergeCell ref="B3:B4"/>
    <mergeCell ref="C3:C4"/>
    <mergeCell ref="D3:D4"/>
    <mergeCell ref="E3:F3"/>
    <mergeCell ref="G3:I3"/>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G18"/>
  <sheetViews>
    <sheetView zoomScaleNormal="100" workbookViewId="0">
      <selection activeCell="E22" sqref="E22"/>
    </sheetView>
  </sheetViews>
  <sheetFormatPr defaultRowHeight="12.75"/>
  <cols>
    <col min="2" max="2" width="5" customWidth="1"/>
    <col min="3" max="3" width="21.28515625" customWidth="1"/>
    <col min="4" max="4" width="15.7109375" customWidth="1"/>
    <col min="5" max="5" width="15.85546875" customWidth="1"/>
    <col min="6" max="6" width="15.5703125" customWidth="1"/>
    <col min="7" max="7" width="16.28515625" customWidth="1"/>
  </cols>
  <sheetData>
    <row r="1" spans="2:7" ht="13.5" thickBot="1"/>
    <row r="2" spans="2:7" s="2" customFormat="1" ht="52.5" customHeight="1">
      <c r="B2" s="116" t="s">
        <v>187</v>
      </c>
      <c r="C2" s="117"/>
      <c r="D2" s="117"/>
      <c r="E2" s="117"/>
      <c r="F2" s="117"/>
      <c r="G2" s="118"/>
    </row>
    <row r="3" spans="2:7" s="19" customFormat="1" ht="12.75" customHeight="1">
      <c r="B3" s="104" t="s">
        <v>25</v>
      </c>
      <c r="C3" s="96" t="s">
        <v>167</v>
      </c>
      <c r="D3" s="114" t="s">
        <v>168</v>
      </c>
      <c r="E3" s="114" t="s">
        <v>5</v>
      </c>
      <c r="F3" s="114" t="s">
        <v>174</v>
      </c>
      <c r="G3" s="115" t="s">
        <v>13</v>
      </c>
    </row>
    <row r="4" spans="2:7" s="19" customFormat="1" ht="30" customHeight="1">
      <c r="B4" s="104"/>
      <c r="C4" s="96"/>
      <c r="D4" s="96"/>
      <c r="E4" s="96"/>
      <c r="F4" s="96"/>
      <c r="G4" s="107"/>
    </row>
    <row r="5" spans="2:7" ht="15">
      <c r="B5" s="48">
        <f>k_total_tec_0423!B6</f>
        <v>1</v>
      </c>
      <c r="C5" s="49" t="str">
        <f>k_total_tec_0423!C6</f>
        <v>METROPOLITAN LIFE</v>
      </c>
      <c r="D5" s="50">
        <v>1106902</v>
      </c>
      <c r="E5" s="50">
        <v>1108487</v>
      </c>
      <c r="F5" s="50">
        <v>1109799</v>
      </c>
      <c r="G5" s="52">
        <v>1111177</v>
      </c>
    </row>
    <row r="6" spans="2:7" ht="15">
      <c r="B6" s="53">
        <f>k_total_tec_0423!B7</f>
        <v>2</v>
      </c>
      <c r="C6" s="49" t="str">
        <f>k_total_tec_0423!C7</f>
        <v>AZT VIITORUL TAU</v>
      </c>
      <c r="D6" s="50">
        <v>1667951</v>
      </c>
      <c r="E6" s="50">
        <v>1669250</v>
      </c>
      <c r="F6" s="50">
        <v>1670209</v>
      </c>
      <c r="G6" s="52">
        <v>1671330</v>
      </c>
    </row>
    <row r="7" spans="2:7" ht="15">
      <c r="B7" s="53">
        <f>k_total_tec_0423!B8</f>
        <v>3</v>
      </c>
      <c r="C7" s="49" t="str">
        <f>k_total_tec_0423!C8</f>
        <v>BCR</v>
      </c>
      <c r="D7" s="50">
        <v>752605</v>
      </c>
      <c r="E7" s="50">
        <v>754427</v>
      </c>
      <c r="F7" s="50">
        <v>755880</v>
      </c>
      <c r="G7" s="52">
        <v>757505</v>
      </c>
    </row>
    <row r="8" spans="2:7" ht="15">
      <c r="B8" s="53">
        <f>k_total_tec_0423!B9</f>
        <v>4</v>
      </c>
      <c r="C8" s="49" t="str">
        <f>k_total_tec_0423!C9</f>
        <v>BRD</v>
      </c>
      <c r="D8" s="50">
        <v>542044</v>
      </c>
      <c r="E8" s="50">
        <v>543908</v>
      </c>
      <c r="F8" s="50">
        <v>545245</v>
      </c>
      <c r="G8" s="52">
        <v>546823</v>
      </c>
    </row>
    <row r="9" spans="2:7" ht="15">
      <c r="B9" s="53">
        <f>k_total_tec_0423!B10</f>
        <v>5</v>
      </c>
      <c r="C9" s="49" t="str">
        <f>k_total_tec_0423!C10</f>
        <v>VITAL</v>
      </c>
      <c r="D9" s="50">
        <v>1015102</v>
      </c>
      <c r="E9" s="50">
        <v>1016749</v>
      </c>
      <c r="F9" s="50">
        <v>1018067</v>
      </c>
      <c r="G9" s="52">
        <v>1019510</v>
      </c>
    </row>
    <row r="10" spans="2:7" ht="15">
      <c r="B10" s="53">
        <f>k_total_tec_0423!B11</f>
        <v>6</v>
      </c>
      <c r="C10" s="49" t="str">
        <f>k_total_tec_0423!C11</f>
        <v>ARIPI</v>
      </c>
      <c r="D10" s="50">
        <v>851052</v>
      </c>
      <c r="E10" s="50">
        <v>852745</v>
      </c>
      <c r="F10" s="50">
        <v>854054</v>
      </c>
      <c r="G10" s="52">
        <v>855517</v>
      </c>
    </row>
    <row r="11" spans="2:7" ht="15">
      <c r="B11" s="53">
        <f>k_total_tec_0423!B12</f>
        <v>7</v>
      </c>
      <c r="C11" s="49" t="str">
        <f>k_total_tec_0423!C12</f>
        <v>NN</v>
      </c>
      <c r="D11" s="50">
        <v>2090741</v>
      </c>
      <c r="E11" s="50">
        <v>2092011</v>
      </c>
      <c r="F11" s="50">
        <v>2093051</v>
      </c>
      <c r="G11" s="52">
        <v>2094067</v>
      </c>
    </row>
    <row r="12" spans="2:7" ht="15.75" thickBot="1">
      <c r="B12" s="112" t="s">
        <v>23</v>
      </c>
      <c r="C12" s="113"/>
      <c r="D12" s="54">
        <f>SUM(D5:D11)</f>
        <v>8026397</v>
      </c>
      <c r="E12" s="54">
        <f>SUM(E5:E11)</f>
        <v>8037577</v>
      </c>
      <c r="F12" s="54">
        <f>SUM(F5:F11)</f>
        <v>8046305</v>
      </c>
      <c r="G12" s="55">
        <f>SUM(G5:G11)</f>
        <v>8055929</v>
      </c>
    </row>
    <row r="17" spans="3:3" ht="18">
      <c r="C17" s="1"/>
    </row>
    <row r="18" spans="3:3" ht="18">
      <c r="C18" s="1"/>
    </row>
  </sheetData>
  <mergeCells count="8">
    <mergeCell ref="C3:C4"/>
    <mergeCell ref="B12:C12"/>
    <mergeCell ref="B3:B4"/>
    <mergeCell ref="D3:D4"/>
    <mergeCell ref="G3:G4"/>
    <mergeCell ref="F3:F4"/>
    <mergeCell ref="E3:E4"/>
    <mergeCell ref="B2:G2"/>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N24"/>
  <sheetViews>
    <sheetView zoomScaleNormal="100" workbookViewId="0">
      <selection activeCell="E24" sqref="E24"/>
    </sheetView>
  </sheetViews>
  <sheetFormatPr defaultRowHeight="12.75"/>
  <cols>
    <col min="2" max="2" width="4.85546875" customWidth="1"/>
    <col min="3" max="3" width="19.140625" customWidth="1"/>
    <col min="4" max="4" width="18.7109375" customWidth="1"/>
    <col min="5" max="5" width="19.5703125" customWidth="1"/>
    <col min="6" max="6" width="19.42578125" customWidth="1"/>
    <col min="7" max="7" width="19.5703125" customWidth="1"/>
    <col min="8" max="8" width="18.42578125" customWidth="1"/>
    <col min="11" max="11" width="11.140625" bestFit="1" customWidth="1"/>
    <col min="14" max="14" width="16.7109375" customWidth="1"/>
  </cols>
  <sheetData>
    <row r="1" spans="2:14" ht="13.5" thickBot="1"/>
    <row r="2" spans="2:14" ht="51.75" customHeight="1">
      <c r="B2" s="116" t="s">
        <v>188</v>
      </c>
      <c r="C2" s="117"/>
      <c r="D2" s="117"/>
      <c r="E2" s="117"/>
      <c r="F2" s="117"/>
      <c r="G2" s="117"/>
      <c r="H2" s="118"/>
    </row>
    <row r="3" spans="2:14" s="5" customFormat="1" ht="21" customHeight="1">
      <c r="B3" s="104" t="s">
        <v>25</v>
      </c>
      <c r="C3" s="96" t="s">
        <v>167</v>
      </c>
      <c r="D3" s="119" t="s">
        <v>168</v>
      </c>
      <c r="E3" s="119" t="s">
        <v>5</v>
      </c>
      <c r="F3" s="119" t="s">
        <v>174</v>
      </c>
      <c r="G3" s="119" t="s">
        <v>13</v>
      </c>
      <c r="H3" s="107" t="s">
        <v>23</v>
      </c>
    </row>
    <row r="4" spans="2:14">
      <c r="B4" s="104"/>
      <c r="C4" s="96"/>
      <c r="D4" s="119"/>
      <c r="E4" s="119"/>
      <c r="F4" s="119"/>
      <c r="G4" s="119"/>
      <c r="H4" s="107"/>
    </row>
    <row r="5" spans="2:14" s="8" customFormat="1" ht="25.5">
      <c r="B5" s="104"/>
      <c r="C5" s="96"/>
      <c r="D5" s="56" t="s">
        <v>189</v>
      </c>
      <c r="E5" s="56" t="s">
        <v>190</v>
      </c>
      <c r="F5" s="56" t="s">
        <v>191</v>
      </c>
      <c r="G5" s="56" t="s">
        <v>192</v>
      </c>
      <c r="H5" s="107"/>
    </row>
    <row r="6" spans="2:14" ht="15.75">
      <c r="B6" s="48">
        <f>k_total_tec_0423!B6</f>
        <v>1</v>
      </c>
      <c r="C6" s="40" t="str">
        <f>k_total_tec_0423!C6</f>
        <v>METROPOLITAN LIFE</v>
      </c>
      <c r="D6" s="50">
        <v>27524735.975944251</v>
      </c>
      <c r="E6" s="50">
        <v>28512220.489346188</v>
      </c>
      <c r="F6" s="50">
        <v>29684094.226940945</v>
      </c>
      <c r="G6" s="50">
        <v>30412758.488587789</v>
      </c>
      <c r="H6" s="52">
        <f t="shared" ref="H6:H12" si="0">SUM(D6:G6)</f>
        <v>116133809.18081918</v>
      </c>
      <c r="N6" s="22"/>
    </row>
    <row r="7" spans="2:14" ht="15.75">
      <c r="B7" s="48">
        <f>k_total_tec_0423!B7</f>
        <v>2</v>
      </c>
      <c r="C7" s="40" t="str">
        <f>k_total_tec_0423!C7</f>
        <v>AZT VIITORUL TAU</v>
      </c>
      <c r="D7" s="50">
        <v>40346533.655702069</v>
      </c>
      <c r="E7" s="50">
        <v>41897978.813902617</v>
      </c>
      <c r="F7" s="50">
        <v>43373370.935633712</v>
      </c>
      <c r="G7" s="50">
        <v>44297642.551818699</v>
      </c>
      <c r="H7" s="52">
        <f t="shared" si="0"/>
        <v>169915525.95705709</v>
      </c>
      <c r="N7" s="22"/>
    </row>
    <row r="8" spans="2:14" ht="15.75">
      <c r="B8" s="48">
        <f>k_total_tec_0423!B8</f>
        <v>3</v>
      </c>
      <c r="C8" s="49" t="str">
        <f>k_total_tec_0423!C8</f>
        <v>BCR</v>
      </c>
      <c r="D8" s="50">
        <v>16036126.90221256</v>
      </c>
      <c r="E8" s="50">
        <v>16549196.71068622</v>
      </c>
      <c r="F8" s="50">
        <v>17157007.500351895</v>
      </c>
      <c r="G8" s="50">
        <v>17918037.543350272</v>
      </c>
      <c r="H8" s="52">
        <f t="shared" si="0"/>
        <v>67660368.656600952</v>
      </c>
      <c r="N8" s="22"/>
    </row>
    <row r="9" spans="2:14" ht="15.75">
      <c r="B9" s="48">
        <f>k_total_tec_0423!B9</f>
        <v>4</v>
      </c>
      <c r="C9" s="49" t="str">
        <f>k_total_tec_0423!C9</f>
        <v>BRD</v>
      </c>
      <c r="D9" s="50">
        <v>11250794.408663321</v>
      </c>
      <c r="E9" s="50">
        <v>11625793.769748036</v>
      </c>
      <c r="F9" s="50">
        <v>12221718.847399008</v>
      </c>
      <c r="G9" s="50">
        <v>12464920.558109526</v>
      </c>
      <c r="H9" s="52">
        <f t="shared" si="0"/>
        <v>47563227.583919883</v>
      </c>
      <c r="N9" s="22"/>
    </row>
    <row r="10" spans="2:14" ht="15.75">
      <c r="B10" s="48">
        <f>k_total_tec_0423!B10</f>
        <v>5</v>
      </c>
      <c r="C10" s="49" t="str">
        <f>k_total_tec_0423!C10</f>
        <v>VITAL</v>
      </c>
      <c r="D10" s="50">
        <v>21649561.957780533</v>
      </c>
      <c r="E10" s="50">
        <v>22407605.525399011</v>
      </c>
      <c r="F10" s="50">
        <v>23170794.675353404</v>
      </c>
      <c r="G10" s="50">
        <v>23699111.017017502</v>
      </c>
      <c r="H10" s="52">
        <f t="shared" si="0"/>
        <v>90927073.175550446</v>
      </c>
      <c r="N10" s="22"/>
    </row>
    <row r="11" spans="2:14" ht="15.75">
      <c r="B11" s="48">
        <f>k_total_tec_0423!B11</f>
        <v>6</v>
      </c>
      <c r="C11" s="49" t="str">
        <f>k_total_tec_0423!C11</f>
        <v>ARIPI</v>
      </c>
      <c r="D11" s="50">
        <v>18993295.475324571</v>
      </c>
      <c r="E11" s="50">
        <v>19582472.656566475</v>
      </c>
      <c r="F11" s="50">
        <v>20351205.284430236</v>
      </c>
      <c r="G11" s="50">
        <v>20865961.771110572</v>
      </c>
      <c r="H11" s="52">
        <f t="shared" si="0"/>
        <v>79792935.187431842</v>
      </c>
      <c r="N11" s="22"/>
    </row>
    <row r="12" spans="2:14" ht="15.75">
      <c r="B12" s="48">
        <f>k_total_tec_0423!B12</f>
        <v>7</v>
      </c>
      <c r="C12" s="49" t="str">
        <f>k_total_tec_0423!C12</f>
        <v>NN</v>
      </c>
      <c r="D12" s="50">
        <v>61793917.186452389</v>
      </c>
      <c r="E12" s="50">
        <v>64242090.658672936</v>
      </c>
      <c r="F12" s="50">
        <v>67596718.746858105</v>
      </c>
      <c r="G12" s="50">
        <v>68686113.194612473</v>
      </c>
      <c r="H12" s="52">
        <f t="shared" si="0"/>
        <v>262318839.78659591</v>
      </c>
      <c r="N12" s="22"/>
    </row>
    <row r="13" spans="2:14" ht="15.75" thickBot="1">
      <c r="B13" s="112" t="s">
        <v>23</v>
      </c>
      <c r="C13" s="113"/>
      <c r="D13" s="45">
        <f>SUM(D6:D12)</f>
        <v>197594965.5620797</v>
      </c>
      <c r="E13" s="45">
        <f>SUM(E6:E12)</f>
        <v>204817358.62432149</v>
      </c>
      <c r="F13" s="45">
        <f>SUM(F6:F12)</f>
        <v>213554910.21696728</v>
      </c>
      <c r="G13" s="45">
        <f>SUM(G6:G12)</f>
        <v>218344545.12460685</v>
      </c>
      <c r="H13" s="47">
        <f>SUM(H6:H12)</f>
        <v>834311779.52797532</v>
      </c>
      <c r="N13" s="23"/>
    </row>
    <row r="24" spans="4:8">
      <c r="D24" s="4"/>
      <c r="E24" s="4"/>
      <c r="F24" s="4"/>
      <c r="G24" s="4"/>
      <c r="H24" s="4"/>
    </row>
  </sheetData>
  <mergeCells count="9">
    <mergeCell ref="B13:C13"/>
    <mergeCell ref="B3:B5"/>
    <mergeCell ref="C3:C5"/>
    <mergeCell ref="H3:H5"/>
    <mergeCell ref="D3:D4"/>
    <mergeCell ref="E3:E4"/>
    <mergeCell ref="F3:F4"/>
    <mergeCell ref="G3:G4"/>
    <mergeCell ref="B2:H2"/>
  </mergeCells>
  <phoneticPr fontId="16" type="noConversion"/>
  <pageMargins left="0.27559055118110237" right="0.23622047244094491" top="0.98425196850393704" bottom="0.98425196850393704" header="0.51181102362204722" footer="0.51181102362204722"/>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dimension ref="B1:I7"/>
  <sheetViews>
    <sheetView workbookViewId="0">
      <selection activeCell="M38" sqref="M38"/>
    </sheetView>
  </sheetViews>
  <sheetFormatPr defaultRowHeight="12.75"/>
  <cols>
    <col min="2" max="2" width="10.42578125" bestFit="1" customWidth="1"/>
    <col min="3" max="6" width="14.28515625" bestFit="1" customWidth="1"/>
  </cols>
  <sheetData>
    <row r="1" spans="2:9" ht="13.5" thickBot="1"/>
    <row r="2" spans="2:9" ht="25.5">
      <c r="B2" s="59"/>
      <c r="C2" s="60" t="s">
        <v>169</v>
      </c>
      <c r="D2" s="60" t="s">
        <v>6</v>
      </c>
      <c r="E2" s="60" t="s">
        <v>175</v>
      </c>
      <c r="F2" s="61" t="s">
        <v>14</v>
      </c>
    </row>
    <row r="3" spans="2:9" ht="15">
      <c r="B3" s="62" t="s">
        <v>132</v>
      </c>
      <c r="C3" s="50">
        <v>197594966</v>
      </c>
      <c r="D3" s="50">
        <v>204817359</v>
      </c>
      <c r="E3" s="50">
        <v>213554910</v>
      </c>
      <c r="F3" s="52">
        <v>218344545</v>
      </c>
    </row>
    <row r="4" spans="2:9" ht="15" hidden="1">
      <c r="B4" s="62"/>
      <c r="C4" s="57"/>
      <c r="D4" s="57"/>
      <c r="E4" s="57"/>
      <c r="F4" s="63"/>
    </row>
    <row r="5" spans="2:9" ht="15">
      <c r="B5" s="62" t="s">
        <v>133</v>
      </c>
      <c r="C5" s="50">
        <v>972542661</v>
      </c>
      <c r="D5" s="50">
        <v>1011224263</v>
      </c>
      <c r="E5" s="50">
        <v>1062029924</v>
      </c>
      <c r="F5" s="52">
        <v>1082901606</v>
      </c>
    </row>
    <row r="6" spans="2:9" ht="15">
      <c r="B6" s="62" t="s">
        <v>134</v>
      </c>
      <c r="C6" s="58">
        <v>4.9218999999999999</v>
      </c>
      <c r="D6" s="58">
        <v>4.9371999999999998</v>
      </c>
      <c r="E6" s="58">
        <v>4.9371999999999998</v>
      </c>
      <c r="F6" s="64">
        <v>4.9596</v>
      </c>
    </row>
    <row r="7" spans="2:9" ht="39" thickBot="1">
      <c r="B7" s="65"/>
      <c r="C7" s="66" t="s">
        <v>12</v>
      </c>
      <c r="D7" s="66" t="s">
        <v>176</v>
      </c>
      <c r="E7" s="66" t="s">
        <v>26</v>
      </c>
      <c r="F7" s="67" t="s">
        <v>180</v>
      </c>
      <c r="I7" s="29"/>
    </row>
  </sheetData>
  <phoneticPr fontId="16"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G19"/>
  <sheetViews>
    <sheetView zoomScaleNormal="100" workbookViewId="0">
      <selection activeCell="D22" sqref="D22"/>
    </sheetView>
  </sheetViews>
  <sheetFormatPr defaultRowHeight="12.75"/>
  <cols>
    <col min="2" max="2" width="5.5703125" customWidth="1"/>
    <col min="3" max="3" width="17.85546875" customWidth="1"/>
    <col min="4" max="7" width="16.85546875" customWidth="1"/>
  </cols>
  <sheetData>
    <row r="1" spans="2:7" ht="13.5" thickBot="1"/>
    <row r="2" spans="2:7" s="2" customFormat="1" ht="41.25" customHeight="1">
      <c r="B2" s="97" t="s">
        <v>193</v>
      </c>
      <c r="C2" s="98"/>
      <c r="D2" s="98"/>
      <c r="E2" s="98"/>
      <c r="F2" s="98"/>
      <c r="G2" s="99"/>
    </row>
    <row r="3" spans="2:7" ht="12.75" customHeight="1">
      <c r="B3" s="104" t="s">
        <v>25</v>
      </c>
      <c r="C3" s="96" t="s">
        <v>24</v>
      </c>
      <c r="D3" s="114" t="s">
        <v>168</v>
      </c>
      <c r="E3" s="114" t="s">
        <v>5</v>
      </c>
      <c r="F3" s="114" t="s">
        <v>174</v>
      </c>
      <c r="G3" s="115" t="s">
        <v>13</v>
      </c>
    </row>
    <row r="4" spans="2:7" ht="21.75" customHeight="1">
      <c r="B4" s="104"/>
      <c r="C4" s="96"/>
      <c r="D4" s="96"/>
      <c r="E4" s="96"/>
      <c r="F4" s="96"/>
      <c r="G4" s="107"/>
    </row>
    <row r="5" spans="2:7" ht="25.5">
      <c r="B5" s="104"/>
      <c r="C5" s="96"/>
      <c r="D5" s="56" t="s">
        <v>194</v>
      </c>
      <c r="E5" s="56" t="s">
        <v>195</v>
      </c>
      <c r="F5" s="56" t="s">
        <v>196</v>
      </c>
      <c r="G5" s="68" t="s">
        <v>197</v>
      </c>
    </row>
    <row r="6" spans="2:7" ht="15">
      <c r="B6" s="48">
        <f>k_total_tec_0423!B6</f>
        <v>1</v>
      </c>
      <c r="C6" s="40" t="str">
        <f>k_total_tec_0423!C6</f>
        <v>METROPOLITAN LIFE</v>
      </c>
      <c r="D6" s="71">
        <f>sume_euro_0423!D6/evolutie_rp_0423!D5</f>
        <v>24.866461507833801</v>
      </c>
      <c r="E6" s="71">
        <f>sume_euro_0423!E6/evolutie_rp_0423!E5</f>
        <v>25.721745486727574</v>
      </c>
      <c r="F6" s="71">
        <f>sume_euro_0423!F6/evolutie_rp_0423!F5</f>
        <v>26.747270656164716</v>
      </c>
      <c r="G6" s="72">
        <f>sume_euro_0423!G6/evolutie_rp_0423!G5</f>
        <v>27.369859607054313</v>
      </c>
    </row>
    <row r="7" spans="2:7" ht="15">
      <c r="B7" s="53">
        <f>k_total_tec_0423!B7</f>
        <v>2</v>
      </c>
      <c r="C7" s="40" t="str">
        <f>k_total_tec_0423!C7</f>
        <v>AZT VIITORUL TAU</v>
      </c>
      <c r="D7" s="71">
        <f>sume_euro_0423!D7/evolutie_rp_0423!D6</f>
        <v>24.189279934303865</v>
      </c>
      <c r="E7" s="71">
        <f>sume_euro_0423!E7/evolutie_rp_0423!E6</f>
        <v>25.099882470512277</v>
      </c>
      <c r="F7" s="71">
        <f>sume_euro_0423!F7/evolutie_rp_0423!F6</f>
        <v>25.968828413470238</v>
      </c>
      <c r="G7" s="72">
        <f>sume_euro_0423!G7/evolutie_rp_0423!G6</f>
        <v>26.504426146732662</v>
      </c>
    </row>
    <row r="8" spans="2:7" ht="15">
      <c r="B8" s="53">
        <f>k_total_tec_0423!B8</f>
        <v>3</v>
      </c>
      <c r="C8" s="49" t="str">
        <f>k_total_tec_0423!C8</f>
        <v>BCR</v>
      </c>
      <c r="D8" s="71">
        <f>sume_euro_0423!D8/evolutie_rp_0423!D7</f>
        <v>21.307494505368101</v>
      </c>
      <c r="E8" s="71">
        <f>sume_euro_0423!E8/evolutie_rp_0423!E7</f>
        <v>21.936114045078213</v>
      </c>
      <c r="F8" s="71">
        <f>sume_euro_0423!F8/evolutie_rp_0423!F7</f>
        <v>22.698057231772101</v>
      </c>
      <c r="G8" s="72">
        <f>sume_euro_0423!G8/evolutie_rp_0423!G7</f>
        <v>23.654018842582257</v>
      </c>
    </row>
    <row r="9" spans="2:7" ht="15">
      <c r="B9" s="53">
        <f>k_total_tec_0423!B9</f>
        <v>4</v>
      </c>
      <c r="C9" s="49" t="str">
        <f>k_total_tec_0423!C9</f>
        <v>BRD</v>
      </c>
      <c r="D9" s="71">
        <f>sume_euro_0423!D9/evolutie_rp_0423!D8</f>
        <v>20.75623825494484</v>
      </c>
      <c r="E9" s="71">
        <f>sume_euro_0423!E9/evolutie_rp_0423!E8</f>
        <v>21.374559244850296</v>
      </c>
      <c r="F9" s="71">
        <f>sume_euro_0423!F9/evolutie_rp_0423!F8</f>
        <v>22.415095686157613</v>
      </c>
      <c r="G9" s="72">
        <f>sume_euro_0423!G9/evolutie_rp_0423!G8</f>
        <v>22.795165086526218</v>
      </c>
    </row>
    <row r="10" spans="2:7" ht="15">
      <c r="B10" s="53">
        <f>k_total_tec_0423!B10</f>
        <v>5</v>
      </c>
      <c r="C10" s="49" t="str">
        <f>k_total_tec_0423!C10</f>
        <v>VITAL</v>
      </c>
      <c r="D10" s="71">
        <f>sume_euro_0423!D10/evolutie_rp_0423!D9</f>
        <v>21.327474438805687</v>
      </c>
      <c r="E10" s="71">
        <f>sume_euro_0423!E10/evolutie_rp_0423!E9</f>
        <v>22.038482974066373</v>
      </c>
      <c r="F10" s="71">
        <f>sume_euro_0423!F10/evolutie_rp_0423!F9</f>
        <v>22.759597035709245</v>
      </c>
      <c r="G10" s="72">
        <f>sume_euro_0423!G10/evolutie_rp_0423!G9</f>
        <v>23.245589564611922</v>
      </c>
    </row>
    <row r="11" spans="2:7" ht="15">
      <c r="B11" s="53">
        <f>k_total_tec_0423!B11</f>
        <v>6</v>
      </c>
      <c r="C11" s="49" t="str">
        <f>k_total_tec_0423!C11</f>
        <v>ARIPI</v>
      </c>
      <c r="D11" s="71">
        <f>sume_euro_0423!D11/evolutie_rp_0423!D10</f>
        <v>22.317432395816674</v>
      </c>
      <c r="E11" s="71">
        <f>sume_euro_0423!E11/evolutie_rp_0423!E10</f>
        <v>22.964042775468016</v>
      </c>
      <c r="F11" s="71">
        <f>sume_euro_0423!F11/evolutie_rp_0423!F10</f>
        <v>23.828944404487579</v>
      </c>
      <c r="G11" s="72">
        <f>sume_euro_0423!G11/evolutie_rp_0423!G10</f>
        <v>24.389885614325106</v>
      </c>
    </row>
    <row r="12" spans="2:7" ht="15">
      <c r="B12" s="53">
        <f>k_total_tec_0423!B12</f>
        <v>7</v>
      </c>
      <c r="C12" s="49" t="str">
        <f>k_total_tec_0423!C12</f>
        <v>NN</v>
      </c>
      <c r="D12" s="71">
        <f>sume_euro_0423!D12/evolutie_rp_0423!D11</f>
        <v>29.555988611909552</v>
      </c>
      <c r="E12" s="71">
        <f>sume_euro_0423!E12/evolutie_rp_0423!E11</f>
        <v>30.708294869708112</v>
      </c>
      <c r="F12" s="71">
        <f>sume_euro_0423!F12/evolutie_rp_0423!F11</f>
        <v>32.295781969411209</v>
      </c>
      <c r="G12" s="72">
        <f>sume_euro_0423!G12/evolutie_rp_0423!G11</f>
        <v>32.800341724793178</v>
      </c>
    </row>
    <row r="13" spans="2:7" ht="15.75" thickBot="1">
      <c r="B13" s="112" t="s">
        <v>23</v>
      </c>
      <c r="C13" s="113"/>
      <c r="D13" s="69">
        <f>sume_euro_0423!D13/evolutie_rp_0423!D12</f>
        <v>24.618140064848486</v>
      </c>
      <c r="E13" s="69">
        <f>sume_euro_0423!E13/evolutie_rp_0423!E12</f>
        <v>25.482475455516195</v>
      </c>
      <c r="F13" s="69">
        <f>sume_euro_0423!F13/evolutie_rp_0423!F12</f>
        <v>26.54074264112127</v>
      </c>
      <c r="G13" s="70">
        <f>sume_euro_0423!G13/evolutie_rp_0423!G12</f>
        <v>27.103583599682526</v>
      </c>
    </row>
    <row r="18" spans="3:3" ht="18">
      <c r="C18" s="1"/>
    </row>
    <row r="19" spans="3:3" ht="18">
      <c r="C19" s="1"/>
    </row>
  </sheetData>
  <mergeCells count="8">
    <mergeCell ref="B13:C13"/>
    <mergeCell ref="C3:C5"/>
    <mergeCell ref="B3:B5"/>
    <mergeCell ref="D3:D4"/>
    <mergeCell ref="G3:G4"/>
    <mergeCell ref="F3:F4"/>
    <mergeCell ref="E3:E4"/>
    <mergeCell ref="B2:G2"/>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F16" sqref="F16"/>
    </sheetView>
  </sheetViews>
  <sheetFormatPr defaultRowHeight="12.75"/>
  <cols>
    <col min="2" max="2" width="6" customWidth="1"/>
    <col min="3" max="3" width="18" customWidth="1"/>
    <col min="4" max="4" width="14.5703125" customWidth="1"/>
    <col min="5" max="5" width="12.85546875" customWidth="1"/>
    <col min="6" max="6" width="12.140625" customWidth="1"/>
    <col min="7" max="7" width="12.5703125" customWidth="1"/>
    <col min="8" max="8" width="9.5703125" bestFit="1" customWidth="1"/>
    <col min="9" max="9" width="7" bestFit="1" customWidth="1"/>
    <col min="10" max="10" width="10.85546875" customWidth="1"/>
    <col min="11" max="11" width="13" customWidth="1"/>
    <col min="12" max="12" width="18.140625" customWidth="1"/>
    <col min="13" max="13" width="18" customWidth="1"/>
  </cols>
  <sheetData>
    <row r="1" spans="2:15" ht="13.5" thickBot="1"/>
    <row r="2" spans="2:15" s="2" customFormat="1" ht="42" customHeight="1">
      <c r="B2" s="116" t="s">
        <v>193</v>
      </c>
      <c r="C2" s="117"/>
      <c r="D2" s="117"/>
      <c r="E2" s="117"/>
      <c r="F2" s="117"/>
      <c r="G2" s="117"/>
      <c r="H2" s="117"/>
      <c r="I2" s="117"/>
      <c r="J2" s="117"/>
      <c r="K2" s="117"/>
      <c r="L2" s="117"/>
      <c r="M2" s="118"/>
      <c r="N2" s="3"/>
      <c r="O2" s="3"/>
    </row>
    <row r="3" spans="2:15" ht="27" customHeight="1">
      <c r="B3" s="104" t="s">
        <v>25</v>
      </c>
      <c r="C3" s="96" t="s">
        <v>24</v>
      </c>
      <c r="D3" s="96" t="s">
        <v>15</v>
      </c>
      <c r="E3" s="96" t="s">
        <v>16</v>
      </c>
      <c r="F3" s="96" t="s">
        <v>17</v>
      </c>
      <c r="G3" s="96" t="s">
        <v>18</v>
      </c>
      <c r="H3" s="96" t="s">
        <v>172</v>
      </c>
      <c r="I3" s="96"/>
      <c r="J3" s="96"/>
      <c r="K3" s="96"/>
      <c r="L3" s="96" t="s">
        <v>19</v>
      </c>
      <c r="M3" s="107" t="s">
        <v>20</v>
      </c>
    </row>
    <row r="4" spans="2:15" ht="84" customHeight="1">
      <c r="B4" s="121"/>
      <c r="C4" s="120"/>
      <c r="D4" s="120"/>
      <c r="E4" s="120"/>
      <c r="F4" s="120"/>
      <c r="G4" s="96"/>
      <c r="H4" s="36" t="s">
        <v>145</v>
      </c>
      <c r="I4" s="36" t="s">
        <v>146</v>
      </c>
      <c r="J4" s="36" t="s">
        <v>2</v>
      </c>
      <c r="K4" s="36" t="s">
        <v>3</v>
      </c>
      <c r="L4" s="120"/>
      <c r="M4" s="122"/>
    </row>
    <row r="5" spans="2:15" ht="15.75">
      <c r="B5" s="48">
        <f>k_total_tec_0423!B6</f>
        <v>1</v>
      </c>
      <c r="C5" s="40" t="str">
        <f>k_total_tec_0423!C6</f>
        <v>METROPOLITAN LIFE</v>
      </c>
      <c r="D5" s="50">
        <v>1109799</v>
      </c>
      <c r="E5" s="57">
        <v>36</v>
      </c>
      <c r="F5" s="50">
        <v>46</v>
      </c>
      <c r="G5" s="50">
        <v>4</v>
      </c>
      <c r="H5" s="50">
        <v>312</v>
      </c>
      <c r="I5" s="50">
        <v>1</v>
      </c>
      <c r="J5" s="50">
        <v>1</v>
      </c>
      <c r="K5" s="50">
        <v>1</v>
      </c>
      <c r="L5" s="50">
        <v>1673</v>
      </c>
      <c r="M5" s="52">
        <f>D5-E5+F5+G5-H5+I5+L5+J5+K5</f>
        <v>1111177</v>
      </c>
      <c r="N5" s="73"/>
      <c r="O5" s="4"/>
    </row>
    <row r="6" spans="2:15" ht="15.75">
      <c r="B6" s="53">
        <f>k_total_tec_0423!B7</f>
        <v>2</v>
      </c>
      <c r="C6" s="40" t="str">
        <f>k_total_tec_0423!C7</f>
        <v>AZT VIITORUL TAU</v>
      </c>
      <c r="D6" s="50">
        <v>1670209</v>
      </c>
      <c r="E6" s="57">
        <v>48</v>
      </c>
      <c r="F6" s="50">
        <v>7</v>
      </c>
      <c r="G6" s="50">
        <v>9</v>
      </c>
      <c r="H6" s="50">
        <v>521</v>
      </c>
      <c r="I6" s="50">
        <v>0</v>
      </c>
      <c r="J6" s="50">
        <v>0</v>
      </c>
      <c r="K6" s="50">
        <v>1</v>
      </c>
      <c r="L6" s="50">
        <v>1673</v>
      </c>
      <c r="M6" s="52">
        <f t="shared" ref="M6:M11" si="0">D6-E6+F6+G6-H6+I6+L6+J6+K6</f>
        <v>1671330</v>
      </c>
      <c r="N6" s="73"/>
      <c r="O6" s="4"/>
    </row>
    <row r="7" spans="2:15" ht="15.75">
      <c r="B7" s="53">
        <f>k_total_tec_0423!B8</f>
        <v>3</v>
      </c>
      <c r="C7" s="49" t="str">
        <f>k_total_tec_0423!C8</f>
        <v>BCR</v>
      </c>
      <c r="D7" s="50">
        <v>755880</v>
      </c>
      <c r="E7" s="57">
        <v>17</v>
      </c>
      <c r="F7" s="50">
        <v>79</v>
      </c>
      <c r="G7" s="50">
        <v>9</v>
      </c>
      <c r="H7" s="50">
        <v>120</v>
      </c>
      <c r="I7" s="50">
        <v>0</v>
      </c>
      <c r="J7" s="50">
        <v>0</v>
      </c>
      <c r="K7" s="50">
        <v>1</v>
      </c>
      <c r="L7" s="50">
        <v>1673</v>
      </c>
      <c r="M7" s="52">
        <f t="shared" si="0"/>
        <v>757505</v>
      </c>
      <c r="N7" s="73"/>
      <c r="O7" s="4"/>
    </row>
    <row r="8" spans="2:15" ht="15.75">
      <c r="B8" s="53">
        <f>k_total_tec_0423!B9</f>
        <v>4</v>
      </c>
      <c r="C8" s="49" t="str">
        <f>k_total_tec_0423!C9</f>
        <v>BRD</v>
      </c>
      <c r="D8" s="50">
        <v>545245</v>
      </c>
      <c r="E8" s="57">
        <v>58</v>
      </c>
      <c r="F8" s="50">
        <v>2</v>
      </c>
      <c r="G8" s="50">
        <v>0</v>
      </c>
      <c r="H8" s="50">
        <v>57</v>
      </c>
      <c r="I8" s="50">
        <v>0</v>
      </c>
      <c r="J8" s="50">
        <v>0</v>
      </c>
      <c r="K8" s="50">
        <v>0</v>
      </c>
      <c r="L8" s="50">
        <v>1691</v>
      </c>
      <c r="M8" s="52">
        <f t="shared" si="0"/>
        <v>546823</v>
      </c>
      <c r="N8" s="73"/>
      <c r="O8" s="4"/>
    </row>
    <row r="9" spans="2:15" ht="15.75">
      <c r="B9" s="53">
        <f>k_total_tec_0423!B10</f>
        <v>5</v>
      </c>
      <c r="C9" s="49" t="str">
        <f>k_total_tec_0423!C10</f>
        <v>VITAL</v>
      </c>
      <c r="D9" s="50">
        <v>1018067</v>
      </c>
      <c r="E9" s="57">
        <v>51</v>
      </c>
      <c r="F9" s="50">
        <v>3</v>
      </c>
      <c r="G9" s="50">
        <v>1</v>
      </c>
      <c r="H9" s="50">
        <v>183</v>
      </c>
      <c r="I9" s="50">
        <v>0</v>
      </c>
      <c r="J9" s="50">
        <v>0</v>
      </c>
      <c r="K9" s="50">
        <v>0</v>
      </c>
      <c r="L9" s="50">
        <v>1673</v>
      </c>
      <c r="M9" s="52">
        <f t="shared" si="0"/>
        <v>1019510</v>
      </c>
      <c r="N9" s="73"/>
      <c r="O9" s="4"/>
    </row>
    <row r="10" spans="2:15" ht="15.75">
      <c r="B10" s="53">
        <f>k_total_tec_0423!B11</f>
        <v>6</v>
      </c>
      <c r="C10" s="49" t="str">
        <f>k_total_tec_0423!C11</f>
        <v>ARIPI</v>
      </c>
      <c r="D10" s="50">
        <v>854054</v>
      </c>
      <c r="E10" s="57">
        <v>21</v>
      </c>
      <c r="F10" s="50">
        <v>0</v>
      </c>
      <c r="G10" s="50">
        <v>0</v>
      </c>
      <c r="H10" s="50">
        <v>189</v>
      </c>
      <c r="I10" s="50">
        <v>0</v>
      </c>
      <c r="J10" s="50">
        <v>0</v>
      </c>
      <c r="K10" s="50">
        <v>0</v>
      </c>
      <c r="L10" s="50">
        <v>1673</v>
      </c>
      <c r="M10" s="52">
        <f t="shared" si="0"/>
        <v>855517</v>
      </c>
      <c r="N10" s="73"/>
      <c r="O10" s="4"/>
    </row>
    <row r="11" spans="2:15" ht="15.75">
      <c r="B11" s="53">
        <f>k_total_tec_0423!B12</f>
        <v>7</v>
      </c>
      <c r="C11" s="49" t="str">
        <f>k_total_tec_0423!C12</f>
        <v>NN</v>
      </c>
      <c r="D11" s="50">
        <v>2093051</v>
      </c>
      <c r="E11" s="57">
        <v>21</v>
      </c>
      <c r="F11" s="50">
        <v>115</v>
      </c>
      <c r="G11" s="50">
        <v>39</v>
      </c>
      <c r="H11" s="50">
        <v>797</v>
      </c>
      <c r="I11" s="50">
        <v>2</v>
      </c>
      <c r="J11" s="50">
        <v>1</v>
      </c>
      <c r="K11" s="50">
        <v>4</v>
      </c>
      <c r="L11" s="50">
        <v>1673</v>
      </c>
      <c r="M11" s="52">
        <f t="shared" si="0"/>
        <v>2094067</v>
      </c>
      <c r="N11" s="74"/>
      <c r="O11" s="4"/>
    </row>
    <row r="12" spans="2:15" ht="15.75" thickBot="1">
      <c r="B12" s="112" t="s">
        <v>23</v>
      </c>
      <c r="C12" s="113"/>
      <c r="D12" s="45">
        <f t="shared" ref="D12:M12" si="1">SUM(D5:D11)</f>
        <v>8046305</v>
      </c>
      <c r="E12" s="45">
        <f t="shared" si="1"/>
        <v>252</v>
      </c>
      <c r="F12" s="45">
        <f t="shared" si="1"/>
        <v>252</v>
      </c>
      <c r="G12" s="45">
        <f t="shared" si="1"/>
        <v>62</v>
      </c>
      <c r="H12" s="45">
        <f t="shared" si="1"/>
        <v>2179</v>
      </c>
      <c r="I12" s="45">
        <f t="shared" si="1"/>
        <v>3</v>
      </c>
      <c r="J12" s="45">
        <f t="shared" si="1"/>
        <v>2</v>
      </c>
      <c r="K12" s="45">
        <f t="shared" si="1"/>
        <v>7</v>
      </c>
      <c r="L12" s="45">
        <f t="shared" si="1"/>
        <v>11729</v>
      </c>
      <c r="M12" s="47">
        <f t="shared" si="1"/>
        <v>8055929</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F3:F4"/>
    <mergeCell ref="B3:B4"/>
    <mergeCell ref="B12:C12"/>
    <mergeCell ref="L3:L4"/>
    <mergeCell ref="C3:C4"/>
    <mergeCell ref="M3:M4"/>
    <mergeCell ref="D3:D4"/>
    <mergeCell ref="G3:G4"/>
    <mergeCell ref="B2:M2"/>
    <mergeCell ref="H3:K3"/>
    <mergeCell ref="E3:E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E3"/>
  <sheetViews>
    <sheetView workbookViewId="0">
      <selection activeCell="G33" sqref="G33"/>
    </sheetView>
  </sheetViews>
  <sheetFormatPr defaultRowHeight="12.75"/>
  <cols>
    <col min="2" max="5" width="16.140625" customWidth="1"/>
  </cols>
  <sheetData>
    <row r="1" spans="2:5" ht="13.5" thickBot="1"/>
    <row r="2" spans="2:5">
      <c r="B2" s="75" t="s">
        <v>168</v>
      </c>
      <c r="C2" s="60" t="s">
        <v>5</v>
      </c>
      <c r="D2" s="60" t="s">
        <v>174</v>
      </c>
      <c r="E2" s="61" t="s">
        <v>13</v>
      </c>
    </row>
    <row r="3" spans="2:5" ht="15.75" thickBot="1">
      <c r="B3" s="76">
        <v>8026397</v>
      </c>
      <c r="C3" s="77">
        <v>8037577</v>
      </c>
      <c r="D3" s="77">
        <v>8046305</v>
      </c>
      <c r="E3" s="78">
        <v>8055929</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E6"/>
  <sheetViews>
    <sheetView workbookViewId="0">
      <selection activeCell="L38" sqref="L38"/>
    </sheetView>
  </sheetViews>
  <sheetFormatPr defaultRowHeight="12.75"/>
  <cols>
    <col min="2" max="5" width="16.7109375" customWidth="1"/>
  </cols>
  <sheetData>
    <row r="1" spans="2:5" ht="13.5" thickBot="1"/>
    <row r="2" spans="2:5">
      <c r="B2" s="75" t="s">
        <v>168</v>
      </c>
      <c r="C2" s="60" t="s">
        <v>5</v>
      </c>
      <c r="D2" s="60" t="s">
        <v>174</v>
      </c>
      <c r="E2" s="61" t="s">
        <v>13</v>
      </c>
    </row>
    <row r="3" spans="2:5" ht="15.75" thickBot="1">
      <c r="B3" s="76">
        <v>3976165</v>
      </c>
      <c r="C3" s="77">
        <v>3989511</v>
      </c>
      <c r="D3" s="77">
        <v>4000146</v>
      </c>
      <c r="E3" s="78">
        <v>4011875</v>
      </c>
    </row>
    <row r="6" spans="2:5">
      <c r="B6" s="4"/>
      <c r="C6" s="4"/>
      <c r="D6" s="4"/>
      <c r="E6" s="4"/>
    </row>
  </sheetData>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k_total_tec_0423</vt:lpstr>
      <vt:lpstr>regularizati_0423</vt:lpstr>
      <vt:lpstr>evolutie_rp_0423</vt:lpstr>
      <vt:lpstr>sume_euro_0423</vt:lpstr>
      <vt:lpstr>sume_euro_0423_graf</vt:lpstr>
      <vt:lpstr>evolutie_contrib_0423</vt:lpstr>
      <vt:lpstr>part_fonduri_0423</vt:lpstr>
      <vt:lpstr>evolutie_rp_0423_graf</vt:lpstr>
      <vt:lpstr>evolutie_aleatorii_0423_graf</vt:lpstr>
      <vt:lpstr>participanti_judete_0423</vt:lpstr>
      <vt:lpstr>participanti_jud_dom_0423</vt:lpstr>
      <vt:lpstr>conturi_goale_0423</vt:lpstr>
      <vt:lpstr>rp_sexe_0423</vt:lpstr>
      <vt:lpstr>Sheet1</vt:lpstr>
      <vt:lpstr>rp_varste_sexe_0423</vt:lpstr>
      <vt:lpstr>Sheet2</vt:lpstr>
      <vt:lpstr>evolutie_contrib_0423!Print_Area</vt:lpstr>
      <vt:lpstr>evolutie_rp_0423!Print_Area</vt:lpstr>
      <vt:lpstr>k_total_tec_0423!Print_Area</vt:lpstr>
      <vt:lpstr>part_fonduri_0423!Print_Area</vt:lpstr>
      <vt:lpstr>participanti_judete_0423!Print_Area</vt:lpstr>
      <vt:lpstr>rp_sexe_0423!Print_Area</vt:lpstr>
      <vt:lpstr>rp_varste_sexe_0423!Print_Area</vt:lpstr>
      <vt:lpstr>sume_euro_0423!Print_Area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2023-07-03T11:14:49Z</cp:lastPrinted>
  <dcterms:created xsi:type="dcterms:W3CDTF">2008-08-08T07:39:32Z</dcterms:created>
  <dcterms:modified xsi:type="dcterms:W3CDTF">2023-07-03T11:40:19Z</dcterms:modified>
</cp:coreProperties>
</file>