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485" tabRatio="860"/>
  </bookViews>
  <sheets>
    <sheet name="k_total_tec_0323" sheetId="23" r:id="rId1"/>
    <sheet name="regularizati_0323" sheetId="31" r:id="rId2"/>
    <sheet name="evolutie_rp_0323" sheetId="1" r:id="rId3"/>
    <sheet name="sume_euro_0323" sheetId="15" r:id="rId4"/>
    <sheet name="sume_euro_0323_graf" sheetId="16" r:id="rId5"/>
    <sheet name="evolutie_contrib_0323" sheetId="25" r:id="rId6"/>
    <sheet name="part_fonduri_0323" sheetId="24" r:id="rId7"/>
    <sheet name="evolutie_rp_0323_graf" sheetId="13" r:id="rId8"/>
    <sheet name="evolutie_aleatorii_0323_graf" sheetId="14" r:id="rId9"/>
    <sheet name="participanti_judete_0323" sheetId="17" r:id="rId10"/>
    <sheet name="participanti_jud_dom_0323" sheetId="32" r:id="rId11"/>
    <sheet name="conturi_goale_0323" sheetId="30" r:id="rId12"/>
    <sheet name="rp_sexe_0323" sheetId="26" r:id="rId13"/>
    <sheet name="Sheet1" sheetId="33" r:id="rId14"/>
    <sheet name="rp_varste_sexe_0323" sheetId="28" r:id="rId15"/>
    <sheet name="Sheet2" sheetId="34" r:id="rId16"/>
  </sheets>
  <externalReferences>
    <externalReference r:id="rId17"/>
  </externalReferences>
  <definedNames>
    <definedName name="_xlnm.Print_Area" localSheetId="5">evolutie_contrib_0323!$B$2:$C$13</definedName>
    <definedName name="_xlnm.Print_Area" localSheetId="2">evolutie_rp_0323!$B$2:$C$12</definedName>
    <definedName name="_xlnm.Print_Area" localSheetId="0">k_total_tec_0323!$B$2:$K$16</definedName>
    <definedName name="_xlnm.Print_Area" localSheetId="6">part_fonduri_0323!$B$2:$M$12</definedName>
    <definedName name="_xlnm.Print_Area" localSheetId="10">participanti_jud_dom_0323!#REF!</definedName>
    <definedName name="_xlnm.Print_Area" localSheetId="9">participanti_judete_0323!$B$2:$E$48</definedName>
    <definedName name="_xlnm.Print_Area" localSheetId="12">rp_sexe_0323!$B$2:$F$12</definedName>
    <definedName name="_xlnm.Print_Area" localSheetId="14">rp_varste_sexe_0323!$B$2:$P$14</definedName>
    <definedName name="_xlnm.Print_Area" localSheetId="3">sume_euro_0323!$B$2:$G$12</definedName>
  </definedNames>
  <calcPr calcId="125725"/>
</workbook>
</file>

<file path=xl/calcChain.xml><?xml version="1.0" encoding="utf-8"?>
<calcChain xmlns="http://schemas.openxmlformats.org/spreadsheetml/2006/main">
  <c r="F12" i="1"/>
  <c r="F13" i="25"/>
  <c r="F12" i="15"/>
  <c r="F12" i="25"/>
  <c r="F11"/>
  <c r="F10"/>
  <c r="F9"/>
  <c r="F8"/>
  <c r="F7"/>
  <c r="F6"/>
  <c r="G6" i="15"/>
  <c r="G7"/>
  <c r="G8"/>
  <c r="G9"/>
  <c r="G12" s="1"/>
  <c r="G10"/>
  <c r="G11"/>
  <c r="G5"/>
  <c r="E12"/>
  <c r="E13" i="25"/>
  <c r="E12" i="1"/>
  <c r="E12" i="25"/>
  <c r="E11"/>
  <c r="E10"/>
  <c r="E9"/>
  <c r="E8"/>
  <c r="E7"/>
  <c r="E6"/>
  <c r="D12" i="15"/>
  <c r="D12" i="1"/>
  <c r="D12" i="25"/>
  <c r="D11"/>
  <c r="D10"/>
  <c r="D9"/>
  <c r="D8"/>
  <c r="D7"/>
  <c r="D6"/>
  <c r="E7" i="28"/>
  <c r="F7"/>
  <c r="G7"/>
  <c r="D7" s="1"/>
  <c r="H7"/>
  <c r="E8"/>
  <c r="D8" s="1"/>
  <c r="F8"/>
  <c r="G8"/>
  <c r="H8"/>
  <c r="H14" s="1"/>
  <c r="E9"/>
  <c r="F9"/>
  <c r="G9"/>
  <c r="H9"/>
  <c r="D9" s="1"/>
  <c r="E10"/>
  <c r="D10"/>
  <c r="F10"/>
  <c r="G10"/>
  <c r="H10"/>
  <c r="E11"/>
  <c r="E14" s="1"/>
  <c r="F11"/>
  <c r="G11"/>
  <c r="H11"/>
  <c r="E12"/>
  <c r="F12"/>
  <c r="G12"/>
  <c r="D12" s="1"/>
  <c r="H12"/>
  <c r="E13"/>
  <c r="D13" s="1"/>
  <c r="F13"/>
  <c r="G13"/>
  <c r="H13"/>
  <c r="D48" i="17"/>
  <c r="E39" s="1"/>
  <c r="M5" i="24"/>
  <c r="M12" s="1"/>
  <c r="M6"/>
  <c r="M7"/>
  <c r="M8"/>
  <c r="M9"/>
  <c r="M10"/>
  <c r="M11"/>
  <c r="D53" i="32"/>
  <c r="J12" i="24"/>
  <c r="L12"/>
  <c r="K12"/>
  <c r="F13" i="23"/>
  <c r="K14" i="28"/>
  <c r="O14"/>
  <c r="K7" i="23"/>
  <c r="K8"/>
  <c r="K9"/>
  <c r="K10"/>
  <c r="K11"/>
  <c r="K12"/>
  <c r="K6"/>
  <c r="K13" s="1"/>
  <c r="I6"/>
  <c r="I7"/>
  <c r="I8"/>
  <c r="I13" s="1"/>
  <c r="I9"/>
  <c r="I10"/>
  <c r="I11"/>
  <c r="I12"/>
  <c r="E37" i="17"/>
  <c r="D12" i="24"/>
  <c r="G13" i="31"/>
  <c r="H7" s="1"/>
  <c r="E13" i="23"/>
  <c r="D13"/>
  <c r="D11" i="26"/>
  <c r="D10"/>
  <c r="D9"/>
  <c r="D8"/>
  <c r="D6"/>
  <c r="D5"/>
  <c r="D12" s="1"/>
  <c r="D7"/>
  <c r="E12"/>
  <c r="F12"/>
  <c r="F14" i="28"/>
  <c r="K13" i="31"/>
  <c r="J13"/>
  <c r="D13"/>
  <c r="I13"/>
  <c r="E13"/>
  <c r="F13" s="1"/>
  <c r="I12"/>
  <c r="I11"/>
  <c r="C11"/>
  <c r="I10"/>
  <c r="C10"/>
  <c r="I9"/>
  <c r="C9"/>
  <c r="I8"/>
  <c r="C8"/>
  <c r="I7"/>
  <c r="C7"/>
  <c r="I6"/>
  <c r="B6"/>
  <c r="J13" i="23"/>
  <c r="G13"/>
  <c r="H13"/>
  <c r="C12" i="28"/>
  <c r="C11"/>
  <c r="C10"/>
  <c r="C9"/>
  <c r="C8"/>
  <c r="C7"/>
  <c r="B7"/>
  <c r="C10" i="26"/>
  <c r="C9"/>
  <c r="C8"/>
  <c r="C7"/>
  <c r="C6"/>
  <c r="C5"/>
  <c r="B5"/>
  <c r="C11" i="24"/>
  <c r="C10"/>
  <c r="C9"/>
  <c r="C8"/>
  <c r="C7"/>
  <c r="C6"/>
  <c r="C5"/>
  <c r="B5"/>
  <c r="C12" i="25"/>
  <c r="C11"/>
  <c r="C10"/>
  <c r="C9"/>
  <c r="C8"/>
  <c r="C7"/>
  <c r="C6"/>
  <c r="B6"/>
  <c r="C11" i="15"/>
  <c r="C10"/>
  <c r="C9"/>
  <c r="C8"/>
  <c r="C7"/>
  <c r="C6"/>
  <c r="C5"/>
  <c r="B5"/>
  <c r="B5" i="1"/>
  <c r="C11"/>
  <c r="C10"/>
  <c r="C9"/>
  <c r="C8"/>
  <c r="C7"/>
  <c r="C6"/>
  <c r="C5"/>
  <c r="E12" i="24"/>
  <c r="F12"/>
  <c r="G12"/>
  <c r="H12"/>
  <c r="I12"/>
  <c r="I14" i="28"/>
  <c r="J14"/>
  <c r="L14"/>
  <c r="M14"/>
  <c r="N14"/>
  <c r="P14"/>
  <c r="H9" i="31"/>
  <c r="E43" i="17"/>
  <c r="E20"/>
  <c r="E28"/>
  <c r="E47"/>
  <c r="E19"/>
  <c r="E48"/>
  <c r="E12"/>
  <c r="E9"/>
  <c r="E10"/>
  <c r="E45"/>
  <c r="E44"/>
  <c r="E32"/>
  <c r="E6"/>
  <c r="E5"/>
  <c r="D11" i="28"/>
  <c r="B6" i="1"/>
  <c r="B7" i="25"/>
  <c r="B6" i="24"/>
  <c r="B6" i="26"/>
  <c r="B8" i="28"/>
  <c r="B6" i="15"/>
  <c r="B8" i="25"/>
  <c r="B7" i="24"/>
  <c r="B7" i="26"/>
  <c r="B7" i="15"/>
  <c r="B7" i="1"/>
  <c r="B9" i="28"/>
  <c r="B8" i="15"/>
  <c r="B8" i="1"/>
  <c r="B9" i="25"/>
  <c r="B8" i="26"/>
  <c r="B8" i="24"/>
  <c r="B10" i="28"/>
  <c r="B9" i="1"/>
  <c r="B11" i="28"/>
  <c r="B9" i="26"/>
  <c r="B10" i="25"/>
  <c r="B9" i="15"/>
  <c r="B9" i="24"/>
  <c r="B10" i="1"/>
  <c r="B10" i="24"/>
  <c r="B12" i="28"/>
  <c r="B10" i="26"/>
  <c r="B10" i="15"/>
  <c r="B11" i="25"/>
  <c r="B11" i="26"/>
  <c r="B11" i="24"/>
  <c r="B12" i="25"/>
  <c r="B11" i="1"/>
  <c r="B13" i="28"/>
  <c r="B11" i="15"/>
  <c r="D14" i="28" l="1"/>
  <c r="G14"/>
  <c r="E16" i="17"/>
  <c r="E17"/>
  <c r="E7"/>
  <c r="E8"/>
  <c r="E26"/>
  <c r="E41"/>
  <c r="E42"/>
  <c r="E34"/>
  <c r="E35"/>
  <c r="E27"/>
  <c r="E18"/>
  <c r="E40"/>
  <c r="E24"/>
  <c r="E46"/>
  <c r="E30"/>
  <c r="E36"/>
  <c r="E38"/>
  <c r="E11"/>
  <c r="E23"/>
  <c r="E29"/>
  <c r="E14"/>
  <c r="E13"/>
  <c r="E25"/>
  <c r="E33"/>
  <c r="E15"/>
  <c r="E21"/>
  <c r="E31"/>
  <c r="E22"/>
  <c r="D13" i="25"/>
  <c r="H11" i="31"/>
  <c r="H13"/>
  <c r="H10"/>
  <c r="H8"/>
  <c r="H12"/>
  <c r="H6"/>
</calcChain>
</file>

<file path=xl/sharedStrings.xml><?xml version="1.0" encoding="utf-8"?>
<sst xmlns="http://schemas.openxmlformats.org/spreadsheetml/2006/main" count="352" uniqueCount="197">
  <si>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</si>
  <si>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</si>
  <si>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</si>
  <si>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</si>
  <si>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</si>
  <si>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</si>
  <si>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</si>
  <si>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</si>
  <si>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</si>
  <si>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</si>
  <si>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</si>
  <si>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</si>
  <si>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</si>
  <si>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</si>
  <si>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</si>
  <si>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</si>
  <si>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</si>
  <si>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</si>
  <si>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</si>
  <si>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</si>
  <si>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</si>
  <si>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</si>
  <si>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</si>
  <si>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</si>
  <si>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</si>
  <si>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</si>
  <si>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</si>
  <si>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</si>
  <si>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</si>
  <si>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</si>
  <si>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</si>
  <si>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</si>
  <si>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</si>
  <si>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</si>
  <si>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</si>
  <si>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</si>
  <si>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</si>
  <si>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</si>
  <si>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</si>
  <si>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</si>
  <si>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</si>
  <si>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</si>
  <si>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</si>
  <si>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</si>
  <si>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</si>
  <si>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</si>
  <si>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</si>
  <si>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</si>
  <si>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</si>
  <si>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</si>
  <si>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</si>
  <si>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</si>
  <si>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</si>
  <si>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</si>
  <si>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</si>
  <si>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</si>
  <si>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</si>
  <si>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</si>
  <si>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</si>
  <si>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</si>
  <si>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</si>
  <si>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</si>
  <si>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</si>
  <si>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</si>
  <si>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</si>
  <si>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</si>
  <si>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</si>
  <si>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</si>
  <si>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</si>
  <si>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</si>
  <si>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</si>
  <si>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</si>
  <si>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</si>
  <si>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</si>
  <si>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</si>
  <si>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</si>
  <si>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</si>
  <si>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</si>
  <si>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</si>
  <si>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</si>
  <si>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</si>
  <si>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</si>
  <si>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</si>
  <si>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</si>
  <si>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</si>
  <si>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</si>
  <si>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</si>
  <si>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</si>
  <si>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</si>
  <si>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</si>
  <si>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</si>
  <si>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</si>
  <si>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</si>
  <si>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</si>
  <si>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</si>
  <si>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</si>
  <si>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</si>
  <si>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</si>
  <si>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</si>
  <si>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</si>
  <si>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</si>
  <si>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</si>
  <si>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</si>
  <si>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</si>
  <si>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</si>
  <si>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</si>
  <si>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</si>
  <si>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</si>
  <si>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</si>
  <si>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</si>
  <si>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</si>
  <si>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</si>
  <si>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</si>
  <si>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</si>
  <si>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</si>
  <si>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</si>
  <si>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</si>
  <si>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</si>
  <si>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</si>
  <si>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</si>
  <si>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</si>
  <si>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</si>
  <si>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</si>
  <si>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</si>
  <si>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</si>
  <si>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</si>
  <si>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</si>
  <si>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</si>
  <si>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</si>
  <si>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</si>
  <si>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</si>
  <si>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</si>
  <si>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</si>
  <si>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</si>
  <si>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</si>
  <si>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</si>
  <si>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</si>
  <si>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</si>
  <si>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</si>
  <si>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</si>
  <si>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</si>
  <si>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</si>
  <si>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</si>
  <si>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</si>
  <si>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Luna de referinta</t>
  </si>
  <si>
    <t xml:space="preserve">COMENZI </t>
  </si>
  <si>
    <t>martie 2023</t>
  </si>
  <si>
    <t>MARTIE 2023</t>
  </si>
  <si>
    <t>Martie 2023</t>
  </si>
  <si>
    <t>Numar participanti in Registrul Participantilor la luna de referinta  FEBRUARIE 2023</t>
  </si>
  <si>
    <t>Transferuri validate catre alte fonduri la luna de referinta MARTIE 2023</t>
  </si>
  <si>
    <t>Transferuri validate de la alte fonduri la luna de referinta   MARTIE 2023</t>
  </si>
  <si>
    <t>Acte aderare validate pentru luna de referinta MARTIE 2023</t>
  </si>
  <si>
    <t>Asigurati repartizati aleatoriu la luna de referinta MARTIE 2023</t>
  </si>
  <si>
    <t>Numar participanti in Registrul participantilor dupa repartizarea aleatorie la luna de referinta   MARTIE 2023</t>
  </si>
  <si>
    <t>Numar de participanti pentru care se fac viramente in luna de referinta MARTIE 2023</t>
  </si>
  <si>
    <t xml:space="preserve">1Euro 4,9372 BNR 18/04/2023)              </t>
  </si>
  <si>
    <t>Denumire CTP</t>
  </si>
  <si>
    <t>Alte nationalitati</t>
  </si>
  <si>
    <t>peste 45 de ani</t>
  </si>
  <si>
    <t>35-45 ani</t>
  </si>
  <si>
    <t>Preluati MapN acte aderare</t>
  </si>
  <si>
    <t>Preluati MapN repartizare aleatorie</t>
  </si>
  <si>
    <t>NN</t>
  </si>
  <si>
    <t>FEBRUARIE 2023</t>
  </si>
  <si>
    <t>Februarie 2023</t>
  </si>
  <si>
    <t>februarie 2023</t>
  </si>
  <si>
    <t>METROPOLITAN LIFE</t>
  </si>
  <si>
    <t>Numar participanti in registrul participantilor</t>
  </si>
  <si>
    <t xml:space="preserve">1Euro 4,9219 BNR 20/03/2023)              </t>
  </si>
  <si>
    <t>BCR</t>
  </si>
  <si>
    <t>BRD</t>
  </si>
  <si>
    <t>Total</t>
  </si>
  <si>
    <t>Fond</t>
  </si>
  <si>
    <t>Nr. crt.</t>
  </si>
  <si>
    <t>(BNR 18/05/2023)</t>
  </si>
  <si>
    <t xml:space="preserve">1Euro 4,9731 BNR 18/05/2023)              </t>
  </si>
  <si>
    <t>Situatie centralizatoare
privind numarul participantilor si contributiile virate la fondurile de pensii administrate privat
aferente lunii de referinta MARTIE 2023</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</si>
  <si>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</si>
  <si>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</si>
  <si>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</si>
  <si>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</si>
  <si>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</si>
  <si>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Situatie centralizatoare               
privind evolutia numarului de participanti din Registrul participantilor 
pana la luna de referinta 
MARTIE 2023</t>
  </si>
  <si>
    <t>Situatie centralizatoare                
privind valoarea in Euro a viramentelor catre fondurile de pensii administrate privat 
aferente lunilor de referinta 
IANUARIE - MARTIE 2023</t>
  </si>
  <si>
    <t xml:space="preserve">1Euro 4,9219 
BNR (20/03/2023)              </t>
  </si>
  <si>
    <t xml:space="preserve">1Euro 4,9372 
BNR (18/04/2023)              </t>
  </si>
  <si>
    <t xml:space="preserve">1Euro 4,9731 
BNR (18/05/2023)              </t>
  </si>
  <si>
    <t>Situatie centralizatoare               
privind evolutia contributiei medii in Euro la pilonul II a participantilor pana la luna de referinta 
MARTIE 2023</t>
  </si>
  <si>
    <t xml:space="preserve">1Euro 4,9219 
BNR 20/03/2023)              </t>
  </si>
  <si>
    <t xml:space="preserve">1Euro 4,9372 
BNR 18/04/2023)              </t>
  </si>
  <si>
    <t xml:space="preserve">1Euro 4,9731 
BNR 18/05/2023)              </t>
  </si>
  <si>
    <t>Situatie centralizatoare           
privind repartizarea participantilor dupa judetul 
angajatorului la luna de referinta 
MARTIE 2023</t>
  </si>
  <si>
    <t>Situatie centralizatoare privind repartizarea participantilor
 dupa judetul de domiciliu pentru care se fac viramente 
la luna de referinta 
MARTIE 2023</t>
  </si>
  <si>
    <t>Situatie centralizatoare privind numarul de participanti  
care nu figurează cu declaraţii depuse 
in sistemul public de pensii</t>
  </si>
  <si>
    <t>Situatie centralizatoare    
privind repartizarea pe sexe a participantilor    
aferente lunii de referinta 
MARTIE 2023</t>
  </si>
  <si>
    <t>Situatie centralizatoare              
privind repartizarea pe sexe si varste a participantilor              
aferente lunii de referinta 
MARTIE 2023</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</si>
</sst>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59999389629810485"/>
        <bgColor indexed="64"/>
      </patternFill>
    </fill>
    <fill>
      <patternFill patternType="solid">
        <fgColor theme="8" tint="0.79998168889431442"/>
        <bgColor indexed="64"/>
      </patternFill>
    </fill>
  </fills>
  <borders count="2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40">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0" fontId="13" fillId="0" borderId="2" xfId="0" applyFont="1" applyFill="1" applyBorder="1" applyAlignment="1">
      <alignment horizontal="center" vertical="center" wrapText="1"/>
    </xf>
    <xf numFmtId="0" fontId="13" fillId="21" borderId="2" xfId="0" applyFont="1" applyFill="1" applyBorder="1" applyAlignment="1">
      <alignment horizontal="center" vertical="center" wrapText="1"/>
    </xf>
    <xf numFmtId="0" fontId="19" fillId="22" borderId="4" xfId="0" applyFont="1" applyFill="1" applyBorder="1" applyAlignment="1">
      <alignment horizontal="center" vertical="center" wrapText="1"/>
    </xf>
    <xf numFmtId="0" fontId="13" fillId="21" borderId="3" xfId="0" applyFont="1" applyFill="1" applyBorder="1" applyAlignment="1">
      <alignment horizontal="center" vertical="center" wrapText="1"/>
    </xf>
    <xf numFmtId="3" fontId="3" fillId="0" borderId="0" xfId="26" applyNumberFormat="1" applyFont="1"/>
    <xf numFmtId="0" fontId="0" fillId="23" borderId="0" xfId="0" applyFill="1"/>
    <xf numFmtId="0" fontId="2" fillId="20" borderId="4" xfId="0" applyFont="1" applyFill="1" applyBorder="1" applyAlignment="1">
      <alignment horizontal="center" vertical="center" wrapText="1"/>
    </xf>
    <xf numFmtId="3" fontId="13" fillId="21" borderId="2"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3" fontId="14" fillId="24" borderId="10" xfId="0" applyNumberFormat="1" applyFont="1" applyFill="1" applyBorder="1"/>
    <xf numFmtId="3" fontId="14" fillId="24" borderId="11" xfId="0" applyNumberFormat="1" applyFont="1" applyFill="1" applyBorder="1"/>
    <xf numFmtId="0" fontId="12" fillId="24" borderId="3" xfId="0" applyFont="1" applyFill="1" applyBorder="1" applyAlignment="1">
      <alignment horizontal="center" vertical="center" wrapText="1"/>
    </xf>
    <xf numFmtId="0" fontId="14" fillId="24" borderId="12" xfId="0" applyFont="1" applyFill="1" applyBorder="1" applyAlignment="1">
      <alignment horizontal="centerContinuous"/>
    </xf>
    <xf numFmtId="0" fontId="14" fillId="24" borderId="10" xfId="0" applyFont="1" applyFill="1" applyBorder="1" applyAlignment="1">
      <alignment horizontal="centerContinuous"/>
    </xf>
    <xf numFmtId="10" fontId="14" fillId="24" borderId="10" xfId="0" applyNumberFormat="1" applyFont="1" applyFill="1" applyBorder="1"/>
    <xf numFmtId="10" fontId="14" fillId="25" borderId="2" xfId="0" applyNumberFormat="1" applyFont="1" applyFill="1" applyBorder="1"/>
    <xf numFmtId="3" fontId="14" fillId="24" borderId="10" xfId="0" applyNumberFormat="1" applyFont="1" applyFill="1" applyBorder="1" applyAlignment="1">
      <alignment horizontal="right"/>
    </xf>
    <xf numFmtId="3" fontId="14" fillId="24" borderId="11" xfId="0" applyNumberFormat="1" applyFont="1" applyFill="1" applyBorder="1" applyAlignment="1">
      <alignment horizontal="right"/>
    </xf>
    <xf numFmtId="0" fontId="21" fillId="24" borderId="2" xfId="0" applyFont="1" applyFill="1" applyBorder="1" applyAlignment="1">
      <alignment vertical="center" wrapText="1"/>
    </xf>
    <xf numFmtId="0" fontId="12" fillId="24" borderId="3" xfId="0" applyFont="1" applyFill="1" applyBorder="1" applyAlignment="1">
      <alignment vertical="center" wrapText="1"/>
    </xf>
    <xf numFmtId="0" fontId="12" fillId="24" borderId="2" xfId="0" quotePrefix="1"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12" fillId="0" borderId="13" xfId="0" applyFont="1" applyBorder="1"/>
    <xf numFmtId="0" fontId="12" fillId="0" borderId="12" xfId="0" applyFont="1" applyBorder="1"/>
    <xf numFmtId="17" fontId="12" fillId="24" borderId="14" xfId="0" quotePrefix="1" applyNumberFormat="1" applyFont="1" applyFill="1" applyBorder="1" applyAlignment="1">
      <alignment horizontal="center" vertical="center" wrapText="1"/>
    </xf>
    <xf numFmtId="17" fontId="12" fillId="24" borderId="15" xfId="0" quotePrefix="1" applyNumberFormat="1" applyFont="1" applyFill="1" applyBorder="1" applyAlignment="1">
      <alignment horizontal="center" vertical="center" wrapText="1"/>
    </xf>
    <xf numFmtId="0" fontId="12" fillId="24" borderId="4" xfId="0" applyFont="1" applyFill="1" applyBorder="1"/>
    <xf numFmtId="0" fontId="21" fillId="24" borderId="10" xfId="0" applyFont="1" applyFill="1" applyBorder="1" applyAlignment="1">
      <alignment vertical="center" wrapText="1"/>
    </xf>
    <xf numFmtId="0" fontId="21" fillId="24" borderId="11"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10" xfId="0" applyNumberFormat="1" applyFont="1" applyFill="1" applyBorder="1" applyAlignment="1">
      <alignment horizontal="center"/>
    </xf>
    <xf numFmtId="2" fontId="14" fillId="24" borderId="11"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3" borderId="0" xfId="0" applyNumberFormat="1" applyFont="1" applyFill="1" applyBorder="1"/>
    <xf numFmtId="17" fontId="12" fillId="24" borderId="13" xfId="0" quotePrefix="1" applyNumberFormat="1" applyFont="1" applyFill="1" applyBorder="1" applyAlignment="1">
      <alignment horizontal="center" vertical="center" wrapText="1"/>
    </xf>
    <xf numFmtId="3" fontId="14" fillId="25" borderId="12" xfId="0" applyNumberFormat="1" applyFont="1" applyFill="1" applyBorder="1"/>
    <xf numFmtId="3" fontId="14" fillId="25" borderId="10" xfId="0" applyNumberFormat="1" applyFont="1" applyFill="1" applyBorder="1"/>
    <xf numFmtId="3" fontId="14" fillId="25" borderId="11"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12" xfId="26" applyFont="1" applyFill="1" applyBorder="1"/>
    <xf numFmtId="0" fontId="14" fillId="24" borderId="10" xfId="26" applyFont="1" applyFill="1" applyBorder="1"/>
    <xf numFmtId="10" fontId="14" fillId="24" borderId="11" xfId="26" applyNumberFormat="1" applyFont="1" applyFill="1" applyBorder="1"/>
    <xf numFmtId="10" fontId="14" fillId="25" borderId="3" xfId="26" applyNumberFormat="1" applyFont="1" applyFill="1" applyBorder="1"/>
    <xf numFmtId="0" fontId="12" fillId="25" borderId="2" xfId="26" applyFont="1" applyFill="1" applyBorder="1"/>
    <xf numFmtId="0" fontId="12" fillId="25" borderId="4" xfId="26"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3" fontId="14" fillId="24" borderId="11" xfId="25" applyNumberFormat="1" applyFont="1" applyFill="1" applyBorder="1"/>
    <xf numFmtId="0" fontId="0" fillId="0" borderId="0" xfId="0" applyAlignment="1">
      <alignment vertical="center"/>
    </xf>
    <xf numFmtId="17" fontId="14" fillId="25" borderId="4" xfId="0" quotePrefix="1" applyNumberFormat="1" applyFont="1" applyFill="1" applyBorder="1"/>
    <xf numFmtId="17" fontId="14" fillId="25" borderId="12" xfId="0" quotePrefix="1" applyNumberFormat="1" applyFont="1" applyFill="1" applyBorder="1"/>
    <xf numFmtId="3" fontId="12" fillId="24" borderId="3" xfId="0" applyNumberFormat="1" applyFont="1" applyFill="1" applyBorder="1" applyAlignment="1">
      <alignment horizontal="center" vertical="center" wrapText="1"/>
    </xf>
    <xf numFmtId="0" fontId="12" fillId="24" borderId="2" xfId="0"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0" fontId="14" fillId="24" borderId="8" xfId="0" applyFont="1" applyFill="1" applyBorder="1" applyAlignment="1">
      <alignment horizontal="center"/>
    </xf>
    <xf numFmtId="0" fontId="14" fillId="24" borderId="9" xfId="0" applyFont="1" applyFill="1" applyBorder="1" applyAlignment="1">
      <alignment horizontal="center"/>
    </xf>
    <xf numFmtId="3" fontId="12" fillId="24" borderId="2" xfId="0" applyNumberFormat="1"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3" xfId="0" applyFont="1" applyFill="1" applyBorder="1" applyAlignment="1">
      <alignment horizontal="center" vertical="center" wrapText="1"/>
    </xf>
    <xf numFmtId="0" fontId="14" fillId="24" borderId="12" xfId="0" applyFont="1" applyFill="1" applyBorder="1" applyAlignment="1">
      <alignment horizontal="center"/>
    </xf>
    <xf numFmtId="0" fontId="14" fillId="24" borderId="10" xfId="0" applyFont="1" applyFill="1" applyBorder="1" applyAlignment="1">
      <alignment horizontal="center"/>
    </xf>
    <xf numFmtId="0" fontId="12" fillId="24" borderId="4" xfId="0"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2" fillId="24" borderId="13" xfId="0" applyFont="1" applyFill="1" applyBorder="1" applyAlignment="1">
      <alignment horizontal="center" vertical="center" wrapText="1"/>
    </xf>
    <xf numFmtId="0" fontId="12" fillId="24" borderId="14" xfId="0" applyFont="1" applyFill="1" applyBorder="1" applyAlignment="1">
      <alignment horizontal="center" vertical="center"/>
    </xf>
    <xf numFmtId="0" fontId="12" fillId="24" borderId="15" xfId="0" applyFont="1" applyFill="1" applyBorder="1" applyAlignment="1">
      <alignment horizontal="center" vertical="center"/>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2" fillId="0" borderId="0" xfId="26" applyFont="1" applyAlignment="1">
      <alignment horizontal="center"/>
    </xf>
    <xf numFmtId="0" fontId="12" fillId="24" borderId="13" xfId="26" applyFont="1" applyFill="1" applyBorder="1" applyAlignment="1">
      <alignment horizontal="center" wrapText="1"/>
    </xf>
    <xf numFmtId="0" fontId="12" fillId="24" borderId="15" xfId="26" applyFont="1" applyFill="1" applyBorder="1" applyAlignment="1">
      <alignment horizontal="center"/>
    </xf>
    <xf numFmtId="3" fontId="14" fillId="24" borderId="12" xfId="0" applyNumberFormat="1" applyFont="1" applyFill="1" applyBorder="1" applyAlignment="1">
      <alignment horizontal="center"/>
    </xf>
    <xf numFmtId="3" fontId="14" fillId="24" borderId="10" xfId="0" applyNumberFormat="1" applyFont="1" applyFill="1" applyBorder="1" applyAlignment="1">
      <alignment horizontal="center"/>
    </xf>
    <xf numFmtId="0" fontId="12" fillId="24" borderId="17" xfId="0" applyFont="1" applyFill="1" applyBorder="1" applyAlignment="1">
      <alignment horizontal="center" vertical="center" wrapText="1"/>
    </xf>
    <xf numFmtId="0" fontId="12" fillId="24" borderId="18" xfId="0" applyFont="1" applyFill="1" applyBorder="1" applyAlignment="1">
      <alignment horizontal="center" vertical="center" wrapText="1"/>
    </xf>
    <xf numFmtId="0" fontId="12" fillId="24" borderId="19"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MARTIE 2023
</a:t>
            </a:r>
          </a:p>
        </c:rich>
      </c:tx>
      <c:layout>
        <c:manualLayout>
          <c:xMode val="edge"/>
          <c:yMode val="edge"/>
          <c:x val="0.34851239147991137"/>
          <c:y val="6.7765419302940805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rp_sexe_0323!$E$4:$F$4</c:f>
              <c:strCache>
                <c:ptCount val="2"/>
                <c:pt idx="0">
                  <c:v>femei</c:v>
                </c:pt>
                <c:pt idx="1">
                  <c:v>barbati</c:v>
                </c:pt>
              </c:strCache>
            </c:strRef>
          </c:cat>
          <c:val>
            <c:numRef>
              <c:f>rp_sexe_0323!$E$12:$F$12</c:f>
              <c:numCache>
                <c:formatCode>#,##0</c:formatCode>
                <c:ptCount val="2"/>
                <c:pt idx="0">
                  <c:v>3863988</c:v>
                </c:pt>
                <c:pt idx="1">
                  <c:v>4182317</c:v>
                </c:pt>
              </c:numCache>
            </c:numRef>
          </c:val>
        </c:ser>
        <c:dLbls>
          <c:showVal val="1"/>
          <c:showPercent val="1"/>
          <c:separator>
</c:separator>
        </c:dLbls>
      </c:pie3DChart>
      <c:spPr>
        <a:noFill/>
        <a:ln w="25400">
          <a:noFill/>
        </a:ln>
      </c:spPr>
    </c:plotArea>
    <c:legend>
      <c:legendPos val="r"/>
      <c:layout>
        <c:manualLayout>
          <c:xMode val="edge"/>
          <c:yMode val="edge"/>
          <c:x val="0.45283022915404825"/>
          <c:y val="0.80032733629317998"/>
          <c:w val="8.7680320008075574E-2"/>
          <c:h val="0.14729947558126941"/>
        </c:manualLayout>
      </c:layout>
    </c:legend>
    <c:plotVisOnly val="1"/>
    <c:dispBlanksAs val="zero"/>
  </c:chart>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c:sp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MARTIE 2023
</a:t>
            </a:r>
          </a:p>
        </c:rich>
      </c:tx>
      <c:layout>
        <c:manualLayout>
          <c:xMode val="edge"/>
          <c:yMode val="edge"/>
          <c:x val="0.25714995962043197"/>
          <c:y val="7.082258553297277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rp_varste_sexe_0323!$E$5:$H$5</c:f>
              <c:strCache>
                <c:ptCount val="1"/>
                <c:pt idx="0">
                  <c:v>15-25 ani 25-35 ani 35-45 ani peste 45 de ani</c:v>
                </c:pt>
              </c:strCache>
            </c:strRef>
          </c:tx>
          <c:dLbls>
            <c:dLbl>
              <c:idx val="0"/>
              <c:layout>
                <c:manualLayout>
                  <c:x val="-0.10053642702946154"/>
                  <c:y val="-1.6393035936665751E-4"/>
                </c:manualLayout>
              </c:layout>
              <c:showVal val="1"/>
            </c:dLbl>
            <c:dLbl>
              <c:idx val="1"/>
              <c:layout>
                <c:manualLayout>
                  <c:x val="-0.33622602463153645"/>
                  <c:y val="-7.7277326635540435E-3"/>
                </c:manualLayout>
              </c:layout>
              <c:showVal val="1"/>
            </c:dLbl>
            <c:dLbl>
              <c:idx val="2"/>
              <c:layout>
                <c:manualLayout>
                  <c:x val="-0.47402117403593785"/>
                  <c:y val="2.2542387680991949E-3"/>
                </c:manualLayout>
              </c:layout>
              <c:showVal val="1"/>
            </c:dLbl>
            <c:dLbl>
              <c:idx val="3"/>
              <c:layout>
                <c:manualLayout>
                  <c:x val="-0.42712017968907751"/>
                  <c:y val="-1.262718872469709E-3"/>
                </c:manualLayout>
              </c:layout>
              <c:showVal val="1"/>
            </c:dLbl>
            <c:txPr>
              <a:bodyPr/>
              <a:lstStyle/>
              <a:p>
                <a:pPr>
                  <a:defRPr b="1"/>
                </a:pPr>
                <a:endParaRPr lang="en-US"/>
              </a:p>
            </c:txPr>
            <c:showVal val="1"/>
          </c:dLbls>
          <c:cat>
            <c:strRef>
              <c:f>rp_varste_sexe_0323!$E$5:$H$5</c:f>
              <c:strCache>
                <c:ptCount val="4"/>
                <c:pt idx="0">
                  <c:v>15-25 ani</c:v>
                </c:pt>
                <c:pt idx="1">
                  <c:v>25-35 ani</c:v>
                </c:pt>
                <c:pt idx="2">
                  <c:v>35-45 ani</c:v>
                </c:pt>
                <c:pt idx="3">
                  <c:v>peste 45 de ani</c:v>
                </c:pt>
              </c:strCache>
            </c:strRef>
          </c:cat>
          <c:val>
            <c:numRef>
              <c:f>rp_varste_sexe_0323!$E$14:$H$14</c:f>
              <c:numCache>
                <c:formatCode>#,##0</c:formatCode>
                <c:ptCount val="4"/>
                <c:pt idx="0">
                  <c:v>690908</c:v>
                </c:pt>
                <c:pt idx="1">
                  <c:v>2029512</c:v>
                </c:pt>
                <c:pt idx="2">
                  <c:v>2802789</c:v>
                </c:pt>
                <c:pt idx="3">
                  <c:v>2523096</c:v>
                </c:pt>
              </c:numCache>
            </c:numRef>
          </c:val>
        </c:ser>
        <c:dLbls>
          <c:showVal val="1"/>
        </c:dLbls>
        <c:shape val="box"/>
        <c:axId val="174790912"/>
        <c:axId val="174800896"/>
        <c:axId val="0"/>
      </c:bar3DChart>
      <c:catAx>
        <c:axId val="174790912"/>
        <c:scaling>
          <c:orientation val="minMax"/>
        </c:scaling>
        <c:axPos val="l"/>
        <c:numFmt formatCode="General" sourceLinked="1"/>
        <c:tickLblPos val="low"/>
        <c:txPr>
          <a:bodyPr rot="0" vert="horz"/>
          <a:lstStyle/>
          <a:p>
            <a:pPr>
              <a:defRPr b="1"/>
            </a:pPr>
            <a:endParaRPr lang="en-US"/>
          </a:p>
        </c:txPr>
        <c:crossAx val="174800896"/>
        <c:crosses val="autoZero"/>
        <c:lblAlgn val="ctr"/>
        <c:lblOffset val="100"/>
        <c:tickLblSkip val="1"/>
        <c:tickMarkSkip val="1"/>
      </c:catAx>
      <c:valAx>
        <c:axId val="174800896"/>
        <c:scaling>
          <c:orientation val="minMax"/>
        </c:scaling>
        <c:axPos val="b"/>
        <c:majorGridlines/>
        <c:numFmt formatCode="#,##0" sourceLinked="1"/>
        <c:tickLblPos val="nextTo"/>
        <c:txPr>
          <a:bodyPr rot="0" vert="horz"/>
          <a:lstStyle/>
          <a:p>
            <a:pPr>
              <a:defRPr b="1"/>
            </a:pPr>
            <a:endParaRPr lang="en-US"/>
          </a:p>
        </c:txPr>
        <c:crossAx val="174790912"/>
        <c:crosses val="autoZero"/>
        <c:crossBetween val="between"/>
      </c:valAx>
      <c:spPr>
        <a:noFill/>
        <a:ln w="25400">
          <a:noFill/>
        </a:ln>
      </c:spPr>
    </c:plotArea>
    <c:plotVisOnly val="1"/>
    <c:dispBlanksAs val="gap"/>
  </c:chart>
  <c:spPr>
    <a:gradFill>
      <a:gsLst>
        <a:gs pos="0">
          <a:srgbClr val="4F81BD">
            <a:tint val="66000"/>
            <a:satMod val="160000"/>
          </a:srgbClr>
        </a:gs>
        <a:gs pos="50000">
          <a:srgbClr val="4F81BD">
            <a:tint val="44500"/>
            <a:satMod val="160000"/>
          </a:srgbClr>
        </a:gs>
        <a:gs pos="100000">
          <a:srgbClr val="4F81BD">
            <a:tint val="23500"/>
            <a:satMod val="160000"/>
          </a:srgbClr>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324778</xdr:colOff>
      <xdr:row>34</xdr:row>
      <xdr:rowOff>63616</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316003" cy="4273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258451</xdr:colOff>
      <xdr:row>29</xdr:row>
      <xdr:rowOff>36549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5925826" cy="40846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259985</xdr:colOff>
      <xdr:row>27</xdr:row>
      <xdr:rowOff>92152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6041660" cy="38164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29</xdr:row>
      <xdr:rowOff>152400</xdr:rowOff>
    </xdr:to>
    <xdr:graphicFrame macro="">
      <xdr:nvGraphicFramePr>
        <xdr:cNvPr id="791557"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0</xdr:colOff>
      <xdr:row>30</xdr:row>
      <xdr:rowOff>9525</xdr:rowOff>
    </xdr:to>
    <xdr:graphicFrame macro="">
      <xdr:nvGraphicFramePr>
        <xdr:cNvPr id="80281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F26" sqref="F26"/>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39" customHeight="1">
      <c r="B2" s="100" t="s">
        <v>177</v>
      </c>
      <c r="C2" s="101"/>
      <c r="D2" s="101"/>
      <c r="E2" s="101"/>
      <c r="F2" s="101"/>
      <c r="G2" s="101"/>
      <c r="H2" s="101"/>
      <c r="I2" s="101"/>
      <c r="J2" s="101"/>
      <c r="K2" s="102"/>
    </row>
    <row r="3" spans="2:11" s="5" customFormat="1" ht="76.5" customHeight="1">
      <c r="B3" s="98" t="s">
        <v>174</v>
      </c>
      <c r="C3" s="99" t="s">
        <v>140</v>
      </c>
      <c r="D3" s="97" t="s">
        <v>93</v>
      </c>
      <c r="E3" s="97" t="s">
        <v>108</v>
      </c>
      <c r="F3" s="97" t="s">
        <v>109</v>
      </c>
      <c r="G3" s="97"/>
      <c r="H3" s="97"/>
      <c r="I3" s="97" t="s">
        <v>110</v>
      </c>
      <c r="J3" s="105" t="s">
        <v>111</v>
      </c>
      <c r="K3" s="96" t="s">
        <v>112</v>
      </c>
    </row>
    <row r="4" spans="2:11" s="5" customFormat="1" ht="56.25" customHeight="1">
      <c r="B4" s="98" t="s">
        <v>174</v>
      </c>
      <c r="C4" s="99"/>
      <c r="D4" s="97"/>
      <c r="E4" s="97"/>
      <c r="F4" s="33" t="s">
        <v>172</v>
      </c>
      <c r="G4" s="33" t="s">
        <v>113</v>
      </c>
      <c r="H4" s="33" t="s">
        <v>114</v>
      </c>
      <c r="I4" s="97"/>
      <c r="J4" s="105"/>
      <c r="K4" s="96"/>
    </row>
    <row r="5" spans="2:11" s="6" customFormat="1" ht="13.5" hidden="1" customHeight="1">
      <c r="B5" s="26"/>
      <c r="C5" s="24"/>
      <c r="D5" s="25" t="s">
        <v>98</v>
      </c>
      <c r="E5" s="25" t="s">
        <v>121</v>
      </c>
      <c r="F5" s="25" t="s">
        <v>122</v>
      </c>
      <c r="G5" s="25" t="s">
        <v>123</v>
      </c>
      <c r="H5" s="25" t="s">
        <v>124</v>
      </c>
      <c r="I5" s="24"/>
      <c r="J5" s="31" t="s">
        <v>125</v>
      </c>
      <c r="K5" s="32"/>
    </row>
    <row r="6" spans="2:11" ht="15">
      <c r="B6" s="37">
        <v>1</v>
      </c>
      <c r="C6" s="38" t="s">
        <v>167</v>
      </c>
      <c r="D6" s="39">
        <v>1109799</v>
      </c>
      <c r="E6" s="39">
        <v>1165144</v>
      </c>
      <c r="F6" s="39">
        <v>147621969</v>
      </c>
      <c r="G6" s="39">
        <v>144298471</v>
      </c>
      <c r="H6" s="39">
        <v>3323498</v>
      </c>
      <c r="I6" s="39">
        <f t="shared" ref="I6:I12" si="0">F6/$C$15</f>
        <v>29684094.226940945</v>
      </c>
      <c r="J6" s="39">
        <v>3847845839</v>
      </c>
      <c r="K6" s="40">
        <f t="shared" ref="K6:K12" si="1">J6/$C$15</f>
        <v>773731845.12678218</v>
      </c>
    </row>
    <row r="7" spans="2:11" ht="15">
      <c r="B7" s="41">
        <v>2</v>
      </c>
      <c r="C7" s="42" t="s">
        <v>115</v>
      </c>
      <c r="D7" s="39">
        <v>1670209</v>
      </c>
      <c r="E7" s="39">
        <v>1755948</v>
      </c>
      <c r="F7" s="39">
        <v>215700111</v>
      </c>
      <c r="G7" s="39">
        <v>210757667</v>
      </c>
      <c r="H7" s="39">
        <v>4942444</v>
      </c>
      <c r="I7" s="39">
        <f t="shared" si="0"/>
        <v>43373370.935633712</v>
      </c>
      <c r="J7" s="39">
        <v>5620024606</v>
      </c>
      <c r="K7" s="40">
        <f t="shared" si="1"/>
        <v>1130084777.3018842</v>
      </c>
    </row>
    <row r="8" spans="2:11" ht="15">
      <c r="B8" s="41">
        <v>3</v>
      </c>
      <c r="C8" s="42" t="s">
        <v>170</v>
      </c>
      <c r="D8" s="39">
        <v>755880</v>
      </c>
      <c r="E8" s="39">
        <v>787479</v>
      </c>
      <c r="F8" s="39">
        <v>85323514</v>
      </c>
      <c r="G8" s="39">
        <v>83133770</v>
      </c>
      <c r="H8" s="39">
        <v>2189744</v>
      </c>
      <c r="I8" s="39">
        <f t="shared" si="0"/>
        <v>17157007.500351895</v>
      </c>
      <c r="J8" s="39">
        <v>2216854906</v>
      </c>
      <c r="K8" s="40">
        <f t="shared" si="1"/>
        <v>445769219.60145587</v>
      </c>
    </row>
    <row r="9" spans="2:11" ht="15">
      <c r="B9" s="41">
        <v>4</v>
      </c>
      <c r="C9" s="42" t="s">
        <v>171</v>
      </c>
      <c r="D9" s="39">
        <v>545245</v>
      </c>
      <c r="E9" s="39">
        <v>566160</v>
      </c>
      <c r="F9" s="39">
        <v>60779830</v>
      </c>
      <c r="G9" s="39">
        <v>59069866</v>
      </c>
      <c r="H9" s="39">
        <v>1709964</v>
      </c>
      <c r="I9" s="39">
        <f t="shared" si="0"/>
        <v>12221718.847399008</v>
      </c>
      <c r="J9" s="39">
        <v>1575154945</v>
      </c>
      <c r="K9" s="40">
        <f t="shared" si="1"/>
        <v>316735023.42603207</v>
      </c>
    </row>
    <row r="10" spans="2:11" ht="15">
      <c r="B10" s="41">
        <v>5</v>
      </c>
      <c r="C10" s="42" t="s">
        <v>116</v>
      </c>
      <c r="D10" s="39">
        <v>1018067</v>
      </c>
      <c r="E10" s="39">
        <v>1061779</v>
      </c>
      <c r="F10" s="39">
        <v>115230679</v>
      </c>
      <c r="G10" s="39">
        <v>112421859</v>
      </c>
      <c r="H10" s="39">
        <v>2808820</v>
      </c>
      <c r="I10" s="39">
        <f t="shared" si="0"/>
        <v>23170794.675353404</v>
      </c>
      <c r="J10" s="39">
        <v>2997832802</v>
      </c>
      <c r="K10" s="40">
        <f t="shared" si="1"/>
        <v>602809676.4593513</v>
      </c>
    </row>
    <row r="11" spans="2:11" ht="15">
      <c r="B11" s="41">
        <v>6</v>
      </c>
      <c r="C11" s="42" t="s">
        <v>117</v>
      </c>
      <c r="D11" s="39">
        <v>854054</v>
      </c>
      <c r="E11" s="39">
        <v>891783</v>
      </c>
      <c r="F11" s="39">
        <v>101208579</v>
      </c>
      <c r="G11" s="39">
        <v>98860335</v>
      </c>
      <c r="H11" s="39">
        <v>2348244</v>
      </c>
      <c r="I11" s="39">
        <f t="shared" si="0"/>
        <v>20351205.284430236</v>
      </c>
      <c r="J11" s="39">
        <v>2636209209</v>
      </c>
      <c r="K11" s="40">
        <f t="shared" si="1"/>
        <v>530093746.15431023</v>
      </c>
    </row>
    <row r="12" spans="2:11" ht="15">
      <c r="B12" s="41">
        <v>7</v>
      </c>
      <c r="C12" s="42" t="s">
        <v>163</v>
      </c>
      <c r="D12" s="39">
        <v>2093051</v>
      </c>
      <c r="E12" s="39">
        <v>2218093</v>
      </c>
      <c r="F12" s="39">
        <v>336165242</v>
      </c>
      <c r="G12" s="39">
        <v>328878946</v>
      </c>
      <c r="H12" s="39">
        <v>7286296</v>
      </c>
      <c r="I12" s="39">
        <f t="shared" si="0"/>
        <v>67596718.746858105</v>
      </c>
      <c r="J12" s="39">
        <v>8769824188</v>
      </c>
      <c r="K12" s="40">
        <f t="shared" si="1"/>
        <v>1763452210.4924495</v>
      </c>
    </row>
    <row r="13" spans="2:11" ht="15.75" thickBot="1">
      <c r="B13" s="103" t="s">
        <v>0</v>
      </c>
      <c r="C13" s="104"/>
      <c r="D13" s="43">
        <f t="shared" ref="D13:K13" si="2">SUM(D6:D12)</f>
        <v>8046305</v>
      </c>
      <c r="E13" s="43">
        <f t="shared" si="2"/>
        <v>8446386</v>
      </c>
      <c r="F13" s="43">
        <f t="shared" si="2"/>
        <v>1062029924</v>
      </c>
      <c r="G13" s="43">
        <f t="shared" si="2"/>
        <v>1037420914</v>
      </c>
      <c r="H13" s="43">
        <f t="shared" si="2"/>
        <v>24609010</v>
      </c>
      <c r="I13" s="43">
        <f t="shared" si="2"/>
        <v>213554910.21696728</v>
      </c>
      <c r="J13" s="43">
        <f t="shared" si="2"/>
        <v>27663746495</v>
      </c>
      <c r="K13" s="44">
        <f t="shared" si="2"/>
        <v>5562676498.5622654</v>
      </c>
    </row>
    <row r="15" spans="2:11" s="13" customFormat="1">
      <c r="B15" s="34" t="s">
        <v>178</v>
      </c>
      <c r="C15" s="35">
        <v>4.9730999999999996</v>
      </c>
      <c r="J15" s="14"/>
      <c r="K15" s="14"/>
    </row>
    <row r="16" spans="2:11">
      <c r="B16" s="36"/>
      <c r="C16" s="36" t="s">
        <v>175</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10">
    <mergeCell ref="B2:K2"/>
    <mergeCell ref="B13:C13"/>
    <mergeCell ref="J3:J4"/>
    <mergeCell ref="F3:H3"/>
    <mergeCell ref="K3:K4"/>
    <mergeCell ref="I3:I4"/>
    <mergeCell ref="B3:B4"/>
    <mergeCell ref="C3:C4"/>
    <mergeCell ref="D3:D4"/>
    <mergeCell ref="E3:E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4" sqref="I14"/>
    </sheetView>
  </sheetViews>
  <sheetFormatPr defaultRowHeight="15"/>
  <cols>
    <col min="1" max="1" width="9.140625" style="9"/>
    <col min="2" max="2" width="7.85546875" style="9" customWidth="1"/>
    <col min="3" max="3" width="20.140625" style="9" customWidth="1"/>
    <col min="4" max="4" width="13.7109375" style="9" customWidth="1"/>
    <col min="5" max="5" width="16.5703125" style="10" customWidth="1"/>
    <col min="6" max="16384" width="9.140625" style="9"/>
  </cols>
  <sheetData>
    <row r="1" spans="2:5" ht="15.75" thickBot="1"/>
    <row r="2" spans="2:5" ht="54" customHeight="1">
      <c r="B2" s="124" t="s">
        <v>192</v>
      </c>
      <c r="C2" s="125"/>
      <c r="D2" s="125"/>
      <c r="E2" s="126"/>
    </row>
    <row r="3" spans="2:5">
      <c r="B3" s="121" t="s">
        <v>1</v>
      </c>
      <c r="C3" s="122"/>
      <c r="D3" s="122" t="s">
        <v>2</v>
      </c>
      <c r="E3" s="123"/>
    </row>
    <row r="4" spans="2:5">
      <c r="B4" s="78" t="s">
        <v>3</v>
      </c>
      <c r="C4" s="79" t="s">
        <v>4</v>
      </c>
      <c r="D4" s="79" t="s">
        <v>5</v>
      </c>
      <c r="E4" s="80" t="s">
        <v>6</v>
      </c>
    </row>
    <row r="5" spans="2:5" ht="15.75">
      <c r="B5" s="86"/>
      <c r="C5" s="85" t="s">
        <v>7</v>
      </c>
      <c r="D5" s="39">
        <v>80850</v>
      </c>
      <c r="E5" s="84">
        <f t="shared" ref="E5:E48" si="0">D5/$D$48</f>
        <v>1.0048090396772184E-2</v>
      </c>
    </row>
    <row r="6" spans="2:5" ht="15.75">
      <c r="B6" s="86" t="s">
        <v>8</v>
      </c>
      <c r="C6" s="85" t="s">
        <v>9</v>
      </c>
      <c r="D6" s="39">
        <v>69302</v>
      </c>
      <c r="E6" s="84">
        <f t="shared" si="0"/>
        <v>8.6128974728151616E-3</v>
      </c>
    </row>
    <row r="7" spans="2:5" ht="15.75">
      <c r="B7" s="86" t="s">
        <v>10</v>
      </c>
      <c r="C7" s="85" t="s">
        <v>11</v>
      </c>
      <c r="D7" s="39">
        <v>97467</v>
      </c>
      <c r="E7" s="84">
        <f t="shared" si="0"/>
        <v>1.2113261925815638E-2</v>
      </c>
    </row>
    <row r="8" spans="2:5" ht="15.75">
      <c r="B8" s="86" t="s">
        <v>12</v>
      </c>
      <c r="C8" s="85" t="s">
        <v>13</v>
      </c>
      <c r="D8" s="39">
        <v>122886</v>
      </c>
      <c r="E8" s="84">
        <f t="shared" si="0"/>
        <v>1.5272351719205275E-2</v>
      </c>
    </row>
    <row r="9" spans="2:5" ht="15.75">
      <c r="B9" s="86" t="s">
        <v>14</v>
      </c>
      <c r="C9" s="85" t="s">
        <v>15</v>
      </c>
      <c r="D9" s="39">
        <v>105406</v>
      </c>
      <c r="E9" s="84">
        <f t="shared" si="0"/>
        <v>1.3099925990874072E-2</v>
      </c>
    </row>
    <row r="10" spans="2:5" ht="15.75">
      <c r="B10" s="86" t="s">
        <v>16</v>
      </c>
      <c r="C10" s="85" t="s">
        <v>17</v>
      </c>
      <c r="D10" s="39">
        <v>159582</v>
      </c>
      <c r="E10" s="84">
        <f t="shared" si="0"/>
        <v>1.9832954380923914E-2</v>
      </c>
    </row>
    <row r="11" spans="2:5" ht="15.75">
      <c r="B11" s="86" t="s">
        <v>18</v>
      </c>
      <c r="C11" s="85" t="s">
        <v>19</v>
      </c>
      <c r="D11" s="39">
        <v>70827</v>
      </c>
      <c r="E11" s="84">
        <f t="shared" si="0"/>
        <v>8.8024254611278104E-3</v>
      </c>
    </row>
    <row r="12" spans="2:5" ht="15.75">
      <c r="B12" s="86" t="s">
        <v>20</v>
      </c>
      <c r="C12" s="85" t="s">
        <v>21</v>
      </c>
      <c r="D12" s="39">
        <v>58830</v>
      </c>
      <c r="E12" s="84">
        <f t="shared" si="0"/>
        <v>7.3114305261856218E-3</v>
      </c>
    </row>
    <row r="13" spans="2:5" ht="15.75">
      <c r="B13" s="86" t="s">
        <v>22</v>
      </c>
      <c r="C13" s="85" t="s">
        <v>23</v>
      </c>
      <c r="D13" s="39">
        <v>137276</v>
      </c>
      <c r="E13" s="84">
        <f t="shared" si="0"/>
        <v>1.7060750244988227E-2</v>
      </c>
    </row>
    <row r="14" spans="2:5" ht="15.75">
      <c r="B14" s="86" t="s">
        <v>24</v>
      </c>
      <c r="C14" s="85" t="s">
        <v>25</v>
      </c>
      <c r="D14" s="39">
        <v>47353</v>
      </c>
      <c r="E14" s="84">
        <f t="shared" si="0"/>
        <v>5.8850615282418448E-3</v>
      </c>
    </row>
    <row r="15" spans="2:5" ht="15.75">
      <c r="B15" s="86" t="s">
        <v>26</v>
      </c>
      <c r="C15" s="85" t="s">
        <v>27</v>
      </c>
      <c r="D15" s="39">
        <v>71084</v>
      </c>
      <c r="E15" s="84">
        <f t="shared" si="0"/>
        <v>8.8343655876827933E-3</v>
      </c>
    </row>
    <row r="16" spans="2:5" ht="15.75">
      <c r="B16" s="86" t="s">
        <v>28</v>
      </c>
      <c r="C16" s="85" t="s">
        <v>29</v>
      </c>
      <c r="D16" s="39">
        <v>47410</v>
      </c>
      <c r="E16" s="84">
        <f t="shared" si="0"/>
        <v>5.8921455251820555E-3</v>
      </c>
    </row>
    <row r="17" spans="2:5" ht="15.75">
      <c r="B17" s="86" t="s">
        <v>30</v>
      </c>
      <c r="C17" s="85" t="s">
        <v>31</v>
      </c>
      <c r="D17" s="39">
        <v>222796</v>
      </c>
      <c r="E17" s="84">
        <f t="shared" si="0"/>
        <v>2.768923126826537E-2</v>
      </c>
    </row>
    <row r="18" spans="2:5" ht="15.75">
      <c r="B18" s="86" t="s">
        <v>32</v>
      </c>
      <c r="C18" s="85" t="s">
        <v>33</v>
      </c>
      <c r="D18" s="39">
        <v>179861</v>
      </c>
      <c r="E18" s="84">
        <f t="shared" si="0"/>
        <v>2.2353241643213874E-2</v>
      </c>
    </row>
    <row r="19" spans="2:5" ht="15.75">
      <c r="B19" s="86" t="s">
        <v>34</v>
      </c>
      <c r="C19" s="85" t="s">
        <v>35</v>
      </c>
      <c r="D19" s="39">
        <v>55135</v>
      </c>
      <c r="E19" s="84">
        <f t="shared" si="0"/>
        <v>6.8522135315526814E-3</v>
      </c>
    </row>
    <row r="20" spans="2:5" ht="15.75">
      <c r="B20" s="86" t="s">
        <v>36</v>
      </c>
      <c r="C20" s="85" t="s">
        <v>37</v>
      </c>
      <c r="D20" s="39">
        <v>67714</v>
      </c>
      <c r="E20" s="84">
        <f t="shared" si="0"/>
        <v>8.4155398036738598E-3</v>
      </c>
    </row>
    <row r="21" spans="2:5" ht="15.75">
      <c r="B21" s="86" t="s">
        <v>38</v>
      </c>
      <c r="C21" s="85" t="s">
        <v>39</v>
      </c>
      <c r="D21" s="39">
        <v>131897</v>
      </c>
      <c r="E21" s="84">
        <f t="shared" si="0"/>
        <v>1.6392244638998896E-2</v>
      </c>
    </row>
    <row r="22" spans="2:5" ht="15.75">
      <c r="B22" s="86" t="s">
        <v>40</v>
      </c>
      <c r="C22" s="85" t="s">
        <v>41</v>
      </c>
      <c r="D22" s="39">
        <v>123450</v>
      </c>
      <c r="E22" s="84">
        <f t="shared" si="0"/>
        <v>1.5342446004718936E-2</v>
      </c>
    </row>
    <row r="23" spans="2:5" ht="15.75">
      <c r="B23" s="86" t="s">
        <v>42</v>
      </c>
      <c r="C23" s="85" t="s">
        <v>43</v>
      </c>
      <c r="D23" s="39">
        <v>71795</v>
      </c>
      <c r="E23" s="84">
        <f t="shared" si="0"/>
        <v>8.9227291284633137E-3</v>
      </c>
    </row>
    <row r="24" spans="2:5" ht="15.75">
      <c r="B24" s="86" t="s">
        <v>44</v>
      </c>
      <c r="C24" s="85" t="s">
        <v>45</v>
      </c>
      <c r="D24" s="39">
        <v>101432</v>
      </c>
      <c r="E24" s="84">
        <f t="shared" si="0"/>
        <v>1.2606034695428522E-2</v>
      </c>
    </row>
    <row r="25" spans="2:5" ht="15.75">
      <c r="B25" s="86" t="s">
        <v>46</v>
      </c>
      <c r="C25" s="85" t="s">
        <v>47</v>
      </c>
      <c r="D25" s="39">
        <v>105858</v>
      </c>
      <c r="E25" s="84">
        <f t="shared" si="0"/>
        <v>1.315610084380346E-2</v>
      </c>
    </row>
    <row r="26" spans="2:5" ht="15.75">
      <c r="B26" s="86" t="s">
        <v>48</v>
      </c>
      <c r="C26" s="85" t="s">
        <v>49</v>
      </c>
      <c r="D26" s="39">
        <v>33363</v>
      </c>
      <c r="E26" s="84">
        <f t="shared" si="0"/>
        <v>4.1463752616884399E-3</v>
      </c>
    </row>
    <row r="27" spans="2:5" ht="15.75">
      <c r="B27" s="86" t="s">
        <v>50</v>
      </c>
      <c r="C27" s="85" t="s">
        <v>51</v>
      </c>
      <c r="D27" s="39">
        <v>205906</v>
      </c>
      <c r="E27" s="84">
        <f t="shared" si="0"/>
        <v>2.559013112229775E-2</v>
      </c>
    </row>
    <row r="28" spans="2:5" ht="15.75">
      <c r="B28" s="86" t="s">
        <v>52</v>
      </c>
      <c r="C28" s="85" t="s">
        <v>53</v>
      </c>
      <c r="D28" s="39">
        <v>23401</v>
      </c>
      <c r="E28" s="84">
        <f t="shared" si="0"/>
        <v>2.9082914455765721E-3</v>
      </c>
    </row>
    <row r="29" spans="2:5" ht="15.75">
      <c r="B29" s="86" t="s">
        <v>54</v>
      </c>
      <c r="C29" s="85" t="s">
        <v>55</v>
      </c>
      <c r="D29" s="39">
        <v>139166</v>
      </c>
      <c r="E29" s="84">
        <f t="shared" si="0"/>
        <v>1.7295640669847838E-2</v>
      </c>
    </row>
    <row r="30" spans="2:5" ht="15.75">
      <c r="B30" s="86" t="s">
        <v>56</v>
      </c>
      <c r="C30" s="85" t="s">
        <v>57</v>
      </c>
      <c r="D30" s="39">
        <v>41874</v>
      </c>
      <c r="E30" s="84">
        <f t="shared" si="0"/>
        <v>5.2041278574451256E-3</v>
      </c>
    </row>
    <row r="31" spans="2:5" ht="15.75">
      <c r="B31" s="86" t="s">
        <v>58</v>
      </c>
      <c r="C31" s="85" t="s">
        <v>59</v>
      </c>
      <c r="D31" s="39">
        <v>165535</v>
      </c>
      <c r="E31" s="84">
        <f t="shared" si="0"/>
        <v>2.0572797078907648E-2</v>
      </c>
    </row>
    <row r="32" spans="2:5" ht="15.75">
      <c r="B32" s="86" t="s">
        <v>60</v>
      </c>
      <c r="C32" s="85" t="s">
        <v>61</v>
      </c>
      <c r="D32" s="39">
        <v>107552</v>
      </c>
      <c r="E32" s="84">
        <f t="shared" si="0"/>
        <v>1.3366632261640591E-2</v>
      </c>
    </row>
    <row r="33" spans="2:13" ht="15.75">
      <c r="B33" s="86" t="s">
        <v>62</v>
      </c>
      <c r="C33" s="85" t="s">
        <v>63</v>
      </c>
      <c r="D33" s="39">
        <v>79013</v>
      </c>
      <c r="E33" s="84">
        <f t="shared" si="0"/>
        <v>9.8197868462604893E-3</v>
      </c>
    </row>
    <row r="34" spans="2:13" ht="15.75">
      <c r="B34" s="86" t="s">
        <v>64</v>
      </c>
      <c r="C34" s="85" t="s">
        <v>65</v>
      </c>
      <c r="D34" s="39">
        <v>174124</v>
      </c>
      <c r="E34" s="84">
        <f t="shared" si="0"/>
        <v>2.1640243565214094E-2</v>
      </c>
    </row>
    <row r="35" spans="2:13" ht="15.75">
      <c r="B35" s="86" t="s">
        <v>66</v>
      </c>
      <c r="C35" s="85" t="s">
        <v>67</v>
      </c>
      <c r="D35" s="39">
        <v>125668</v>
      </c>
      <c r="E35" s="84">
        <f t="shared" si="0"/>
        <v>1.5618100482146775E-2</v>
      </c>
    </row>
    <row r="36" spans="2:13" ht="15.75">
      <c r="B36" s="86" t="s">
        <v>68</v>
      </c>
      <c r="C36" s="85" t="s">
        <v>69</v>
      </c>
      <c r="D36" s="39">
        <v>70913</v>
      </c>
      <c r="E36" s="84">
        <f t="shared" si="0"/>
        <v>8.813113596862163E-3</v>
      </c>
    </row>
    <row r="37" spans="2:13" ht="15.75">
      <c r="B37" s="86" t="s">
        <v>70</v>
      </c>
      <c r="C37" s="85" t="s">
        <v>71</v>
      </c>
      <c r="D37" s="39">
        <v>186177</v>
      </c>
      <c r="E37" s="84">
        <f t="shared" si="0"/>
        <v>2.313819821644842E-2</v>
      </c>
    </row>
    <row r="38" spans="2:13" ht="15.75">
      <c r="B38" s="86" t="s">
        <v>72</v>
      </c>
      <c r="C38" s="85" t="s">
        <v>73</v>
      </c>
      <c r="D38" s="39">
        <v>178863</v>
      </c>
      <c r="E38" s="84">
        <f t="shared" si="0"/>
        <v>2.2229209556436154E-2</v>
      </c>
    </row>
    <row r="39" spans="2:13" ht="15.75">
      <c r="B39" s="86" t="s">
        <v>74</v>
      </c>
      <c r="C39" s="85" t="s">
        <v>75</v>
      </c>
      <c r="D39" s="39">
        <v>40767</v>
      </c>
      <c r="E39" s="84">
        <f t="shared" si="0"/>
        <v>5.0665491800273542E-3</v>
      </c>
    </row>
    <row r="40" spans="2:13" ht="15.75">
      <c r="B40" s="86" t="s">
        <v>76</v>
      </c>
      <c r="C40" s="85" t="s">
        <v>77</v>
      </c>
      <c r="D40" s="39">
        <v>387866</v>
      </c>
      <c r="E40" s="84">
        <f t="shared" si="0"/>
        <v>4.8204237845818669E-2</v>
      </c>
      <c r="M40" s="21"/>
    </row>
    <row r="41" spans="2:13" ht="15.75">
      <c r="B41" s="86" t="s">
        <v>78</v>
      </c>
      <c r="C41" s="85" t="s">
        <v>79</v>
      </c>
      <c r="D41" s="39">
        <v>59598</v>
      </c>
      <c r="E41" s="84">
        <f t="shared" si="0"/>
        <v>7.406878063906352E-3</v>
      </c>
    </row>
    <row r="42" spans="2:13" ht="15.75">
      <c r="B42" s="86" t="s">
        <v>80</v>
      </c>
      <c r="C42" s="85" t="s">
        <v>81</v>
      </c>
      <c r="D42" s="39">
        <v>89502</v>
      </c>
      <c r="E42" s="84">
        <f t="shared" si="0"/>
        <v>1.1123366563907285E-2</v>
      </c>
    </row>
    <row r="43" spans="2:13" ht="15.75">
      <c r="B43" s="86" t="s">
        <v>82</v>
      </c>
      <c r="C43" s="85" t="s">
        <v>83</v>
      </c>
      <c r="D43" s="39">
        <v>109877</v>
      </c>
      <c r="E43" s="84">
        <f t="shared" si="0"/>
        <v>1.3655584768412334E-2</v>
      </c>
    </row>
    <row r="44" spans="2:13" ht="15.75">
      <c r="B44" s="86" t="s">
        <v>84</v>
      </c>
      <c r="C44" s="85" t="s">
        <v>85</v>
      </c>
      <c r="D44" s="39">
        <v>88782</v>
      </c>
      <c r="E44" s="84">
        <f t="shared" si="0"/>
        <v>1.1033884497294099E-2</v>
      </c>
    </row>
    <row r="45" spans="2:13" ht="15.75">
      <c r="B45" s="86" t="s">
        <v>86</v>
      </c>
      <c r="C45" s="85" t="s">
        <v>87</v>
      </c>
      <c r="D45" s="39">
        <v>41993</v>
      </c>
      <c r="E45" s="84">
        <f t="shared" si="0"/>
        <v>5.2189172545659161E-3</v>
      </c>
    </row>
    <row r="46" spans="2:13" ht="15.75">
      <c r="B46" s="86" t="s">
        <v>88</v>
      </c>
      <c r="C46" s="85" t="s">
        <v>89</v>
      </c>
      <c r="D46" s="39">
        <v>2688180</v>
      </c>
      <c r="E46" s="84">
        <f t="shared" si="0"/>
        <v>0.334088752539209</v>
      </c>
    </row>
    <row r="47" spans="2:13" ht="15.75">
      <c r="B47" s="86" t="s">
        <v>90</v>
      </c>
      <c r="C47" s="85" t="s">
        <v>91</v>
      </c>
      <c r="D47" s="39">
        <v>879974</v>
      </c>
      <c r="E47" s="84">
        <f t="shared" si="0"/>
        <v>0.10936373900815344</v>
      </c>
    </row>
    <row r="48" spans="2:13" ht="16.5" thickBot="1">
      <c r="B48" s="81" t="s">
        <v>92</v>
      </c>
      <c r="C48" s="82" t="s">
        <v>0</v>
      </c>
      <c r="D48" s="43">
        <f>SUM(D5:D47)</f>
        <v>8046305</v>
      </c>
      <c r="E48" s="83">
        <f t="shared" si="0"/>
        <v>1</v>
      </c>
    </row>
    <row r="49" spans="4:4">
      <c r="D49" s="28"/>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H10" sqref="H10"/>
    </sheetView>
  </sheetViews>
  <sheetFormatPr defaultRowHeight="15"/>
  <cols>
    <col min="2" max="2" width="8.28515625" customWidth="1"/>
    <col min="3" max="3" width="18.42578125" customWidth="1"/>
    <col min="4" max="4" width="27.28515625" customWidth="1"/>
    <col min="5" max="16384" width="9.140625" style="9"/>
  </cols>
  <sheetData>
    <row r="1" spans="2:4" ht="15.75" thickBot="1"/>
    <row r="2" spans="2:4" ht="55.5" customHeight="1">
      <c r="B2" s="129" t="s">
        <v>193</v>
      </c>
      <c r="C2" s="130"/>
      <c r="D2" s="131"/>
    </row>
    <row r="3" spans="2:4" ht="65.25" customHeight="1">
      <c r="B3" s="127" t="s">
        <v>1</v>
      </c>
      <c r="C3" s="128"/>
      <c r="D3" s="87" t="s">
        <v>155</v>
      </c>
    </row>
    <row r="4" spans="2:4">
      <c r="B4" s="78" t="s">
        <v>3</v>
      </c>
      <c r="C4" s="79" t="s">
        <v>157</v>
      </c>
      <c r="D4" s="88"/>
    </row>
    <row r="5" spans="2:4" ht="15.75">
      <c r="B5" s="89"/>
      <c r="C5" s="85" t="s">
        <v>158</v>
      </c>
      <c r="D5" s="90">
        <v>26541</v>
      </c>
    </row>
    <row r="6" spans="2:4" ht="15.75">
      <c r="B6" s="91" t="s">
        <v>8</v>
      </c>
      <c r="C6" s="85" t="s">
        <v>9</v>
      </c>
      <c r="D6" s="90">
        <v>72799</v>
      </c>
    </row>
    <row r="7" spans="2:4" ht="15.75">
      <c r="B7" s="91" t="s">
        <v>10</v>
      </c>
      <c r="C7" s="85" t="s">
        <v>11</v>
      </c>
      <c r="D7" s="90">
        <v>95248</v>
      </c>
    </row>
    <row r="8" spans="2:4" ht="15.75">
      <c r="B8" s="91" t="s">
        <v>12</v>
      </c>
      <c r="C8" s="85" t="s">
        <v>13</v>
      </c>
      <c r="D8" s="90">
        <v>139266</v>
      </c>
    </row>
    <row r="9" spans="2:4" ht="15.75">
      <c r="B9" s="91" t="s">
        <v>14</v>
      </c>
      <c r="C9" s="85" t="s">
        <v>15</v>
      </c>
      <c r="D9" s="90">
        <v>89831</v>
      </c>
    </row>
    <row r="10" spans="2:4" ht="15.75">
      <c r="B10" s="91" t="s">
        <v>16</v>
      </c>
      <c r="C10" s="85" t="s">
        <v>17</v>
      </c>
      <c r="D10" s="90">
        <v>123952</v>
      </c>
    </row>
    <row r="11" spans="2:4" ht="15.75">
      <c r="B11" s="91" t="s">
        <v>18</v>
      </c>
      <c r="C11" s="85" t="s">
        <v>19</v>
      </c>
      <c r="D11" s="90">
        <v>49795</v>
      </c>
    </row>
    <row r="12" spans="2:4" ht="15.75">
      <c r="B12" s="91" t="s">
        <v>20</v>
      </c>
      <c r="C12" s="85" t="s">
        <v>21</v>
      </c>
      <c r="D12" s="90">
        <v>47057</v>
      </c>
    </row>
    <row r="13" spans="2:4" ht="15.75">
      <c r="B13" s="91" t="s">
        <v>22</v>
      </c>
      <c r="C13" s="85" t="s">
        <v>23</v>
      </c>
      <c r="D13" s="90">
        <v>136036</v>
      </c>
    </row>
    <row r="14" spans="2:4" ht="15.75">
      <c r="B14" s="91" t="s">
        <v>24</v>
      </c>
      <c r="C14" s="85" t="s">
        <v>25</v>
      </c>
      <c r="D14" s="90">
        <v>50353</v>
      </c>
    </row>
    <row r="15" spans="2:4" ht="15.75">
      <c r="B15" s="91" t="s">
        <v>26</v>
      </c>
      <c r="C15" s="85" t="s">
        <v>27</v>
      </c>
      <c r="D15" s="90">
        <v>65777</v>
      </c>
    </row>
    <row r="16" spans="2:4" ht="15.75">
      <c r="B16" s="91" t="s">
        <v>28</v>
      </c>
      <c r="C16" s="85" t="s">
        <v>29</v>
      </c>
      <c r="D16" s="90">
        <v>42706</v>
      </c>
    </row>
    <row r="17" spans="2:4" ht="15.75">
      <c r="B17" s="91" t="s">
        <v>30</v>
      </c>
      <c r="C17" s="85" t="s">
        <v>31</v>
      </c>
      <c r="D17" s="90">
        <v>182832</v>
      </c>
    </row>
    <row r="18" spans="2:4" ht="15.75">
      <c r="B18" s="91" t="s">
        <v>32</v>
      </c>
      <c r="C18" s="85" t="s">
        <v>33</v>
      </c>
      <c r="D18" s="90">
        <v>135265</v>
      </c>
    </row>
    <row r="19" spans="2:4" ht="15.75">
      <c r="B19" s="91" t="s">
        <v>34</v>
      </c>
      <c r="C19" s="85" t="s">
        <v>35</v>
      </c>
      <c r="D19" s="90">
        <v>38677</v>
      </c>
    </row>
    <row r="20" spans="2:4" ht="15.75">
      <c r="B20" s="91" t="s">
        <v>36</v>
      </c>
      <c r="C20" s="85" t="s">
        <v>37</v>
      </c>
      <c r="D20" s="90">
        <v>85226</v>
      </c>
    </row>
    <row r="21" spans="2:4" ht="15.75">
      <c r="B21" s="91" t="s">
        <v>38</v>
      </c>
      <c r="C21" s="85" t="s">
        <v>39</v>
      </c>
      <c r="D21" s="90">
        <v>107182</v>
      </c>
    </row>
    <row r="22" spans="2:4" ht="15.75">
      <c r="B22" s="91" t="s">
        <v>40</v>
      </c>
      <c r="C22" s="85" t="s">
        <v>41</v>
      </c>
      <c r="D22" s="90">
        <v>83636</v>
      </c>
    </row>
    <row r="23" spans="2:4" ht="15.75">
      <c r="B23" s="91" t="s">
        <v>42</v>
      </c>
      <c r="C23" s="85" t="s">
        <v>43</v>
      </c>
      <c r="D23" s="90">
        <v>65297</v>
      </c>
    </row>
    <row r="24" spans="2:4" ht="15.75">
      <c r="B24" s="91" t="s">
        <v>44</v>
      </c>
      <c r="C24" s="85" t="s">
        <v>45</v>
      </c>
      <c r="D24" s="90">
        <v>56116</v>
      </c>
    </row>
    <row r="25" spans="2:4" ht="15.75">
      <c r="B25" s="91" t="s">
        <v>46</v>
      </c>
      <c r="C25" s="85" t="s">
        <v>47</v>
      </c>
      <c r="D25" s="90">
        <v>77081</v>
      </c>
    </row>
    <row r="26" spans="2:4" ht="15.75">
      <c r="B26" s="91" t="s">
        <v>48</v>
      </c>
      <c r="C26" s="85" t="s">
        <v>49</v>
      </c>
      <c r="D26" s="90">
        <v>42444</v>
      </c>
    </row>
    <row r="27" spans="2:4" ht="15.75">
      <c r="B27" s="91" t="s">
        <v>50</v>
      </c>
      <c r="C27" s="85" t="s">
        <v>51</v>
      </c>
      <c r="D27" s="90">
        <v>139799</v>
      </c>
    </row>
    <row r="28" spans="2:4" ht="15.75">
      <c r="B28" s="91" t="s">
        <v>52</v>
      </c>
      <c r="C28" s="85" t="s">
        <v>53</v>
      </c>
      <c r="D28" s="90">
        <v>41734</v>
      </c>
    </row>
    <row r="29" spans="2:4" ht="15.75">
      <c r="B29" s="91" t="s">
        <v>54</v>
      </c>
      <c r="C29" s="85" t="s">
        <v>55</v>
      </c>
      <c r="D29" s="90">
        <v>83584</v>
      </c>
    </row>
    <row r="30" spans="2:4" ht="15.75">
      <c r="B30" s="91" t="s">
        <v>56</v>
      </c>
      <c r="C30" s="85" t="s">
        <v>57</v>
      </c>
      <c r="D30" s="90">
        <v>36749</v>
      </c>
    </row>
    <row r="31" spans="2:4" ht="15.75">
      <c r="B31" s="91" t="s">
        <v>58</v>
      </c>
      <c r="C31" s="85" t="s">
        <v>59</v>
      </c>
      <c r="D31" s="90">
        <v>106188</v>
      </c>
    </row>
    <row r="32" spans="2:4" ht="15.75">
      <c r="B32" s="91" t="s">
        <v>60</v>
      </c>
      <c r="C32" s="85" t="s">
        <v>61</v>
      </c>
      <c r="D32" s="90">
        <v>66747</v>
      </c>
    </row>
    <row r="33" spans="2:12" ht="15.75">
      <c r="B33" s="91" t="s">
        <v>62</v>
      </c>
      <c r="C33" s="85" t="s">
        <v>63</v>
      </c>
      <c r="D33" s="90">
        <v>63043</v>
      </c>
    </row>
    <row r="34" spans="2:12" ht="15.75">
      <c r="B34" s="91" t="s">
        <v>64</v>
      </c>
      <c r="C34" s="85" t="s">
        <v>65</v>
      </c>
      <c r="D34" s="90">
        <v>159569</v>
      </c>
    </row>
    <row r="35" spans="2:12" ht="15.75">
      <c r="B35" s="91" t="s">
        <v>66</v>
      </c>
      <c r="C35" s="85" t="s">
        <v>67</v>
      </c>
      <c r="D35" s="90">
        <v>60493</v>
      </c>
    </row>
    <row r="36" spans="2:12" ht="15.75">
      <c r="B36" s="91" t="s">
        <v>68</v>
      </c>
      <c r="C36" s="85" t="s">
        <v>69</v>
      </c>
      <c r="D36" s="90">
        <v>42381</v>
      </c>
    </row>
    <row r="37" spans="2:12" ht="15.75">
      <c r="B37" s="91" t="s">
        <v>70</v>
      </c>
      <c r="C37" s="85" t="s">
        <v>71</v>
      </c>
      <c r="D37" s="90">
        <v>100882</v>
      </c>
    </row>
    <row r="38" spans="2:12" ht="15.75">
      <c r="B38" s="91" t="s">
        <v>72</v>
      </c>
      <c r="C38" s="85" t="s">
        <v>73</v>
      </c>
      <c r="D38" s="90">
        <v>89801</v>
      </c>
    </row>
    <row r="39" spans="2:12" ht="15.75">
      <c r="B39" s="91" t="s">
        <v>74</v>
      </c>
      <c r="C39" s="85" t="s">
        <v>75</v>
      </c>
      <c r="D39" s="90">
        <v>48637</v>
      </c>
    </row>
    <row r="40" spans="2:12" ht="15.75">
      <c r="B40" s="91" t="s">
        <v>76</v>
      </c>
      <c r="C40" s="85" t="s">
        <v>77</v>
      </c>
      <c r="D40" s="90">
        <v>173944</v>
      </c>
    </row>
    <row r="41" spans="2:12" ht="15.75">
      <c r="B41" s="91" t="s">
        <v>78</v>
      </c>
      <c r="C41" s="85" t="s">
        <v>79</v>
      </c>
      <c r="D41" s="90">
        <v>33540</v>
      </c>
    </row>
    <row r="42" spans="2:12" ht="15.75">
      <c r="B42" s="91" t="s">
        <v>80</v>
      </c>
      <c r="C42" s="85" t="s">
        <v>81</v>
      </c>
      <c r="D42" s="90">
        <v>47195</v>
      </c>
    </row>
    <row r="43" spans="2:12" ht="15.75">
      <c r="B43" s="91" t="s">
        <v>82</v>
      </c>
      <c r="C43" s="85" t="s">
        <v>83</v>
      </c>
      <c r="D43" s="90">
        <v>65804</v>
      </c>
    </row>
    <row r="44" spans="2:12" ht="15.75">
      <c r="B44" s="91" t="s">
        <v>84</v>
      </c>
      <c r="C44" s="85" t="s">
        <v>85</v>
      </c>
      <c r="D44" s="90">
        <v>46171</v>
      </c>
      <c r="L44" s="21"/>
    </row>
    <row r="45" spans="2:12" ht="15.75">
      <c r="B45" s="91" t="s">
        <v>86</v>
      </c>
      <c r="C45" s="85" t="s">
        <v>87</v>
      </c>
      <c r="D45" s="90">
        <v>44714</v>
      </c>
    </row>
    <row r="46" spans="2:12" ht="15.75">
      <c r="B46" s="91" t="s">
        <v>88</v>
      </c>
      <c r="C46" s="85" t="s">
        <v>89</v>
      </c>
      <c r="D46" s="90">
        <v>67340</v>
      </c>
    </row>
    <row r="47" spans="2:12" ht="15.75">
      <c r="B47" s="91">
        <v>421</v>
      </c>
      <c r="C47" s="85" t="s">
        <v>89</v>
      </c>
      <c r="D47" s="90">
        <v>93064</v>
      </c>
    </row>
    <row r="48" spans="2:12" ht="15.75">
      <c r="B48" s="91">
        <v>431</v>
      </c>
      <c r="C48" s="85" t="s">
        <v>89</v>
      </c>
      <c r="D48" s="90">
        <v>124574</v>
      </c>
    </row>
    <row r="49" spans="2:4" ht="15.75">
      <c r="B49" s="91">
        <v>441</v>
      </c>
      <c r="C49" s="85" t="s">
        <v>89</v>
      </c>
      <c r="D49" s="90">
        <v>94124</v>
      </c>
    </row>
    <row r="50" spans="2:4" ht="15.75">
      <c r="B50" s="91">
        <v>451</v>
      </c>
      <c r="C50" s="85" t="s">
        <v>89</v>
      </c>
      <c r="D50" s="90">
        <v>74923</v>
      </c>
    </row>
    <row r="51" spans="2:4" ht="15.75">
      <c r="B51" s="91">
        <v>461</v>
      </c>
      <c r="C51" s="85" t="s">
        <v>89</v>
      </c>
      <c r="D51" s="90">
        <v>114213</v>
      </c>
    </row>
    <row r="52" spans="2:4" ht="15.75">
      <c r="B52" s="91" t="s">
        <v>90</v>
      </c>
      <c r="C52" s="85" t="s">
        <v>91</v>
      </c>
      <c r="D52" s="90">
        <v>143466</v>
      </c>
    </row>
    <row r="53" spans="2:4" ht="16.5" thickBot="1">
      <c r="B53" s="81" t="s">
        <v>92</v>
      </c>
      <c r="C53" s="82" t="s">
        <v>0</v>
      </c>
      <c r="D53" s="92">
        <f>SUM(D5:D52)</f>
        <v>3975796</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5"/>
  <sheetViews>
    <sheetView workbookViewId="0">
      <selection activeCell="C23" sqref="C23"/>
    </sheetView>
  </sheetViews>
  <sheetFormatPr defaultRowHeight="12.75"/>
  <cols>
    <col min="1" max="1" width="12.140625" customWidth="1"/>
    <col min="2" max="2" width="29.42578125" customWidth="1"/>
    <col min="3" max="3" width="31.42578125" customWidth="1"/>
  </cols>
  <sheetData>
    <row r="1" spans="2:3" ht="16.5" thickBot="1">
      <c r="B1" s="132"/>
      <c r="C1" s="132"/>
    </row>
    <row r="2" spans="2:3" ht="37.5" customHeight="1">
      <c r="B2" s="133" t="s">
        <v>194</v>
      </c>
      <c r="C2" s="134"/>
    </row>
    <row r="3" spans="2:3">
      <c r="B3" s="78" t="s">
        <v>144</v>
      </c>
      <c r="C3" s="88" t="s">
        <v>2</v>
      </c>
    </row>
    <row r="4" spans="2:3" ht="15">
      <c r="B4" s="94" t="s">
        <v>143</v>
      </c>
      <c r="C4" s="40">
        <v>78808</v>
      </c>
    </row>
    <row r="5" spans="2:3" ht="15">
      <c r="B5" s="94" t="s">
        <v>166</v>
      </c>
      <c r="C5" s="40">
        <v>78608</v>
      </c>
    </row>
    <row r="6" spans="2:3" ht="15.75" thickBot="1">
      <c r="B6" s="95" t="s">
        <v>146</v>
      </c>
      <c r="C6" s="77">
        <v>78419</v>
      </c>
    </row>
    <row r="15" spans="2:3">
      <c r="C15" s="93"/>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23" sqref="D23"/>
    </sheetView>
  </sheetViews>
  <sheetFormatPr defaultColWidth="11.42578125" defaultRowHeight="12.75"/>
  <cols>
    <col min="2" max="2" width="5.42578125" customWidth="1"/>
    <col min="3" max="3" width="19.28515625" style="7" customWidth="1"/>
    <col min="4" max="4" width="22.5703125" customWidth="1"/>
    <col min="5" max="6" width="13.85546875" bestFit="1" customWidth="1"/>
  </cols>
  <sheetData>
    <row r="1" spans="2:8" ht="13.5" thickBot="1"/>
    <row r="2" spans="2:8" ht="54.75" customHeight="1">
      <c r="B2" s="100" t="s">
        <v>195</v>
      </c>
      <c r="C2" s="101"/>
      <c r="D2" s="101"/>
      <c r="E2" s="101"/>
      <c r="F2" s="102"/>
    </row>
    <row r="3" spans="2:8" ht="23.25" customHeight="1">
      <c r="B3" s="112" t="s">
        <v>174</v>
      </c>
      <c r="C3" s="97" t="s">
        <v>120</v>
      </c>
      <c r="D3" s="97" t="s">
        <v>93</v>
      </c>
      <c r="E3" s="97" t="s">
        <v>95</v>
      </c>
      <c r="F3" s="109"/>
    </row>
    <row r="4" spans="2:8">
      <c r="B4" s="112"/>
      <c r="C4" s="97"/>
      <c r="D4" s="97"/>
      <c r="E4" s="33" t="s">
        <v>126</v>
      </c>
      <c r="F4" s="45" t="s">
        <v>127</v>
      </c>
    </row>
    <row r="5" spans="2:8" ht="15">
      <c r="B5" s="37">
        <f>k_total_tec_0323!B6</f>
        <v>1</v>
      </c>
      <c r="C5" s="38" t="str">
        <f>k_total_tec_0323!C6</f>
        <v>METROPOLITAN LIFE</v>
      </c>
      <c r="D5" s="39">
        <f t="shared" ref="D5:D11" si="0">E5+F5</f>
        <v>1109799</v>
      </c>
      <c r="E5" s="39">
        <v>530444</v>
      </c>
      <c r="F5" s="40">
        <v>579355</v>
      </c>
      <c r="G5" s="4"/>
      <c r="H5" s="4"/>
    </row>
    <row r="6" spans="2:8" ht="15">
      <c r="B6" s="41">
        <f>k_total_tec_0323!B7</f>
        <v>2</v>
      </c>
      <c r="C6" s="38" t="str">
        <f>k_total_tec_0323!C7</f>
        <v>AZT VIITORUL TAU</v>
      </c>
      <c r="D6" s="39">
        <f t="shared" si="0"/>
        <v>1670209</v>
      </c>
      <c r="E6" s="39">
        <v>798823</v>
      </c>
      <c r="F6" s="40">
        <v>871386</v>
      </c>
      <c r="G6" s="4"/>
      <c r="H6" s="4"/>
    </row>
    <row r="7" spans="2:8" ht="15">
      <c r="B7" s="41">
        <f>k_total_tec_0323!B8</f>
        <v>3</v>
      </c>
      <c r="C7" s="42" t="str">
        <f>k_total_tec_0323!C8</f>
        <v>BCR</v>
      </c>
      <c r="D7" s="39">
        <f t="shared" si="0"/>
        <v>755880</v>
      </c>
      <c r="E7" s="39">
        <v>357283</v>
      </c>
      <c r="F7" s="40">
        <v>398597</v>
      </c>
      <c r="G7" s="4"/>
      <c r="H7" s="4"/>
    </row>
    <row r="8" spans="2:8" ht="15">
      <c r="B8" s="41">
        <f>k_total_tec_0323!B9</f>
        <v>4</v>
      </c>
      <c r="C8" s="42" t="str">
        <f>k_total_tec_0323!C9</f>
        <v>BRD</v>
      </c>
      <c r="D8" s="39">
        <f t="shared" si="0"/>
        <v>545245</v>
      </c>
      <c r="E8" s="39">
        <v>256982</v>
      </c>
      <c r="F8" s="40">
        <v>288263</v>
      </c>
      <c r="G8" s="4"/>
      <c r="H8" s="4"/>
    </row>
    <row r="9" spans="2:8" ht="15">
      <c r="B9" s="41">
        <f>k_total_tec_0323!B10</f>
        <v>5</v>
      </c>
      <c r="C9" s="42" t="str">
        <f>k_total_tec_0323!C10</f>
        <v>VITAL</v>
      </c>
      <c r="D9" s="39">
        <f t="shared" si="0"/>
        <v>1018067</v>
      </c>
      <c r="E9" s="39">
        <v>479407</v>
      </c>
      <c r="F9" s="40">
        <v>538660</v>
      </c>
      <c r="G9" s="4"/>
      <c r="H9" s="4"/>
    </row>
    <row r="10" spans="2:8" ht="15">
      <c r="B10" s="41">
        <f>k_total_tec_0323!B11</f>
        <v>6</v>
      </c>
      <c r="C10" s="42" t="str">
        <f>k_total_tec_0323!C11</f>
        <v>ARIPI</v>
      </c>
      <c r="D10" s="39">
        <f t="shared" si="0"/>
        <v>854054</v>
      </c>
      <c r="E10" s="39">
        <v>404350</v>
      </c>
      <c r="F10" s="40">
        <v>449704</v>
      </c>
      <c r="G10" s="4"/>
      <c r="H10" s="4"/>
    </row>
    <row r="11" spans="2:8" ht="15">
      <c r="B11" s="41">
        <f>k_total_tec_0323!B12</f>
        <v>7</v>
      </c>
      <c r="C11" s="42" t="s">
        <v>163</v>
      </c>
      <c r="D11" s="39">
        <f t="shared" si="0"/>
        <v>2093051</v>
      </c>
      <c r="E11" s="39">
        <v>1036699</v>
      </c>
      <c r="F11" s="40">
        <v>1056352</v>
      </c>
      <c r="G11" s="4"/>
      <c r="H11" s="4"/>
    </row>
    <row r="12" spans="2:8" ht="15.75" thickBot="1">
      <c r="B12" s="135" t="s">
        <v>0</v>
      </c>
      <c r="C12" s="136"/>
      <c r="D12" s="43">
        <f>SUM(D5:D11)</f>
        <v>8046305</v>
      </c>
      <c r="E12" s="43">
        <f>SUM(E5:E11)</f>
        <v>3863988</v>
      </c>
      <c r="F12" s="44">
        <f>SUM(F5:F11)</f>
        <v>4182317</v>
      </c>
      <c r="G12" s="4"/>
      <c r="H12" s="4"/>
    </row>
    <row r="14" spans="2:8">
      <c r="B14" s="11"/>
      <c r="C14" s="12"/>
    </row>
    <row r="15" spans="2:8">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D38" sqref="D38"/>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H27" sqref="H27"/>
    </sheetView>
  </sheetViews>
  <sheetFormatPr defaultColWidth="11.42578125" defaultRowHeight="12.75"/>
  <cols>
    <col min="2" max="2" width="6.28515625" customWidth="1"/>
    <col min="3" max="3" width="18.14062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6.25" customHeight="1">
      <c r="B2" s="100" t="s">
        <v>196</v>
      </c>
      <c r="C2" s="101"/>
      <c r="D2" s="101"/>
      <c r="E2" s="101"/>
      <c r="F2" s="101"/>
      <c r="G2" s="101"/>
      <c r="H2" s="101"/>
      <c r="I2" s="101"/>
      <c r="J2" s="101"/>
      <c r="K2" s="101"/>
      <c r="L2" s="101"/>
      <c r="M2" s="101"/>
      <c r="N2" s="101"/>
      <c r="O2" s="101"/>
      <c r="P2" s="102"/>
    </row>
    <row r="3" spans="2:19" ht="23.25" customHeight="1">
      <c r="B3" s="112" t="s">
        <v>174</v>
      </c>
      <c r="C3" s="97" t="s">
        <v>120</v>
      </c>
      <c r="D3" s="97" t="s">
        <v>93</v>
      </c>
      <c r="E3" s="137"/>
      <c r="F3" s="138"/>
      <c r="G3" s="138"/>
      <c r="H3" s="139"/>
      <c r="I3" s="97" t="s">
        <v>95</v>
      </c>
      <c r="J3" s="97"/>
      <c r="K3" s="97"/>
      <c r="L3" s="97"/>
      <c r="M3" s="97"/>
      <c r="N3" s="97"/>
      <c r="O3" s="97"/>
      <c r="P3" s="109"/>
    </row>
    <row r="4" spans="2:19" ht="23.25" customHeight="1">
      <c r="B4" s="112"/>
      <c r="C4" s="97"/>
      <c r="D4" s="97"/>
      <c r="E4" s="97" t="s">
        <v>0</v>
      </c>
      <c r="F4" s="97"/>
      <c r="G4" s="97"/>
      <c r="H4" s="97"/>
      <c r="I4" s="97" t="s">
        <v>128</v>
      </c>
      <c r="J4" s="97"/>
      <c r="K4" s="97"/>
      <c r="L4" s="97"/>
      <c r="M4" s="97" t="s">
        <v>129</v>
      </c>
      <c r="N4" s="97"/>
      <c r="O4" s="97"/>
      <c r="P4" s="109"/>
    </row>
    <row r="5" spans="2:19" ht="25.5">
      <c r="B5" s="112"/>
      <c r="C5" s="97"/>
      <c r="D5" s="97"/>
      <c r="E5" s="33" t="s">
        <v>130</v>
      </c>
      <c r="F5" s="33" t="s">
        <v>131</v>
      </c>
      <c r="G5" s="33" t="s">
        <v>160</v>
      </c>
      <c r="H5" s="33" t="s">
        <v>159</v>
      </c>
      <c r="I5" s="33" t="s">
        <v>130</v>
      </c>
      <c r="J5" s="33" t="s">
        <v>131</v>
      </c>
      <c r="K5" s="33" t="s">
        <v>160</v>
      </c>
      <c r="L5" s="33" t="s">
        <v>159</v>
      </c>
      <c r="M5" s="33" t="s">
        <v>130</v>
      </c>
      <c r="N5" s="33" t="s">
        <v>131</v>
      </c>
      <c r="O5" s="33" t="s">
        <v>160</v>
      </c>
      <c r="P5" s="45" t="s">
        <v>159</v>
      </c>
    </row>
    <row r="6" spans="2:19" ht="18" hidden="1" customHeight="1">
      <c r="B6" s="30"/>
      <c r="C6" s="16"/>
      <c r="D6" s="17" t="s">
        <v>132</v>
      </c>
      <c r="E6" s="17" t="s">
        <v>133</v>
      </c>
      <c r="F6" s="17" t="s">
        <v>134</v>
      </c>
      <c r="G6" s="17"/>
      <c r="H6" s="17" t="s">
        <v>135</v>
      </c>
      <c r="I6" s="17" t="s">
        <v>133</v>
      </c>
      <c r="J6" s="17" t="s">
        <v>134</v>
      </c>
      <c r="K6" s="17"/>
      <c r="L6" s="17" t="s">
        <v>135</v>
      </c>
      <c r="M6" s="17" t="s">
        <v>136</v>
      </c>
      <c r="N6" s="17" t="s">
        <v>137</v>
      </c>
      <c r="O6" s="17"/>
      <c r="P6" s="18" t="s">
        <v>138</v>
      </c>
    </row>
    <row r="7" spans="2:19" ht="15">
      <c r="B7" s="37">
        <f>k_total_tec_0323!B6</f>
        <v>1</v>
      </c>
      <c r="C7" s="38" t="str">
        <f>k_total_tec_0323!C6</f>
        <v>METROPOLITAN LIFE</v>
      </c>
      <c r="D7" s="39">
        <f>SUM(E7+F7+G7+H7)</f>
        <v>1109799</v>
      </c>
      <c r="E7" s="39">
        <f>I7+M7</f>
        <v>97409</v>
      </c>
      <c r="F7" s="39">
        <f>J7+N7</f>
        <v>299619</v>
      </c>
      <c r="G7" s="39">
        <f>K7+O7</f>
        <v>402754</v>
      </c>
      <c r="H7" s="39">
        <f>L7+P7</f>
        <v>310017</v>
      </c>
      <c r="I7" s="39">
        <v>45708</v>
      </c>
      <c r="J7" s="39">
        <v>139804</v>
      </c>
      <c r="K7" s="39">
        <v>187508</v>
      </c>
      <c r="L7" s="39">
        <v>157424</v>
      </c>
      <c r="M7" s="39">
        <v>51701</v>
      </c>
      <c r="N7" s="39">
        <v>159815</v>
      </c>
      <c r="O7" s="39">
        <v>215246</v>
      </c>
      <c r="P7" s="40">
        <v>152593</v>
      </c>
    </row>
    <row r="8" spans="2:19" ht="15">
      <c r="B8" s="41">
        <f>k_total_tec_0323!B7</f>
        <v>2</v>
      </c>
      <c r="C8" s="38" t="str">
        <f>k_total_tec_0323!C7</f>
        <v>AZT VIITORUL TAU</v>
      </c>
      <c r="D8" s="39">
        <f t="shared" ref="D8:D13" si="0">SUM(E8+F8+G8+H8)</f>
        <v>1670209</v>
      </c>
      <c r="E8" s="39">
        <f t="shared" ref="E8:E13" si="1">I8+M8</f>
        <v>97257</v>
      </c>
      <c r="F8" s="39">
        <f t="shared" ref="F8:F13" si="2">J8+N8</f>
        <v>274086</v>
      </c>
      <c r="G8" s="39">
        <f t="shared" ref="G8:G13" si="3">K8+O8</f>
        <v>636714</v>
      </c>
      <c r="H8" s="39">
        <f t="shared" ref="H8:H13" si="4">L8+P8</f>
        <v>662152</v>
      </c>
      <c r="I8" s="39">
        <v>45637</v>
      </c>
      <c r="J8" s="39">
        <v>128380</v>
      </c>
      <c r="K8" s="39">
        <v>297919</v>
      </c>
      <c r="L8" s="39">
        <v>326887</v>
      </c>
      <c r="M8" s="39">
        <v>51620</v>
      </c>
      <c r="N8" s="39">
        <v>145706</v>
      </c>
      <c r="O8" s="39">
        <v>338795</v>
      </c>
      <c r="P8" s="40">
        <v>335265</v>
      </c>
    </row>
    <row r="9" spans="2:19" ht="15">
      <c r="B9" s="41">
        <f>k_total_tec_0323!B8</f>
        <v>3</v>
      </c>
      <c r="C9" s="42" t="str">
        <f>k_total_tec_0323!C8</f>
        <v>BCR</v>
      </c>
      <c r="D9" s="39">
        <f t="shared" si="0"/>
        <v>755880</v>
      </c>
      <c r="E9" s="39">
        <f t="shared" si="1"/>
        <v>99937</v>
      </c>
      <c r="F9" s="39">
        <f t="shared" si="2"/>
        <v>295470</v>
      </c>
      <c r="G9" s="39">
        <f t="shared" si="3"/>
        <v>206046</v>
      </c>
      <c r="H9" s="39">
        <f t="shared" si="4"/>
        <v>154427</v>
      </c>
      <c r="I9" s="39">
        <v>46732</v>
      </c>
      <c r="J9" s="39">
        <v>138910</v>
      </c>
      <c r="K9" s="39">
        <v>96086</v>
      </c>
      <c r="L9" s="39">
        <v>75555</v>
      </c>
      <c r="M9" s="39">
        <v>53205</v>
      </c>
      <c r="N9" s="39">
        <v>156560</v>
      </c>
      <c r="O9" s="39">
        <v>109960</v>
      </c>
      <c r="P9" s="40">
        <v>78872</v>
      </c>
    </row>
    <row r="10" spans="2:19" ht="15">
      <c r="B10" s="41">
        <f>k_total_tec_0323!B9</f>
        <v>4</v>
      </c>
      <c r="C10" s="42" t="str">
        <f>k_total_tec_0323!C9</f>
        <v>BRD</v>
      </c>
      <c r="D10" s="39">
        <f t="shared" si="0"/>
        <v>545245</v>
      </c>
      <c r="E10" s="39">
        <f t="shared" si="1"/>
        <v>103853</v>
      </c>
      <c r="F10" s="39">
        <f t="shared" si="2"/>
        <v>249170</v>
      </c>
      <c r="G10" s="39">
        <f t="shared" si="3"/>
        <v>128952</v>
      </c>
      <c r="H10" s="39">
        <f t="shared" si="4"/>
        <v>63270</v>
      </c>
      <c r="I10" s="39">
        <v>48625</v>
      </c>
      <c r="J10" s="39">
        <v>117908</v>
      </c>
      <c r="K10" s="39">
        <v>60121</v>
      </c>
      <c r="L10" s="39">
        <v>30328</v>
      </c>
      <c r="M10" s="39">
        <v>55228</v>
      </c>
      <c r="N10" s="39">
        <v>131262</v>
      </c>
      <c r="O10" s="39">
        <v>68831</v>
      </c>
      <c r="P10" s="40">
        <v>32942</v>
      </c>
    </row>
    <row r="11" spans="2:19" ht="15">
      <c r="B11" s="41">
        <f>k_total_tec_0323!B10</f>
        <v>5</v>
      </c>
      <c r="C11" s="42" t="str">
        <f>k_total_tec_0323!C10</f>
        <v>VITAL</v>
      </c>
      <c r="D11" s="39">
        <f t="shared" si="0"/>
        <v>1018067</v>
      </c>
      <c r="E11" s="39">
        <f t="shared" si="1"/>
        <v>97127</v>
      </c>
      <c r="F11" s="39">
        <f t="shared" si="2"/>
        <v>335558</v>
      </c>
      <c r="G11" s="39">
        <f t="shared" si="3"/>
        <v>348280</v>
      </c>
      <c r="H11" s="39">
        <f t="shared" si="4"/>
        <v>237102</v>
      </c>
      <c r="I11" s="39">
        <v>45582</v>
      </c>
      <c r="J11" s="39">
        <v>157025</v>
      </c>
      <c r="K11" s="39">
        <v>159295</v>
      </c>
      <c r="L11" s="39">
        <v>117505</v>
      </c>
      <c r="M11" s="39">
        <v>51545</v>
      </c>
      <c r="N11" s="39">
        <v>178533</v>
      </c>
      <c r="O11" s="39">
        <v>188985</v>
      </c>
      <c r="P11" s="40">
        <v>119597</v>
      </c>
    </row>
    <row r="12" spans="2:19" ht="15">
      <c r="B12" s="41">
        <f>k_total_tec_0323!B11</f>
        <v>6</v>
      </c>
      <c r="C12" s="42" t="str">
        <f>k_total_tec_0323!C11</f>
        <v>ARIPI</v>
      </c>
      <c r="D12" s="39">
        <f t="shared" si="0"/>
        <v>854054</v>
      </c>
      <c r="E12" s="39">
        <f t="shared" si="1"/>
        <v>97060</v>
      </c>
      <c r="F12" s="39">
        <f t="shared" si="2"/>
        <v>256579</v>
      </c>
      <c r="G12" s="39">
        <f t="shared" si="3"/>
        <v>285057</v>
      </c>
      <c r="H12" s="39">
        <f t="shared" si="4"/>
        <v>215358</v>
      </c>
      <c r="I12" s="39">
        <v>45533</v>
      </c>
      <c r="J12" s="39">
        <v>120452</v>
      </c>
      <c r="K12" s="39">
        <v>130971</v>
      </c>
      <c r="L12" s="39">
        <v>107394</v>
      </c>
      <c r="M12" s="39">
        <v>51527</v>
      </c>
      <c r="N12" s="39">
        <v>136127</v>
      </c>
      <c r="O12" s="39">
        <v>154086</v>
      </c>
      <c r="P12" s="40">
        <v>107964</v>
      </c>
    </row>
    <row r="13" spans="2:19" ht="15">
      <c r="B13" s="41">
        <f>k_total_tec_0323!B12</f>
        <v>7</v>
      </c>
      <c r="C13" s="42" t="s">
        <v>163</v>
      </c>
      <c r="D13" s="39">
        <f t="shared" si="0"/>
        <v>2093051</v>
      </c>
      <c r="E13" s="39">
        <f t="shared" si="1"/>
        <v>98265</v>
      </c>
      <c r="F13" s="39">
        <f t="shared" si="2"/>
        <v>319030</v>
      </c>
      <c r="G13" s="39">
        <f t="shared" si="3"/>
        <v>794986</v>
      </c>
      <c r="H13" s="39">
        <f t="shared" si="4"/>
        <v>880770</v>
      </c>
      <c r="I13" s="39">
        <v>46115</v>
      </c>
      <c r="J13" s="39">
        <v>150486</v>
      </c>
      <c r="K13" s="39">
        <v>388724</v>
      </c>
      <c r="L13" s="39">
        <v>451374</v>
      </c>
      <c r="M13" s="39">
        <v>52150</v>
      </c>
      <c r="N13" s="39">
        <v>168544</v>
      </c>
      <c r="O13" s="39">
        <v>406262</v>
      </c>
      <c r="P13" s="40">
        <v>429396</v>
      </c>
      <c r="Q13" s="4"/>
      <c r="R13" s="4"/>
      <c r="S13" s="4"/>
    </row>
    <row r="14" spans="2:19" ht="15.75" thickBot="1">
      <c r="B14" s="110" t="s">
        <v>0</v>
      </c>
      <c r="C14" s="111"/>
      <c r="D14" s="43">
        <f t="shared" ref="D14:P14" si="5">SUM(D7:D13)</f>
        <v>8046305</v>
      </c>
      <c r="E14" s="43">
        <f t="shared" si="5"/>
        <v>690908</v>
      </c>
      <c r="F14" s="43">
        <f t="shared" si="5"/>
        <v>2029512</v>
      </c>
      <c r="G14" s="43">
        <f t="shared" si="5"/>
        <v>2802789</v>
      </c>
      <c r="H14" s="43">
        <f t="shared" si="5"/>
        <v>2523096</v>
      </c>
      <c r="I14" s="43">
        <f t="shared" si="5"/>
        <v>323932</v>
      </c>
      <c r="J14" s="43">
        <f t="shared" si="5"/>
        <v>952965</v>
      </c>
      <c r="K14" s="43">
        <f t="shared" si="5"/>
        <v>1320624</v>
      </c>
      <c r="L14" s="43">
        <f t="shared" si="5"/>
        <v>1266467</v>
      </c>
      <c r="M14" s="43">
        <f t="shared" si="5"/>
        <v>366976</v>
      </c>
      <c r="N14" s="43">
        <f t="shared" si="5"/>
        <v>1076547</v>
      </c>
      <c r="O14" s="43">
        <f t="shared" si="5"/>
        <v>1482165</v>
      </c>
      <c r="P14" s="44">
        <f t="shared" si="5"/>
        <v>1256629</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I39" sqref="I39"/>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B16" sqref="B16:K16"/>
    </sheetView>
  </sheetViews>
  <sheetFormatPr defaultRowHeight="12.75"/>
  <cols>
    <col min="2" max="2" width="5.140625" customWidth="1"/>
    <col min="3" max="3" width="19" customWidth="1"/>
    <col min="4" max="4" width="18.5703125" customWidth="1"/>
    <col min="5" max="5" width="18" customWidth="1"/>
    <col min="6" max="6" width="14.28515625" customWidth="1"/>
    <col min="7" max="7" width="12.5703125" customWidth="1"/>
    <col min="8" max="8" width="15.7109375" customWidth="1"/>
    <col min="9" max="9" width="17.5703125" customWidth="1"/>
    <col min="10" max="10" width="14.28515625" customWidth="1"/>
    <col min="11" max="11" width="18" customWidth="1"/>
  </cols>
  <sheetData>
    <row r="1" spans="2:11" ht="13.5" thickBot="1"/>
    <row r="2" spans="2:11" ht="42.75" customHeight="1">
      <c r="B2" s="100" t="s">
        <v>177</v>
      </c>
      <c r="C2" s="101"/>
      <c r="D2" s="101"/>
      <c r="E2" s="101"/>
      <c r="F2" s="101"/>
      <c r="G2" s="101"/>
      <c r="H2" s="101"/>
      <c r="I2" s="101"/>
      <c r="J2" s="101"/>
      <c r="K2" s="102"/>
    </row>
    <row r="3" spans="2:11" ht="63" customHeight="1">
      <c r="B3" s="98" t="s">
        <v>174</v>
      </c>
      <c r="C3" s="99" t="s">
        <v>120</v>
      </c>
      <c r="D3" s="97" t="s">
        <v>168</v>
      </c>
      <c r="E3" s="97" t="s">
        <v>94</v>
      </c>
      <c r="F3" s="97"/>
      <c r="G3" s="97" t="s">
        <v>179</v>
      </c>
      <c r="H3" s="97"/>
      <c r="I3" s="97"/>
      <c r="J3" s="97" t="s">
        <v>95</v>
      </c>
      <c r="K3" s="109"/>
    </row>
    <row r="4" spans="2:11" ht="119.25" customHeight="1">
      <c r="B4" s="98" t="s">
        <v>174</v>
      </c>
      <c r="C4" s="99"/>
      <c r="D4" s="97"/>
      <c r="E4" s="33" t="s">
        <v>5</v>
      </c>
      <c r="F4" s="33" t="s">
        <v>96</v>
      </c>
      <c r="G4" s="33" t="s">
        <v>5</v>
      </c>
      <c r="H4" s="33" t="s">
        <v>97</v>
      </c>
      <c r="I4" s="33" t="s">
        <v>96</v>
      </c>
      <c r="J4" s="33" t="s">
        <v>180</v>
      </c>
      <c r="K4" s="45" t="s">
        <v>181</v>
      </c>
    </row>
    <row r="5" spans="2:11" hidden="1">
      <c r="B5" s="26"/>
      <c r="C5" s="24"/>
      <c r="D5" s="25" t="s">
        <v>98</v>
      </c>
      <c r="E5" s="25" t="s">
        <v>99</v>
      </c>
      <c r="F5" s="24"/>
      <c r="G5" s="25" t="s">
        <v>100</v>
      </c>
      <c r="H5" s="24"/>
      <c r="I5" s="24"/>
      <c r="J5" s="25" t="s">
        <v>101</v>
      </c>
      <c r="K5" s="27" t="s">
        <v>102</v>
      </c>
    </row>
    <row r="6" spans="2:11" ht="15">
      <c r="B6" s="37">
        <f>[1]k_total_tec_0609!A10</f>
        <v>1</v>
      </c>
      <c r="C6" s="38" t="s">
        <v>167</v>
      </c>
      <c r="D6" s="39">
        <v>1109799</v>
      </c>
      <c r="E6" s="39">
        <v>548171</v>
      </c>
      <c r="F6" s="49">
        <v>19028</v>
      </c>
      <c r="G6" s="39">
        <v>19028</v>
      </c>
      <c r="H6" s="49">
        <f t="shared" ref="H6:H13" si="0">G6/$G$13</f>
        <v>0.14065537658651253</v>
      </c>
      <c r="I6" s="49">
        <f t="shared" ref="I6:I13" si="1">G6/D6</f>
        <v>1.7145447058431303E-2</v>
      </c>
      <c r="J6" s="39">
        <v>17297</v>
      </c>
      <c r="K6" s="40">
        <v>1731</v>
      </c>
    </row>
    <row r="7" spans="2:11" ht="15">
      <c r="B7" s="41">
        <v>2</v>
      </c>
      <c r="C7" s="38" t="str">
        <f>[1]k_total_tec_0609!B12</f>
        <v>AZT VIITORUL TAU</v>
      </c>
      <c r="D7" s="39">
        <v>1670209</v>
      </c>
      <c r="E7" s="39">
        <v>836038</v>
      </c>
      <c r="F7" s="49">
        <v>27708</v>
      </c>
      <c r="G7" s="39">
        <v>27708</v>
      </c>
      <c r="H7" s="49">
        <f t="shared" si="0"/>
        <v>0.20481811932200383</v>
      </c>
      <c r="I7" s="49">
        <f t="shared" si="1"/>
        <v>1.6589540590429101E-2</v>
      </c>
      <c r="J7" s="39">
        <v>25201</v>
      </c>
      <c r="K7" s="40">
        <v>2507</v>
      </c>
    </row>
    <row r="8" spans="2:11" ht="15">
      <c r="B8" s="41">
        <v>3</v>
      </c>
      <c r="C8" s="42" t="str">
        <f>[1]k_total_tec_0609!B13</f>
        <v>BCR</v>
      </c>
      <c r="D8" s="39">
        <v>755880</v>
      </c>
      <c r="E8" s="39">
        <v>348014</v>
      </c>
      <c r="F8" s="49">
        <v>12413</v>
      </c>
      <c r="G8" s="39">
        <v>12413</v>
      </c>
      <c r="H8" s="49">
        <f t="shared" si="0"/>
        <v>9.1757157324384053E-2</v>
      </c>
      <c r="I8" s="49">
        <f t="shared" si="1"/>
        <v>1.6421918823093611E-2</v>
      </c>
      <c r="J8" s="39">
        <v>11269</v>
      </c>
      <c r="K8" s="40">
        <v>1144</v>
      </c>
    </row>
    <row r="9" spans="2:11" ht="15">
      <c r="B9" s="41">
        <v>4</v>
      </c>
      <c r="C9" s="42" t="str">
        <f>[1]k_total_tec_0609!B15</f>
        <v>BRD</v>
      </c>
      <c r="D9" s="39">
        <v>545245</v>
      </c>
      <c r="E9" s="39">
        <v>244917</v>
      </c>
      <c r="F9" s="49">
        <v>9266</v>
      </c>
      <c r="G9" s="39">
        <v>9266</v>
      </c>
      <c r="H9" s="49">
        <f t="shared" si="0"/>
        <v>6.8494467072242216E-2</v>
      </c>
      <c r="I9" s="49">
        <f t="shared" si="1"/>
        <v>1.6994195270016232E-2</v>
      </c>
      <c r="J9" s="39">
        <v>8442</v>
      </c>
      <c r="K9" s="40">
        <v>824</v>
      </c>
    </row>
    <row r="10" spans="2:11" ht="15">
      <c r="B10" s="41">
        <v>5</v>
      </c>
      <c r="C10" s="42" t="str">
        <f>[1]k_total_tec_0609!B16</f>
        <v>VITAL</v>
      </c>
      <c r="D10" s="39">
        <v>1018067</v>
      </c>
      <c r="E10" s="39">
        <v>465791</v>
      </c>
      <c r="F10" s="49">
        <v>16222</v>
      </c>
      <c r="G10" s="39">
        <v>16222</v>
      </c>
      <c r="H10" s="49">
        <f t="shared" si="0"/>
        <v>0.11991336551326498</v>
      </c>
      <c r="I10" s="49">
        <f t="shared" si="1"/>
        <v>1.5934118284945883E-2</v>
      </c>
      <c r="J10" s="39">
        <v>14788</v>
      </c>
      <c r="K10" s="40">
        <v>1434</v>
      </c>
    </row>
    <row r="11" spans="2:11" ht="15">
      <c r="B11" s="41">
        <v>6</v>
      </c>
      <c r="C11" s="42" t="str">
        <f>[1]k_total_tec_0609!B18</f>
        <v>ARIPI</v>
      </c>
      <c r="D11" s="39">
        <v>854054</v>
      </c>
      <c r="E11" s="39">
        <v>406998</v>
      </c>
      <c r="F11" s="49">
        <v>13993</v>
      </c>
      <c r="G11" s="39">
        <v>13993</v>
      </c>
      <c r="H11" s="49">
        <f t="shared" si="0"/>
        <v>0.10343655058729607</v>
      </c>
      <c r="I11" s="49">
        <f t="shared" si="1"/>
        <v>1.6384209897734803E-2</v>
      </c>
      <c r="J11" s="39">
        <v>12744</v>
      </c>
      <c r="K11" s="40">
        <v>1249</v>
      </c>
    </row>
    <row r="12" spans="2:11" ht="15">
      <c r="B12" s="41">
        <v>7</v>
      </c>
      <c r="C12" s="42" t="s">
        <v>163</v>
      </c>
      <c r="D12" s="39">
        <v>2093051</v>
      </c>
      <c r="E12" s="39">
        <v>1125867</v>
      </c>
      <c r="F12" s="49">
        <v>36651</v>
      </c>
      <c r="G12" s="39">
        <v>36651</v>
      </c>
      <c r="H12" s="49">
        <f t="shared" si="0"/>
        <v>0.2709249635942963</v>
      </c>
      <c r="I12" s="49">
        <f t="shared" si="1"/>
        <v>1.7510801217934968E-2</v>
      </c>
      <c r="J12" s="39">
        <v>33473</v>
      </c>
      <c r="K12" s="40">
        <v>3178</v>
      </c>
    </row>
    <row r="13" spans="2:11" ht="15.75" thickBot="1">
      <c r="B13" s="46" t="s">
        <v>0</v>
      </c>
      <c r="C13" s="47"/>
      <c r="D13" s="43">
        <f>SUM(D6:D12)</f>
        <v>8046305</v>
      </c>
      <c r="E13" s="43">
        <f>SUM(E6:E12)</f>
        <v>3975796</v>
      </c>
      <c r="F13" s="48">
        <f>E13/D13</f>
        <v>0.49411450348948988</v>
      </c>
      <c r="G13" s="43">
        <f>SUM(G6:G12)</f>
        <v>135281</v>
      </c>
      <c r="H13" s="48">
        <f t="shared" si="0"/>
        <v>1</v>
      </c>
      <c r="I13" s="48">
        <f t="shared" si="1"/>
        <v>1.6812810352080862E-2</v>
      </c>
      <c r="J13" s="43">
        <f>SUM(J6:J12)</f>
        <v>123214</v>
      </c>
      <c r="K13" s="44">
        <f>SUM(K6:K12)</f>
        <v>12067</v>
      </c>
    </row>
    <row r="14" spans="2:11">
      <c r="C14" s="7"/>
      <c r="D14" s="4"/>
      <c r="E14" s="4"/>
    </row>
    <row r="15" spans="2:11" ht="14.25" customHeight="1">
      <c r="B15" s="106" t="s">
        <v>103</v>
      </c>
      <c r="C15" s="106"/>
      <c r="D15" s="106"/>
      <c r="E15" s="106"/>
      <c r="F15" s="106"/>
      <c r="G15" s="106"/>
      <c r="H15" s="106"/>
      <c r="I15" s="106"/>
      <c r="J15" s="106"/>
      <c r="K15" s="106"/>
    </row>
    <row r="16" spans="2:11" ht="33.75" customHeight="1">
      <c r="B16" s="107" t="s">
        <v>139</v>
      </c>
      <c r="C16" s="107"/>
      <c r="D16" s="107"/>
      <c r="E16" s="107"/>
      <c r="F16" s="107"/>
      <c r="G16" s="107"/>
      <c r="H16" s="107"/>
      <c r="I16" s="107"/>
      <c r="J16" s="107"/>
      <c r="K16" s="107"/>
    </row>
    <row r="17" spans="2:11" ht="30.75" customHeight="1">
      <c r="B17" s="106" t="s">
        <v>104</v>
      </c>
      <c r="C17" s="106"/>
      <c r="D17" s="106"/>
      <c r="E17" s="106"/>
      <c r="F17" s="106"/>
      <c r="G17" s="106"/>
      <c r="H17" s="106"/>
      <c r="I17" s="106"/>
      <c r="J17" s="106"/>
      <c r="K17" s="106"/>
    </row>
    <row r="18" spans="2:11" ht="207" customHeight="1">
      <c r="B18" s="106" t="s">
        <v>182</v>
      </c>
      <c r="C18" s="108"/>
      <c r="D18" s="108"/>
      <c r="E18" s="108"/>
      <c r="F18" s="108"/>
      <c r="G18" s="108"/>
      <c r="H18" s="108"/>
      <c r="I18" s="108"/>
      <c r="J18" s="108"/>
      <c r="K18" s="108"/>
    </row>
  </sheetData>
  <mergeCells count="11">
    <mergeCell ref="B2:K2"/>
    <mergeCell ref="B15:K15"/>
    <mergeCell ref="B16:K16"/>
    <mergeCell ref="B17:K17"/>
    <mergeCell ref="B18:K18"/>
    <mergeCell ref="B3:B4"/>
    <mergeCell ref="C3:C4"/>
    <mergeCell ref="D3:D4"/>
    <mergeCell ref="E3:F3"/>
    <mergeCell ref="G3:I3"/>
    <mergeCell ref="J3:K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F18"/>
  <sheetViews>
    <sheetView zoomScaleNormal="100" workbookViewId="0">
      <selection activeCell="H25" sqref="H25"/>
    </sheetView>
  </sheetViews>
  <sheetFormatPr defaultRowHeight="12.75"/>
  <cols>
    <col min="2" max="2" width="5.42578125" customWidth="1"/>
    <col min="3" max="3" width="18" customWidth="1"/>
    <col min="4" max="4" width="14.5703125" customWidth="1"/>
    <col min="5" max="5" width="15.140625" customWidth="1"/>
    <col min="6" max="6" width="13" customWidth="1"/>
  </cols>
  <sheetData>
    <row r="1" spans="2:6" ht="13.5" thickBot="1"/>
    <row r="2" spans="2:6" s="2" customFormat="1" ht="52.5" customHeight="1">
      <c r="B2" s="100" t="s">
        <v>183</v>
      </c>
      <c r="C2" s="101"/>
      <c r="D2" s="101"/>
      <c r="E2" s="101"/>
      <c r="F2" s="102"/>
    </row>
    <row r="3" spans="2:6" s="19" customFormat="1" ht="12.75" customHeight="1">
      <c r="B3" s="112" t="s">
        <v>174</v>
      </c>
      <c r="C3" s="97" t="s">
        <v>140</v>
      </c>
      <c r="D3" s="114" t="s">
        <v>141</v>
      </c>
      <c r="E3" s="114" t="s">
        <v>164</v>
      </c>
      <c r="F3" s="113" t="s">
        <v>147</v>
      </c>
    </row>
    <row r="4" spans="2:6" s="19" customFormat="1" ht="30" customHeight="1">
      <c r="B4" s="112"/>
      <c r="C4" s="97"/>
      <c r="D4" s="97"/>
      <c r="E4" s="97"/>
      <c r="F4" s="109"/>
    </row>
    <row r="5" spans="2:6" ht="15">
      <c r="B5" s="37">
        <f>k_total_tec_0323!B6</f>
        <v>1</v>
      </c>
      <c r="C5" s="38" t="str">
        <f>k_total_tec_0323!C6</f>
        <v>METROPOLITAN LIFE</v>
      </c>
      <c r="D5" s="39">
        <v>1106902</v>
      </c>
      <c r="E5" s="39">
        <v>1108487</v>
      </c>
      <c r="F5" s="40">
        <v>1109799</v>
      </c>
    </row>
    <row r="6" spans="2:6" ht="15">
      <c r="B6" s="41">
        <f>k_total_tec_0323!B7</f>
        <v>2</v>
      </c>
      <c r="C6" s="38" t="str">
        <f>k_total_tec_0323!C7</f>
        <v>AZT VIITORUL TAU</v>
      </c>
      <c r="D6" s="39">
        <v>1667951</v>
      </c>
      <c r="E6" s="39">
        <v>1669250</v>
      </c>
      <c r="F6" s="40">
        <v>1670209</v>
      </c>
    </row>
    <row r="7" spans="2:6" ht="15">
      <c r="B7" s="41">
        <f>k_total_tec_0323!B8</f>
        <v>3</v>
      </c>
      <c r="C7" s="42" t="str">
        <f>k_total_tec_0323!C8</f>
        <v>BCR</v>
      </c>
      <c r="D7" s="39">
        <v>752605</v>
      </c>
      <c r="E7" s="39">
        <v>754427</v>
      </c>
      <c r="F7" s="40">
        <v>755880</v>
      </c>
    </row>
    <row r="8" spans="2:6" ht="15">
      <c r="B8" s="41">
        <f>k_total_tec_0323!B9</f>
        <v>4</v>
      </c>
      <c r="C8" s="42" t="str">
        <f>k_total_tec_0323!C9</f>
        <v>BRD</v>
      </c>
      <c r="D8" s="39">
        <v>542044</v>
      </c>
      <c r="E8" s="39">
        <v>543908</v>
      </c>
      <c r="F8" s="40">
        <v>545245</v>
      </c>
    </row>
    <row r="9" spans="2:6" ht="15">
      <c r="B9" s="41">
        <f>k_total_tec_0323!B10</f>
        <v>5</v>
      </c>
      <c r="C9" s="42" t="str">
        <f>k_total_tec_0323!C10</f>
        <v>VITAL</v>
      </c>
      <c r="D9" s="39">
        <v>1015102</v>
      </c>
      <c r="E9" s="39">
        <v>1016749</v>
      </c>
      <c r="F9" s="40">
        <v>1018067</v>
      </c>
    </row>
    <row r="10" spans="2:6" ht="15">
      <c r="B10" s="41">
        <f>k_total_tec_0323!B11</f>
        <v>6</v>
      </c>
      <c r="C10" s="42" t="str">
        <f>k_total_tec_0323!C11</f>
        <v>ARIPI</v>
      </c>
      <c r="D10" s="39">
        <v>851052</v>
      </c>
      <c r="E10" s="39">
        <v>852745</v>
      </c>
      <c r="F10" s="40">
        <v>854054</v>
      </c>
    </row>
    <row r="11" spans="2:6" ht="15">
      <c r="B11" s="41">
        <f>k_total_tec_0323!B12</f>
        <v>7</v>
      </c>
      <c r="C11" s="42" t="str">
        <f>k_total_tec_0323!C12</f>
        <v>NN</v>
      </c>
      <c r="D11" s="39">
        <v>2090741</v>
      </c>
      <c r="E11" s="39">
        <v>2092011</v>
      </c>
      <c r="F11" s="40">
        <v>2093051</v>
      </c>
    </row>
    <row r="12" spans="2:6" ht="15.75" thickBot="1">
      <c r="B12" s="110" t="s">
        <v>172</v>
      </c>
      <c r="C12" s="111"/>
      <c r="D12" s="50">
        <f>SUM(D5:D11)</f>
        <v>8026397</v>
      </c>
      <c r="E12" s="50">
        <f>SUM(E5:E11)</f>
        <v>8037577</v>
      </c>
      <c r="F12" s="51">
        <f>SUM(F5:F11)</f>
        <v>8046305</v>
      </c>
    </row>
    <row r="17" spans="3:3" ht="18">
      <c r="C17" s="1"/>
    </row>
    <row r="18" spans="3:3" ht="18">
      <c r="C18" s="1"/>
    </row>
  </sheetData>
  <mergeCells count="7">
    <mergeCell ref="B2:F2"/>
    <mergeCell ref="B12:C12"/>
    <mergeCell ref="B3:B4"/>
    <mergeCell ref="C3:C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M23"/>
  <sheetViews>
    <sheetView zoomScaleNormal="100" workbookViewId="0">
      <selection activeCell="D26" sqref="D26"/>
    </sheetView>
  </sheetViews>
  <sheetFormatPr defaultRowHeight="12.75"/>
  <cols>
    <col min="2" max="2" width="5.5703125" customWidth="1"/>
    <col min="3" max="3" width="18.28515625" customWidth="1"/>
    <col min="4" max="4" width="17.28515625" customWidth="1"/>
    <col min="5" max="5" width="18.140625" customWidth="1"/>
    <col min="6" max="6" width="17.5703125" customWidth="1"/>
    <col min="7" max="7" width="18.42578125" customWidth="1"/>
    <col min="10" max="10" width="11.140625" bestFit="1" customWidth="1"/>
    <col min="13" max="13" width="16.7109375" customWidth="1"/>
  </cols>
  <sheetData>
    <row r="1" spans="2:13" ht="13.5" thickBot="1"/>
    <row r="2" spans="2:13" ht="54.75" customHeight="1">
      <c r="B2" s="115" t="s">
        <v>184</v>
      </c>
      <c r="C2" s="116"/>
      <c r="D2" s="116"/>
      <c r="E2" s="116"/>
      <c r="F2" s="116"/>
      <c r="G2" s="117"/>
    </row>
    <row r="3" spans="2:13" s="5" customFormat="1" ht="21" customHeight="1">
      <c r="B3" s="112" t="s">
        <v>174</v>
      </c>
      <c r="C3" s="97" t="s">
        <v>140</v>
      </c>
      <c r="D3" s="54" t="s">
        <v>141</v>
      </c>
      <c r="E3" s="54" t="s">
        <v>164</v>
      </c>
      <c r="F3" s="54" t="s">
        <v>147</v>
      </c>
      <c r="G3" s="55" t="s">
        <v>172</v>
      </c>
    </row>
    <row r="4" spans="2:13" s="8" customFormat="1" ht="25.5">
      <c r="B4" s="112"/>
      <c r="C4" s="97"/>
      <c r="D4" s="52" t="s">
        <v>185</v>
      </c>
      <c r="E4" s="52" t="s">
        <v>186</v>
      </c>
      <c r="F4" s="52" t="s">
        <v>187</v>
      </c>
      <c r="G4" s="53"/>
    </row>
    <row r="5" spans="2:13" ht="15.75">
      <c r="B5" s="37">
        <f>k_total_tec_0323!B6</f>
        <v>1</v>
      </c>
      <c r="C5" s="38" t="str">
        <f>k_total_tec_0323!C6</f>
        <v>METROPOLITAN LIFE</v>
      </c>
      <c r="D5" s="39">
        <v>27524735.975944251</v>
      </c>
      <c r="E5" s="39">
        <v>28512220.489346188</v>
      </c>
      <c r="F5" s="39">
        <v>29684094.226940945</v>
      </c>
      <c r="G5" s="40">
        <f t="shared" ref="G5:G11" si="0">SUM(D5:F5)</f>
        <v>85721050.692231387</v>
      </c>
      <c r="M5" s="22"/>
    </row>
    <row r="6" spans="2:13" ht="15.75">
      <c r="B6" s="37">
        <f>k_total_tec_0323!B7</f>
        <v>2</v>
      </c>
      <c r="C6" s="38" t="str">
        <f>k_total_tec_0323!C7</f>
        <v>AZT VIITORUL TAU</v>
      </c>
      <c r="D6" s="39">
        <v>40346533.655702069</v>
      </c>
      <c r="E6" s="39">
        <v>41897978.813902617</v>
      </c>
      <c r="F6" s="39">
        <v>43373370.935633712</v>
      </c>
      <c r="G6" s="40">
        <f t="shared" si="0"/>
        <v>125617883.40523839</v>
      </c>
      <c r="M6" s="22"/>
    </row>
    <row r="7" spans="2:13" ht="15.75">
      <c r="B7" s="37">
        <f>k_total_tec_0323!B8</f>
        <v>3</v>
      </c>
      <c r="C7" s="42" t="str">
        <f>k_total_tec_0323!C8</f>
        <v>BCR</v>
      </c>
      <c r="D7" s="39">
        <v>16036126.90221256</v>
      </c>
      <c r="E7" s="39">
        <v>16549196.71068622</v>
      </c>
      <c r="F7" s="39">
        <v>17157007.500351895</v>
      </c>
      <c r="G7" s="40">
        <f t="shared" si="0"/>
        <v>49742331.113250673</v>
      </c>
      <c r="M7" s="22"/>
    </row>
    <row r="8" spans="2:13" ht="15.75">
      <c r="B8" s="37">
        <f>k_total_tec_0323!B9</f>
        <v>4</v>
      </c>
      <c r="C8" s="42" t="str">
        <f>k_total_tec_0323!C9</f>
        <v>BRD</v>
      </c>
      <c r="D8" s="39">
        <v>11250794.408663321</v>
      </c>
      <c r="E8" s="39">
        <v>11625793.769748036</v>
      </c>
      <c r="F8" s="39">
        <v>12221718.847399008</v>
      </c>
      <c r="G8" s="40">
        <f t="shared" si="0"/>
        <v>35098307.025810361</v>
      </c>
      <c r="M8" s="22"/>
    </row>
    <row r="9" spans="2:13" ht="15.75">
      <c r="B9" s="37">
        <f>k_total_tec_0323!B10</f>
        <v>5</v>
      </c>
      <c r="C9" s="42" t="str">
        <f>k_total_tec_0323!C10</f>
        <v>VITAL</v>
      </c>
      <c r="D9" s="39">
        <v>21649561.957780533</v>
      </c>
      <c r="E9" s="39">
        <v>22407605.525399011</v>
      </c>
      <c r="F9" s="39">
        <v>23170794.675353404</v>
      </c>
      <c r="G9" s="40">
        <f t="shared" si="0"/>
        <v>67227962.158532947</v>
      </c>
      <c r="M9" s="22"/>
    </row>
    <row r="10" spans="2:13" ht="15.75">
      <c r="B10" s="37">
        <f>k_total_tec_0323!B11</f>
        <v>6</v>
      </c>
      <c r="C10" s="42" t="str">
        <f>k_total_tec_0323!C11</f>
        <v>ARIPI</v>
      </c>
      <c r="D10" s="39">
        <v>18993295.475324571</v>
      </c>
      <c r="E10" s="39">
        <v>19582472.656566475</v>
      </c>
      <c r="F10" s="39">
        <v>20351205.284430236</v>
      </c>
      <c r="G10" s="40">
        <f t="shared" si="0"/>
        <v>58926973.416321278</v>
      </c>
      <c r="M10" s="22"/>
    </row>
    <row r="11" spans="2:13" ht="15.75">
      <c r="B11" s="37">
        <f>k_total_tec_0323!B12</f>
        <v>7</v>
      </c>
      <c r="C11" s="42" t="str">
        <f>k_total_tec_0323!C12</f>
        <v>NN</v>
      </c>
      <c r="D11" s="39">
        <v>61793917.186452389</v>
      </c>
      <c r="E11" s="39">
        <v>64242090.658672936</v>
      </c>
      <c r="F11" s="39">
        <v>67596718.746858105</v>
      </c>
      <c r="G11" s="40">
        <f t="shared" si="0"/>
        <v>193632726.59198344</v>
      </c>
      <c r="M11" s="22"/>
    </row>
    <row r="12" spans="2:13" ht="15.75" thickBot="1">
      <c r="B12" s="110" t="s">
        <v>172</v>
      </c>
      <c r="C12" s="111"/>
      <c r="D12" s="43">
        <f>SUM(D5:D11)</f>
        <v>197594965.5620797</v>
      </c>
      <c r="E12" s="43">
        <f>SUM(E5:E11)</f>
        <v>204817358.62432149</v>
      </c>
      <c r="F12" s="43">
        <f>SUM(F5:F11)</f>
        <v>213554910.21696728</v>
      </c>
      <c r="G12" s="44">
        <f>SUM(G5:G11)</f>
        <v>615967234.40336847</v>
      </c>
      <c r="M12" s="23"/>
    </row>
    <row r="22" spans="4:8">
      <c r="H22" s="19"/>
    </row>
    <row r="23" spans="4:8">
      <c r="D23" s="4"/>
      <c r="E23" s="4"/>
      <c r="F23" s="4"/>
      <c r="G23" s="4"/>
    </row>
  </sheetData>
  <mergeCells count="4">
    <mergeCell ref="B2:G2"/>
    <mergeCell ref="C3:C4"/>
    <mergeCell ref="B12:C12"/>
    <mergeCell ref="B3:B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H7"/>
  <sheetViews>
    <sheetView workbookViewId="0">
      <selection activeCell="N24" sqref="N24"/>
    </sheetView>
  </sheetViews>
  <sheetFormatPr defaultRowHeight="12.75"/>
  <cols>
    <col min="2" max="2" width="10.42578125" bestFit="1" customWidth="1"/>
    <col min="3" max="5" width="14.28515625" bestFit="1" customWidth="1"/>
  </cols>
  <sheetData>
    <row r="1" spans="2:8" ht="13.5" thickBot="1"/>
    <row r="2" spans="2:8" ht="25.5">
      <c r="B2" s="56"/>
      <c r="C2" s="58" t="s">
        <v>142</v>
      </c>
      <c r="D2" s="58" t="s">
        <v>165</v>
      </c>
      <c r="E2" s="59" t="s">
        <v>148</v>
      </c>
    </row>
    <row r="3" spans="2:8" ht="15">
      <c r="B3" s="60" t="s">
        <v>105</v>
      </c>
      <c r="C3" s="39">
        <v>197594966</v>
      </c>
      <c r="D3" s="39">
        <v>204817359</v>
      </c>
      <c r="E3" s="40">
        <v>213554910</v>
      </c>
    </row>
    <row r="4" spans="2:8" ht="15" hidden="1">
      <c r="B4" s="60"/>
      <c r="C4" s="63"/>
      <c r="D4" s="63"/>
      <c r="E4" s="64"/>
    </row>
    <row r="5" spans="2:8" ht="15">
      <c r="B5" s="60" t="s">
        <v>106</v>
      </c>
      <c r="C5" s="39">
        <v>972542661</v>
      </c>
      <c r="D5" s="39">
        <v>1011224263</v>
      </c>
      <c r="E5" s="40">
        <v>1062029924</v>
      </c>
    </row>
    <row r="6" spans="2:8" ht="15">
      <c r="B6" s="60" t="s">
        <v>107</v>
      </c>
      <c r="C6" s="65">
        <v>4.9218999999999999</v>
      </c>
      <c r="D6" s="65">
        <v>4.9371999999999998</v>
      </c>
      <c r="E6" s="66">
        <v>4.9730999999999996</v>
      </c>
    </row>
    <row r="7" spans="2:8" ht="39" thickBot="1">
      <c r="B7" s="57"/>
      <c r="C7" s="61" t="s">
        <v>169</v>
      </c>
      <c r="D7" s="61" t="s">
        <v>156</v>
      </c>
      <c r="E7" s="62" t="s">
        <v>176</v>
      </c>
      <c r="H7" s="29"/>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F19"/>
  <sheetViews>
    <sheetView zoomScaleNormal="100" workbookViewId="0">
      <selection activeCell="F28" sqref="F28"/>
    </sheetView>
  </sheetViews>
  <sheetFormatPr defaultRowHeight="12.75"/>
  <cols>
    <col min="2" max="2" width="5.42578125" customWidth="1"/>
    <col min="3" max="3" width="18.42578125" customWidth="1"/>
    <col min="4" max="6" width="16.85546875" customWidth="1"/>
  </cols>
  <sheetData>
    <row r="1" spans="2:6" ht="13.5" thickBot="1"/>
    <row r="2" spans="2:6" s="2" customFormat="1" ht="54.75" customHeight="1">
      <c r="B2" s="100" t="s">
        <v>188</v>
      </c>
      <c r="C2" s="101"/>
      <c r="D2" s="101"/>
      <c r="E2" s="101"/>
      <c r="F2" s="102"/>
    </row>
    <row r="3" spans="2:6" ht="12.75" customHeight="1">
      <c r="B3" s="112" t="s">
        <v>174</v>
      </c>
      <c r="C3" s="97" t="s">
        <v>173</v>
      </c>
      <c r="D3" s="114" t="s">
        <v>141</v>
      </c>
      <c r="E3" s="114" t="s">
        <v>164</v>
      </c>
      <c r="F3" s="113" t="s">
        <v>147</v>
      </c>
    </row>
    <row r="4" spans="2:6">
      <c r="B4" s="112"/>
      <c r="C4" s="97"/>
      <c r="D4" s="97"/>
      <c r="E4" s="97"/>
      <c r="F4" s="109"/>
    </row>
    <row r="5" spans="2:6" ht="25.5">
      <c r="B5" s="112"/>
      <c r="C5" s="97"/>
      <c r="D5" s="52" t="s">
        <v>189</v>
      </c>
      <c r="E5" s="52" t="s">
        <v>190</v>
      </c>
      <c r="F5" s="67" t="s">
        <v>191</v>
      </c>
    </row>
    <row r="6" spans="2:6" ht="15">
      <c r="B6" s="37">
        <f>k_total_tec_0323!B6</f>
        <v>1</v>
      </c>
      <c r="C6" s="38" t="str">
        <f>k_total_tec_0323!C6</f>
        <v>METROPOLITAN LIFE</v>
      </c>
      <c r="D6" s="70">
        <f>sume_euro_0323!D5/evolutie_rp_0323!D5</f>
        <v>24.866461507833801</v>
      </c>
      <c r="E6" s="70">
        <f>sume_euro_0323!E5/evolutie_rp_0323!E5</f>
        <v>25.721745486727574</v>
      </c>
      <c r="F6" s="71">
        <f>sume_euro_0323!F5/evolutie_rp_0323!F5</f>
        <v>26.747270656164716</v>
      </c>
    </row>
    <row r="7" spans="2:6" ht="15">
      <c r="B7" s="41">
        <f>k_total_tec_0323!B7</f>
        <v>2</v>
      </c>
      <c r="C7" s="38" t="str">
        <f>k_total_tec_0323!C7</f>
        <v>AZT VIITORUL TAU</v>
      </c>
      <c r="D7" s="70">
        <f>sume_euro_0323!D6/evolutie_rp_0323!D6</f>
        <v>24.189279934303865</v>
      </c>
      <c r="E7" s="70">
        <f>sume_euro_0323!E6/evolutie_rp_0323!E6</f>
        <v>25.099882470512277</v>
      </c>
      <c r="F7" s="71">
        <f>sume_euro_0323!F6/evolutie_rp_0323!F6</f>
        <v>25.968828413470238</v>
      </c>
    </row>
    <row r="8" spans="2:6" ht="15">
      <c r="B8" s="41">
        <f>k_total_tec_0323!B8</f>
        <v>3</v>
      </c>
      <c r="C8" s="42" t="str">
        <f>k_total_tec_0323!C8</f>
        <v>BCR</v>
      </c>
      <c r="D8" s="70">
        <f>sume_euro_0323!D7/evolutie_rp_0323!D7</f>
        <v>21.307494505368101</v>
      </c>
      <c r="E8" s="70">
        <f>sume_euro_0323!E7/evolutie_rp_0323!E7</f>
        <v>21.936114045078213</v>
      </c>
      <c r="F8" s="71">
        <f>sume_euro_0323!F7/evolutie_rp_0323!F7</f>
        <v>22.698057231772101</v>
      </c>
    </row>
    <row r="9" spans="2:6" ht="15">
      <c r="B9" s="41">
        <f>k_total_tec_0323!B9</f>
        <v>4</v>
      </c>
      <c r="C9" s="42" t="str">
        <f>k_total_tec_0323!C9</f>
        <v>BRD</v>
      </c>
      <c r="D9" s="70">
        <f>sume_euro_0323!D8/evolutie_rp_0323!D8</f>
        <v>20.75623825494484</v>
      </c>
      <c r="E9" s="70">
        <f>sume_euro_0323!E8/evolutie_rp_0323!E8</f>
        <v>21.374559244850296</v>
      </c>
      <c r="F9" s="71">
        <f>sume_euro_0323!F8/evolutie_rp_0323!F8</f>
        <v>22.415095686157613</v>
      </c>
    </row>
    <row r="10" spans="2:6" ht="15">
      <c r="B10" s="41">
        <f>k_total_tec_0323!B10</f>
        <v>5</v>
      </c>
      <c r="C10" s="42" t="str">
        <f>k_total_tec_0323!C10</f>
        <v>VITAL</v>
      </c>
      <c r="D10" s="70">
        <f>sume_euro_0323!D9/evolutie_rp_0323!D9</f>
        <v>21.327474438805687</v>
      </c>
      <c r="E10" s="70">
        <f>sume_euro_0323!E9/evolutie_rp_0323!E9</f>
        <v>22.038482974066373</v>
      </c>
      <c r="F10" s="71">
        <f>sume_euro_0323!F9/evolutie_rp_0323!F9</f>
        <v>22.759597035709245</v>
      </c>
    </row>
    <row r="11" spans="2:6" ht="15">
      <c r="B11" s="41">
        <f>k_total_tec_0323!B11</f>
        <v>6</v>
      </c>
      <c r="C11" s="42" t="str">
        <f>k_total_tec_0323!C11</f>
        <v>ARIPI</v>
      </c>
      <c r="D11" s="70">
        <f>sume_euro_0323!D10/evolutie_rp_0323!D10</f>
        <v>22.317432395816674</v>
      </c>
      <c r="E11" s="70">
        <f>sume_euro_0323!E10/evolutie_rp_0323!E10</f>
        <v>22.964042775468016</v>
      </c>
      <c r="F11" s="71">
        <f>sume_euro_0323!F10/evolutie_rp_0323!F10</f>
        <v>23.828944404487579</v>
      </c>
    </row>
    <row r="12" spans="2:6" ht="15">
      <c r="B12" s="41">
        <f>k_total_tec_0323!B12</f>
        <v>7</v>
      </c>
      <c r="C12" s="42" t="str">
        <f>k_total_tec_0323!C12</f>
        <v>NN</v>
      </c>
      <c r="D12" s="70">
        <f>sume_euro_0323!D11/evolutie_rp_0323!D11</f>
        <v>29.555988611909552</v>
      </c>
      <c r="E12" s="70">
        <f>sume_euro_0323!E11/evolutie_rp_0323!E11</f>
        <v>30.708294869708112</v>
      </c>
      <c r="F12" s="71">
        <f>sume_euro_0323!F11/evolutie_rp_0323!F11</f>
        <v>32.295781969411209</v>
      </c>
    </row>
    <row r="13" spans="2:6" ht="15.75" thickBot="1">
      <c r="B13" s="110" t="s">
        <v>172</v>
      </c>
      <c r="C13" s="111"/>
      <c r="D13" s="68">
        <f>sume_euro_0323!D12/evolutie_rp_0323!D12</f>
        <v>24.618140064848486</v>
      </c>
      <c r="E13" s="68">
        <f>sume_euro_0323!E12/evolutie_rp_0323!E12</f>
        <v>25.482475455516195</v>
      </c>
      <c r="F13" s="69">
        <f>sume_euro_0323!F12/evolutie_rp_0323!F12</f>
        <v>26.54074264112127</v>
      </c>
    </row>
    <row r="18" spans="3:3" ht="18">
      <c r="C18" s="1"/>
    </row>
    <row r="19" spans="3:3" ht="18">
      <c r="C19" s="1"/>
    </row>
  </sheetData>
  <mergeCells count="7">
    <mergeCell ref="B2:F2"/>
    <mergeCell ref="B13:C13"/>
    <mergeCell ref="C3:C5"/>
    <mergeCell ref="B3:B5"/>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2" sqref="E22"/>
    </sheetView>
  </sheetViews>
  <sheetFormatPr defaultRowHeight="12.75"/>
  <cols>
    <col min="2" max="2" width="5.140625" customWidth="1"/>
    <col min="3" max="3" width="17.42578125" customWidth="1"/>
    <col min="4" max="4" width="17.140625" customWidth="1"/>
    <col min="5" max="5" width="14.28515625" customWidth="1"/>
    <col min="6" max="6" width="15.28515625" customWidth="1"/>
    <col min="7" max="7" width="15.5703125" customWidth="1"/>
    <col min="8" max="8" width="9.5703125" customWidth="1"/>
    <col min="9" max="9" width="8.5703125" customWidth="1"/>
    <col min="10" max="10" width="10.85546875" customWidth="1"/>
    <col min="11" max="11" width="13" customWidth="1"/>
    <col min="12" max="12" width="16.140625" customWidth="1"/>
    <col min="13" max="13" width="20.7109375" customWidth="1"/>
  </cols>
  <sheetData>
    <row r="1" spans="2:15" ht="13.5" thickBot="1"/>
    <row r="2" spans="2:15" s="2" customFormat="1" ht="42.75" customHeight="1">
      <c r="B2" s="100" t="s">
        <v>188</v>
      </c>
      <c r="C2" s="101"/>
      <c r="D2" s="101"/>
      <c r="E2" s="101"/>
      <c r="F2" s="101"/>
      <c r="G2" s="101"/>
      <c r="H2" s="101"/>
      <c r="I2" s="101"/>
      <c r="J2" s="101"/>
      <c r="K2" s="101"/>
      <c r="L2" s="101"/>
      <c r="M2" s="102"/>
      <c r="N2" s="3"/>
      <c r="O2" s="3"/>
    </row>
    <row r="3" spans="2:15" ht="27" customHeight="1">
      <c r="B3" s="112" t="s">
        <v>174</v>
      </c>
      <c r="C3" s="97" t="s">
        <v>173</v>
      </c>
      <c r="D3" s="97" t="s">
        <v>149</v>
      </c>
      <c r="E3" s="97" t="s">
        <v>150</v>
      </c>
      <c r="F3" s="97" t="s">
        <v>151</v>
      </c>
      <c r="G3" s="97" t="s">
        <v>152</v>
      </c>
      <c r="H3" s="97" t="s">
        <v>145</v>
      </c>
      <c r="I3" s="97"/>
      <c r="J3" s="97"/>
      <c r="K3" s="97"/>
      <c r="L3" s="97" t="s">
        <v>153</v>
      </c>
      <c r="M3" s="109" t="s">
        <v>154</v>
      </c>
    </row>
    <row r="4" spans="2:15" ht="84" customHeight="1">
      <c r="B4" s="120"/>
      <c r="C4" s="118"/>
      <c r="D4" s="118"/>
      <c r="E4" s="118"/>
      <c r="F4" s="118"/>
      <c r="G4" s="97"/>
      <c r="H4" s="33" t="s">
        <v>118</v>
      </c>
      <c r="I4" s="33" t="s">
        <v>119</v>
      </c>
      <c r="J4" s="33" t="s">
        <v>161</v>
      </c>
      <c r="K4" s="33" t="s">
        <v>162</v>
      </c>
      <c r="L4" s="118"/>
      <c r="M4" s="119"/>
    </row>
    <row r="5" spans="2:15" ht="15.75">
      <c r="B5" s="37">
        <f>k_total_tec_0323!B6</f>
        <v>1</v>
      </c>
      <c r="C5" s="38" t="str">
        <f>k_total_tec_0323!C6</f>
        <v>METROPOLITAN LIFE</v>
      </c>
      <c r="D5" s="39">
        <v>1108487</v>
      </c>
      <c r="E5" s="63">
        <v>46</v>
      </c>
      <c r="F5" s="39">
        <v>56</v>
      </c>
      <c r="G5" s="39">
        <v>9</v>
      </c>
      <c r="H5" s="39">
        <v>226</v>
      </c>
      <c r="I5" s="39">
        <v>0</v>
      </c>
      <c r="J5" s="39">
        <v>0</v>
      </c>
      <c r="K5" s="39">
        <v>1</v>
      </c>
      <c r="L5" s="39">
        <v>1518</v>
      </c>
      <c r="M5" s="40">
        <f>D5-E5+F5+G5-H5+I5+L5+J5+K5</f>
        <v>1109799</v>
      </c>
      <c r="N5" s="72"/>
      <c r="O5" s="4"/>
    </row>
    <row r="6" spans="2:15" ht="15.75">
      <c r="B6" s="41">
        <f>k_total_tec_0323!B7</f>
        <v>2</v>
      </c>
      <c r="C6" s="38" t="str">
        <f>k_total_tec_0323!C7</f>
        <v>AZT VIITORUL TAU</v>
      </c>
      <c r="D6" s="39">
        <v>1669250</v>
      </c>
      <c r="E6" s="63">
        <v>43</v>
      </c>
      <c r="F6" s="39">
        <v>7</v>
      </c>
      <c r="G6" s="39">
        <v>11</v>
      </c>
      <c r="H6" s="39">
        <v>535</v>
      </c>
      <c r="I6" s="39">
        <v>0</v>
      </c>
      <c r="J6" s="39">
        <v>0</v>
      </c>
      <c r="K6" s="39">
        <v>1</v>
      </c>
      <c r="L6" s="39">
        <v>1518</v>
      </c>
      <c r="M6" s="40">
        <f t="shared" ref="M6:M11" si="0">D6-E6+F6+G6-H6+I6+L6+J6+K6</f>
        <v>1670209</v>
      </c>
      <c r="N6" s="72"/>
      <c r="O6" s="4"/>
    </row>
    <row r="7" spans="2:15" ht="15.75">
      <c r="B7" s="41">
        <f>k_total_tec_0323!B8</f>
        <v>3</v>
      </c>
      <c r="C7" s="42" t="str">
        <f>k_total_tec_0323!C8</f>
        <v>BCR</v>
      </c>
      <c r="D7" s="39">
        <v>754427</v>
      </c>
      <c r="E7" s="63">
        <v>20</v>
      </c>
      <c r="F7" s="39">
        <v>69</v>
      </c>
      <c r="G7" s="39">
        <v>32</v>
      </c>
      <c r="H7" s="39">
        <v>146</v>
      </c>
      <c r="I7" s="39">
        <v>0</v>
      </c>
      <c r="J7" s="39">
        <v>0</v>
      </c>
      <c r="K7" s="39">
        <v>0</v>
      </c>
      <c r="L7" s="39">
        <v>1518</v>
      </c>
      <c r="M7" s="40">
        <f t="shared" si="0"/>
        <v>755880</v>
      </c>
      <c r="N7" s="72"/>
      <c r="O7" s="4"/>
    </row>
    <row r="8" spans="2:15" ht="15.75">
      <c r="B8" s="41">
        <f>k_total_tec_0323!B9</f>
        <v>4</v>
      </c>
      <c r="C8" s="42" t="str">
        <f>k_total_tec_0323!C9</f>
        <v>BRD</v>
      </c>
      <c r="D8" s="39">
        <v>543908</v>
      </c>
      <c r="E8" s="63">
        <v>143</v>
      </c>
      <c r="F8" s="39">
        <v>0</v>
      </c>
      <c r="G8" s="39">
        <v>0</v>
      </c>
      <c r="H8" s="39">
        <v>48</v>
      </c>
      <c r="I8" s="39">
        <v>0</v>
      </c>
      <c r="J8" s="39">
        <v>0</v>
      </c>
      <c r="K8" s="39">
        <v>1</v>
      </c>
      <c r="L8" s="39">
        <v>1527</v>
      </c>
      <c r="M8" s="40">
        <f t="shared" si="0"/>
        <v>545245</v>
      </c>
      <c r="N8" s="72"/>
      <c r="O8" s="4"/>
    </row>
    <row r="9" spans="2:15" ht="15.75">
      <c r="B9" s="41">
        <f>k_total_tec_0323!B10</f>
        <v>5</v>
      </c>
      <c r="C9" s="42" t="str">
        <f>k_total_tec_0323!C10</f>
        <v>VITAL</v>
      </c>
      <c r="D9" s="39">
        <v>1016749</v>
      </c>
      <c r="E9" s="63">
        <v>33</v>
      </c>
      <c r="F9" s="39">
        <v>2</v>
      </c>
      <c r="G9" s="39">
        <v>11</v>
      </c>
      <c r="H9" s="39">
        <v>180</v>
      </c>
      <c r="I9" s="39">
        <v>0</v>
      </c>
      <c r="J9" s="39">
        <v>0</v>
      </c>
      <c r="K9" s="39">
        <v>0</v>
      </c>
      <c r="L9" s="39">
        <v>1518</v>
      </c>
      <c r="M9" s="40">
        <f t="shared" si="0"/>
        <v>1018067</v>
      </c>
      <c r="N9" s="72"/>
      <c r="O9" s="4"/>
    </row>
    <row r="10" spans="2:15" ht="15.75">
      <c r="B10" s="41">
        <f>k_total_tec_0323!B11</f>
        <v>6</v>
      </c>
      <c r="C10" s="42" t="str">
        <f>k_total_tec_0323!C11</f>
        <v>ARIPI</v>
      </c>
      <c r="D10" s="39">
        <v>852745</v>
      </c>
      <c r="E10" s="63">
        <v>36</v>
      </c>
      <c r="F10" s="39">
        <v>4</v>
      </c>
      <c r="G10" s="39">
        <v>2</v>
      </c>
      <c r="H10" s="39">
        <v>181</v>
      </c>
      <c r="I10" s="39">
        <v>0</v>
      </c>
      <c r="J10" s="39">
        <v>0</v>
      </c>
      <c r="K10" s="39">
        <v>2</v>
      </c>
      <c r="L10" s="39">
        <v>1518</v>
      </c>
      <c r="M10" s="40">
        <f t="shared" si="0"/>
        <v>854054</v>
      </c>
      <c r="N10" s="72"/>
      <c r="O10" s="4"/>
    </row>
    <row r="11" spans="2:15" ht="15.75">
      <c r="B11" s="41">
        <f>k_total_tec_0323!B12</f>
        <v>7</v>
      </c>
      <c r="C11" s="42" t="str">
        <f>k_total_tec_0323!C12</f>
        <v>NN</v>
      </c>
      <c r="D11" s="39">
        <v>2092011</v>
      </c>
      <c r="E11" s="63">
        <v>22</v>
      </c>
      <c r="F11" s="39">
        <v>205</v>
      </c>
      <c r="G11" s="39">
        <v>40</v>
      </c>
      <c r="H11" s="39">
        <v>705</v>
      </c>
      <c r="I11" s="39">
        <v>0</v>
      </c>
      <c r="J11" s="39">
        <v>0</v>
      </c>
      <c r="K11" s="39">
        <v>4</v>
      </c>
      <c r="L11" s="39">
        <v>1518</v>
      </c>
      <c r="M11" s="40">
        <f t="shared" si="0"/>
        <v>2093051</v>
      </c>
      <c r="N11" s="73"/>
      <c r="O11" s="4"/>
    </row>
    <row r="12" spans="2:15" ht="15.75" thickBot="1">
      <c r="B12" s="110" t="s">
        <v>172</v>
      </c>
      <c r="C12" s="111"/>
      <c r="D12" s="43">
        <f t="shared" ref="D12:M12" si="1">SUM(D5:D11)</f>
        <v>8037577</v>
      </c>
      <c r="E12" s="43">
        <f t="shared" si="1"/>
        <v>343</v>
      </c>
      <c r="F12" s="43">
        <f t="shared" si="1"/>
        <v>343</v>
      </c>
      <c r="G12" s="43">
        <f t="shared" si="1"/>
        <v>105</v>
      </c>
      <c r="H12" s="43">
        <f t="shared" si="1"/>
        <v>2021</v>
      </c>
      <c r="I12" s="43">
        <f t="shared" si="1"/>
        <v>0</v>
      </c>
      <c r="J12" s="43">
        <f t="shared" si="1"/>
        <v>0</v>
      </c>
      <c r="K12" s="43">
        <f t="shared" si="1"/>
        <v>9</v>
      </c>
      <c r="L12" s="43">
        <f t="shared" si="1"/>
        <v>10635</v>
      </c>
      <c r="M12" s="44">
        <f t="shared" si="1"/>
        <v>8046305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E3:E4"/>
    <mergeCell ref="F3:F4"/>
    <mergeCell ref="B3:B4"/>
    <mergeCell ref="B12:C12"/>
    <mergeCell ref="L3:L4"/>
    <mergeCell ref="C3:C4"/>
    <mergeCell ref="M3:M4"/>
    <mergeCell ref="D3:D4"/>
    <mergeCell ref="G3:G4"/>
    <mergeCell ref="H3:K3"/>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D3"/>
  <sheetViews>
    <sheetView workbookViewId="0">
      <selection activeCell="K29" sqref="K29"/>
    </sheetView>
  </sheetViews>
  <sheetFormatPr defaultRowHeight="12.75"/>
  <cols>
    <col min="2" max="4" width="16.140625" customWidth="1"/>
  </cols>
  <sheetData>
    <row r="1" spans="2:4" ht="13.5" thickBot="1"/>
    <row r="2" spans="2:4">
      <c r="B2" s="74" t="s">
        <v>141</v>
      </c>
      <c r="C2" s="58" t="s">
        <v>164</v>
      </c>
      <c r="D2" s="59" t="s">
        <v>147</v>
      </c>
    </row>
    <row r="3" spans="2:4" ht="15.75" thickBot="1">
      <c r="B3" s="75">
        <v>8026397</v>
      </c>
      <c r="C3" s="76">
        <v>8037577</v>
      </c>
      <c r="D3" s="77">
        <v>8046305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D6"/>
  <sheetViews>
    <sheetView workbookViewId="0">
      <selection activeCell="H35" sqref="H35"/>
    </sheetView>
  </sheetViews>
  <sheetFormatPr defaultRowHeight="12.75"/>
  <cols>
    <col min="2" max="4" width="16.7109375" customWidth="1"/>
  </cols>
  <sheetData>
    <row r="1" spans="2:4" ht="13.5" thickBot="1"/>
    <row r="2" spans="2:4">
      <c r="B2" s="74" t="s">
        <v>141</v>
      </c>
      <c r="C2" s="58" t="s">
        <v>164</v>
      </c>
      <c r="D2" s="59" t="s">
        <v>147</v>
      </c>
    </row>
    <row r="3" spans="2:4" ht="15.75" thickBot="1">
      <c r="B3" s="75">
        <v>3976165</v>
      </c>
      <c r="C3" s="76">
        <v>3989511</v>
      </c>
      <c r="D3" s="77">
        <v>4000146</v>
      </c>
    </row>
    <row r="6" spans="2:4">
      <c r="B6" s="4"/>
      <c r="C6" s="4"/>
      <c r="D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k_total_tec_0323</vt:lpstr>
      <vt:lpstr>regularizati_0323</vt:lpstr>
      <vt:lpstr>evolutie_rp_0323</vt:lpstr>
      <vt:lpstr>sume_euro_0323</vt:lpstr>
      <vt:lpstr>sume_euro_0323_graf</vt:lpstr>
      <vt:lpstr>evolutie_contrib_0323</vt:lpstr>
      <vt:lpstr>part_fonduri_0323</vt:lpstr>
      <vt:lpstr>evolutie_rp_0323_graf</vt:lpstr>
      <vt:lpstr>evolutie_aleatorii_0323_graf</vt:lpstr>
      <vt:lpstr>participanti_judete_0323</vt:lpstr>
      <vt:lpstr>participanti_jud_dom_0323</vt:lpstr>
      <vt:lpstr>conturi_goale_0323</vt:lpstr>
      <vt:lpstr>rp_sexe_0323</vt:lpstr>
      <vt:lpstr>Sheet1</vt:lpstr>
      <vt:lpstr>rp_varste_sexe_0323</vt:lpstr>
      <vt:lpstr>Sheet2</vt:lpstr>
      <vt:lpstr>evolutie_contrib_0323!Print_Area</vt:lpstr>
      <vt:lpstr>evolutie_rp_0323!Print_Area</vt:lpstr>
      <vt:lpstr>k_total_tec_0323!Print_Area</vt:lpstr>
      <vt:lpstr>part_fonduri_0323!Print_Area</vt:lpstr>
      <vt:lpstr>participanti_judete_0323!Print_Area</vt:lpstr>
      <vt:lpstr>rp_sexe_0323!Print_Area</vt:lpstr>
      <vt:lpstr>rp_varste_sexe_0323!Print_Area</vt:lpstr>
      <vt:lpstr>sume_euro_0323!Print_Area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2023-05-23T14:04:05Z</cp:lastPrinted>
  <dcterms:created xsi:type="dcterms:W3CDTF">2008-08-08T07:39:32Z</dcterms:created>
  <dcterms:modified xsi:type="dcterms:W3CDTF">2023-05-23T14:13:09Z</dcterms:modified>
</cp:coreProperties>
</file>