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5" windowWidth="14355" windowHeight="13500" tabRatio="860"/>
  </bookViews>
  <sheets>
    <sheet name="k_total_tec_0123" sheetId="23" r:id="rId1"/>
    <sheet name="regularizati_0123" sheetId="31" r:id="rId2"/>
    <sheet name="evolutie_rp_0123" sheetId="1" r:id="rId3"/>
    <sheet name="sume_euro_0123" sheetId="15" r:id="rId4"/>
    <sheet name="sume_euro_0123_graf" sheetId="16" r:id="rId5"/>
    <sheet name="evolutie_contrib_0123" sheetId="25" r:id="rId6"/>
    <sheet name="part_fonduri_0123" sheetId="24" r:id="rId7"/>
    <sheet name="evolutie_rp_0123_graf" sheetId="13" r:id="rId8"/>
    <sheet name="evolutie_aleatorii_0123_graf" sheetId="14" r:id="rId9"/>
    <sheet name="participanti_judete_0123" sheetId="17" r:id="rId10"/>
    <sheet name="participanti_jud_dom_0123" sheetId="32" r:id="rId11"/>
    <sheet name="conturi_goale_0123" sheetId="30" r:id="rId12"/>
    <sheet name="rp_sexe_0123" sheetId="26" r:id="rId13"/>
    <sheet name="Sheet1" sheetId="33" r:id="rId14"/>
    <sheet name="rp_varste_sexe_0123" sheetId="28" r:id="rId15"/>
    <sheet name="Sheet2" sheetId="34" r:id="rId16"/>
  </sheets>
  <externalReferences>
    <externalReference r:id="rId17"/>
  </externalReferences>
  <definedNames>
    <definedName name="_xlnm.Print_Area" localSheetId="5">evolutie_contrib_0123!#REF!</definedName>
    <definedName name="_xlnm.Print_Area" localSheetId="2">evolutie_rp_0123!#REF!</definedName>
    <definedName name="_xlnm.Print_Area" localSheetId="0">k_total_tec_0123!$B$2:$K$16</definedName>
    <definedName name="_xlnm.Print_Area" localSheetId="6">part_fonduri_0123!$B$2:$M$12</definedName>
    <definedName name="_xlnm.Print_Area" localSheetId="10">participanti_jud_dom_0123!#REF!</definedName>
    <definedName name="_xlnm.Print_Area" localSheetId="9">participanti_judete_0123!$B$2:$E$48</definedName>
    <definedName name="_xlnm.Print_Area" localSheetId="12">rp_sexe_0123!$B$2:$F$12</definedName>
    <definedName name="_xlnm.Print_Area" localSheetId="14">rp_varste_sexe_0123!$B$2:$P$14</definedName>
    <definedName name="_xlnm.Print_Area" localSheetId="3">sume_euro_0123!#REF!</definedName>
  </definedNames>
  <calcPr calcId="125725"/>
</workbook>
</file>

<file path=xl/calcChain.xml><?xml version="1.0" encoding="utf-8"?>
<calcChain xmlns="http://schemas.openxmlformats.org/spreadsheetml/2006/main">
  <c r="D25" i="15"/>
  <c r="O13"/>
  <c r="N13"/>
  <c r="M13"/>
  <c r="L13"/>
  <c r="K13"/>
  <c r="J13"/>
  <c r="I13"/>
  <c r="H13"/>
  <c r="G13"/>
  <c r="F13"/>
  <c r="E13"/>
  <c r="D13"/>
  <c r="P12"/>
  <c r="P11"/>
  <c r="P10"/>
  <c r="P9"/>
  <c r="P8"/>
  <c r="P7"/>
  <c r="P6"/>
  <c r="O12" i="1"/>
  <c r="N12"/>
  <c r="M12"/>
  <c r="L12"/>
  <c r="K12"/>
  <c r="J12"/>
  <c r="I12"/>
  <c r="H12"/>
  <c r="G12"/>
  <c r="F12"/>
  <c r="E12"/>
  <c r="D12"/>
  <c r="B8" i="31"/>
  <c r="B10"/>
  <c r="B12"/>
  <c r="E7" i="28"/>
  <c r="F7"/>
  <c r="G7"/>
  <c r="G14" s="1"/>
  <c r="H7"/>
  <c r="E8"/>
  <c r="D8" s="1"/>
  <c r="F8"/>
  <c r="G8"/>
  <c r="H8"/>
  <c r="E9"/>
  <c r="D9" s="1"/>
  <c r="F9"/>
  <c r="G9"/>
  <c r="H9"/>
  <c r="E10"/>
  <c r="F10"/>
  <c r="G10"/>
  <c r="D10" s="1"/>
  <c r="H10"/>
  <c r="E11"/>
  <c r="F11"/>
  <c r="G11"/>
  <c r="H11"/>
  <c r="E12"/>
  <c r="F12"/>
  <c r="G12"/>
  <c r="H12"/>
  <c r="E13"/>
  <c r="F13"/>
  <c r="G13"/>
  <c r="D13" s="1"/>
  <c r="H13"/>
  <c r="D48" i="17"/>
  <c r="E33" s="1"/>
  <c r="M5" i="24"/>
  <c r="M6"/>
  <c r="M7"/>
  <c r="M8"/>
  <c r="M12" s="1"/>
  <c r="M9"/>
  <c r="M10"/>
  <c r="M11"/>
  <c r="F7" i="31"/>
  <c r="F8"/>
  <c r="F9"/>
  <c r="F10"/>
  <c r="F11"/>
  <c r="F12"/>
  <c r="F6"/>
  <c r="D53" i="32"/>
  <c r="D7" i="28"/>
  <c r="J12" i="24"/>
  <c r="L12"/>
  <c r="K12"/>
  <c r="F13" i="23"/>
  <c r="K14" i="28"/>
  <c r="O14"/>
  <c r="K7" i="23"/>
  <c r="K8"/>
  <c r="K9"/>
  <c r="K10"/>
  <c r="K11"/>
  <c r="K12"/>
  <c r="K6"/>
  <c r="I6"/>
  <c r="I7"/>
  <c r="I8"/>
  <c r="I9"/>
  <c r="I10"/>
  <c r="I11"/>
  <c r="I12"/>
  <c r="I13" s="1"/>
  <c r="D12" i="24"/>
  <c r="G13" i="31"/>
  <c r="H13"/>
  <c r="E13" i="23"/>
  <c r="D13"/>
  <c r="D11" i="26"/>
  <c r="D10"/>
  <c r="D9"/>
  <c r="D8"/>
  <c r="D6"/>
  <c r="D5"/>
  <c r="D12" s="1"/>
  <c r="D7"/>
  <c r="E12"/>
  <c r="F12"/>
  <c r="F14" i="28"/>
  <c r="K13" i="31"/>
  <c r="J13"/>
  <c r="D13"/>
  <c r="I13" s="1"/>
  <c r="E13"/>
  <c r="F13" s="1"/>
  <c r="I12"/>
  <c r="I11"/>
  <c r="C11"/>
  <c r="I10"/>
  <c r="C10"/>
  <c r="I9"/>
  <c r="C9"/>
  <c r="I8"/>
  <c r="C8"/>
  <c r="I7"/>
  <c r="C7"/>
  <c r="I6"/>
  <c r="B6"/>
  <c r="J13" i="23"/>
  <c r="G13"/>
  <c r="H13"/>
  <c r="C12" i="28"/>
  <c r="C11"/>
  <c r="C10"/>
  <c r="C9"/>
  <c r="C8"/>
  <c r="C7"/>
  <c r="B7"/>
  <c r="C10" i="26"/>
  <c r="C9"/>
  <c r="C8"/>
  <c r="C7"/>
  <c r="C6"/>
  <c r="C5"/>
  <c r="B5"/>
  <c r="C11" i="24"/>
  <c r="C10"/>
  <c r="C9"/>
  <c r="C8"/>
  <c r="C7"/>
  <c r="C6"/>
  <c r="C5"/>
  <c r="B5"/>
  <c r="E12"/>
  <c r="F12"/>
  <c r="G12"/>
  <c r="H12"/>
  <c r="I12"/>
  <c r="H14" i="28"/>
  <c r="I14"/>
  <c r="J14"/>
  <c r="L14"/>
  <c r="M14"/>
  <c r="N14"/>
  <c r="P14"/>
  <c r="H6" i="31"/>
  <c r="H7"/>
  <c r="H9"/>
  <c r="H11"/>
  <c r="H10"/>
  <c r="H8"/>
  <c r="H12"/>
  <c r="E43" i="17"/>
  <c r="E42"/>
  <c r="E28"/>
  <c r="E41"/>
  <c r="E24"/>
  <c r="E19"/>
  <c r="E26"/>
  <c r="E40"/>
  <c r="E12"/>
  <c r="E8"/>
  <c r="E18"/>
  <c r="E10"/>
  <c r="E7"/>
  <c r="E27"/>
  <c r="E44"/>
  <c r="E17"/>
  <c r="E35"/>
  <c r="E6"/>
  <c r="E16"/>
  <c r="E34"/>
  <c r="D12" i="28"/>
  <c r="D11"/>
  <c r="K13" i="23"/>
  <c r="B6" i="24"/>
  <c r="B6" i="26"/>
  <c r="B8" i="28"/>
  <c r="B7" i="24"/>
  <c r="B7" i="26"/>
  <c r="B9" i="28"/>
  <c r="B8" i="26"/>
  <c r="B8" i="24"/>
  <c r="B10" i="28"/>
  <c r="B11"/>
  <c r="B9" i="26"/>
  <c r="B9" i="24"/>
  <c r="B10"/>
  <c r="B12" i="28"/>
  <c r="B10" i="26"/>
  <c r="B11"/>
  <c r="B11" i="24"/>
  <c r="B13" i="28"/>
  <c r="D14" l="1"/>
  <c r="E14"/>
  <c r="E36" i="17"/>
  <c r="E38"/>
  <c r="E11"/>
  <c r="E23"/>
  <c r="E29"/>
  <c r="E14"/>
  <c r="E13"/>
  <c r="E25"/>
  <c r="E15"/>
  <c r="E21"/>
  <c r="E31"/>
  <c r="E22"/>
  <c r="E39"/>
  <c r="E30"/>
  <c r="E5"/>
  <c r="E32"/>
  <c r="E45"/>
  <c r="E9"/>
  <c r="E48"/>
  <c r="E47"/>
  <c r="E20"/>
  <c r="E37"/>
  <c r="E46"/>
  <c r="P13" i="15"/>
</calcChain>
</file>

<file path=xl/sharedStrings.xml><?xml version="1.0" encoding="utf-8"?>
<sst xmlns="http://schemas.openxmlformats.org/spreadsheetml/2006/main" count="509" uniqueCount="259">
  <si>
    <t>septembrie 2022</t>
  </si>
  <si>
    <t>MAI 2022</t>
  </si>
  <si>
    <t>Mai 2022'</t>
  </si>
  <si>
    <t>NOIEMBRIE 2022</t>
  </si>
  <si>
    <t>Noiembrie 2022'</t>
  </si>
  <si>
    <t>BCR</t>
  </si>
  <si>
    <t>BRD</t>
  </si>
  <si>
    <t>Total</t>
  </si>
  <si>
    <t>Fond</t>
  </si>
  <si>
    <t>SEPTEMBRIE 2022</t>
  </si>
  <si>
    <t>Septembrie 2022'</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</si>
  <si>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</si>
  <si>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</si>
  <si>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</si>
  <si>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</si>
  <si>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</si>
  <si>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</si>
  <si>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</si>
  <si>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</si>
  <si>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</si>
  <si>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</si>
  <si>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</si>
  <si>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</si>
  <si>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</si>
  <si>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</si>
  <si>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</si>
  <si>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</si>
  <si>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</si>
  <si>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</si>
  <si>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</si>
  <si>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</si>
  <si>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</si>
  <si>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</si>
  <si>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</si>
  <si>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</si>
  <si>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</si>
  <si>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</si>
  <si>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</si>
  <si>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</si>
  <si>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</si>
  <si>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</si>
  <si>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</si>
  <si>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</si>
  <si>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</si>
  <si>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</si>
  <si>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</si>
  <si>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</si>
  <si>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</si>
  <si>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</si>
  <si>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</si>
  <si>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</si>
  <si>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</si>
  <si>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</si>
  <si>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</si>
  <si>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</si>
  <si>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</si>
  <si>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</si>
  <si>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</si>
  <si>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</si>
  <si>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</si>
  <si>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</si>
  <si>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</si>
  <si>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</si>
  <si>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</si>
  <si>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</si>
  <si>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</si>
  <si>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</si>
  <si>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</si>
  <si>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</si>
  <si>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</si>
  <si>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</si>
  <si>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</si>
  <si>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</si>
  <si>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</si>
  <si>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</si>
  <si>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</si>
  <si>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</si>
  <si>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</si>
  <si>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</si>
  <si>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</si>
  <si>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</si>
  <si>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</si>
  <si>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</si>
  <si>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</si>
  <si>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</si>
  <si>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</si>
  <si>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</si>
  <si>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</si>
  <si>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</si>
  <si>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</si>
  <si>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</si>
  <si>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</si>
  <si>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</si>
  <si>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</si>
  <si>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</si>
  <si>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 xml:space="preserve">1Euro 4,9472 BNR 17/06/2022)              </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</si>
  <si>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</si>
  <si>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</si>
  <si>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</si>
  <si>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</si>
  <si>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</si>
  <si>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</si>
  <si>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</si>
  <si>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</si>
  <si>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</si>
  <si>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</si>
  <si>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</si>
  <si>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</si>
  <si>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</si>
  <si>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</si>
  <si>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</si>
  <si>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</si>
  <si>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</si>
  <si>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</si>
  <si>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</si>
  <si>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</si>
  <si>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</si>
  <si>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</si>
  <si>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August 2022'</t>
  </si>
  <si>
    <t xml:space="preserve">1Euro 4,9357 BNR 18/10/2022)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</si>
  <si>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</si>
  <si>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</si>
  <si>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</si>
  <si>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</si>
  <si>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</si>
  <si>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</si>
  <si>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</si>
  <si>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</si>
  <si>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</si>
  <si>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</si>
  <si>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</si>
  <si>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</si>
  <si>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</si>
  <si>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</si>
  <si>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</si>
  <si>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</si>
  <si>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</si>
  <si>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</si>
  <si>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</si>
  <si>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</si>
  <si>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</si>
  <si>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</si>
  <si>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</si>
  <si>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</si>
  <si>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</si>
  <si>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</si>
  <si>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</si>
  <si>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</si>
  <si>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</si>
  <si>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</si>
  <si>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</si>
  <si>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</si>
  <si>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</si>
  <si>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</si>
  <si>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</si>
  <si>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</si>
  <si>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IANUARIE 2023</t>
  </si>
  <si>
    <t>Ianuarie 2023</t>
  </si>
  <si>
    <t>Numar participanti in Registrul Participantilor la luna de referinta  DECEMBRIE 2022</t>
  </si>
  <si>
    <t>Transferuri validate catre alte fonduri la luna de referinta IANUARIE 2023</t>
  </si>
  <si>
    <t>Transferuri validate de la alte fonduri la luna de referinta   IANUARIE 2023</t>
  </si>
  <si>
    <t>Acte aderare validate pentru luna de referinta IANUARIE 2023</t>
  </si>
  <si>
    <t>Asigurati repartizati aleatoriu la luna de referinta IANUARIE 2023</t>
  </si>
  <si>
    <t>Numar participanti in Registrul participantilor dupa repartizarea aleatorie la luna de referinta   IANUARIE 2023</t>
  </si>
  <si>
    <t>Numar de participanti pentru care se fac viramente in luna de referinta IANUARIE 2023</t>
  </si>
  <si>
    <t>ianuarie 2023</t>
  </si>
  <si>
    <t>APRILIE 2022</t>
  </si>
  <si>
    <t>Aprilie 2022'</t>
  </si>
  <si>
    <t xml:space="preserve">1Euro 4,9176 BNR 19/12/2022)              </t>
  </si>
  <si>
    <t>Luna de referinta</t>
  </si>
  <si>
    <t xml:space="preserve">COMENZI </t>
  </si>
  <si>
    <t xml:space="preserve">1Euro 4,9472 BNR 18/05/2022)              </t>
  </si>
  <si>
    <t>august 2022</t>
  </si>
  <si>
    <t>MARTIE 2022</t>
  </si>
  <si>
    <t>Martie 2022'</t>
  </si>
  <si>
    <t>AUGUST 2022</t>
  </si>
  <si>
    <t xml:space="preserve">1Euro 4,9416 BNR 18/04/2022)              </t>
  </si>
  <si>
    <t xml:space="preserve">1Euro 4,9007 BNR 16/02/2023)              </t>
  </si>
  <si>
    <t>FEBRUARIE 2022</t>
  </si>
  <si>
    <t>Februarie 2022'</t>
  </si>
  <si>
    <t>februarie 2022</t>
  </si>
  <si>
    <t xml:space="preserve">1Euro 4,9226 BNR 19/09/2022)              </t>
  </si>
  <si>
    <t>Denumire CTP</t>
  </si>
  <si>
    <t>Alte nationalitati</t>
  </si>
  <si>
    <t>Ianuarie 2022'</t>
  </si>
  <si>
    <t xml:space="preserve">1Euro 4,9481 BNR 18/03/2022)              </t>
  </si>
  <si>
    <t>OCTOMBRIE 2022</t>
  </si>
  <si>
    <t>Octombrie 2022'</t>
  </si>
  <si>
    <t>octombrie 2022</t>
  </si>
  <si>
    <t>ianuarie 2022</t>
  </si>
  <si>
    <t>peste 45 de ani</t>
  </si>
  <si>
    <t>35-45 ani</t>
  </si>
  <si>
    <t>DECEMBRIE 2022</t>
  </si>
  <si>
    <t>Decembrie 2022'</t>
  </si>
  <si>
    <t>decembrie 2022</t>
  </si>
  <si>
    <t>IULIE 2022</t>
  </si>
  <si>
    <t>Iulie 2022'</t>
  </si>
  <si>
    <t>iulie 2022</t>
  </si>
  <si>
    <t>IANUARIE 2022</t>
  </si>
  <si>
    <t>Preluati MapN acte aderare</t>
  </si>
  <si>
    <t>Preluati MapN repartizare aleatorie</t>
  </si>
  <si>
    <t>NN</t>
  </si>
  <si>
    <t xml:space="preserve">1Euro 4,9355 BNR 18/01/2023)              </t>
  </si>
  <si>
    <t>METROPOLITAN LIFE</t>
  </si>
  <si>
    <t xml:space="preserve">1Euro 4,9418 BNR 18/11/2022)              </t>
  </si>
  <si>
    <t xml:space="preserve">1Euro 4,8793 BNR 18/08/2022)              </t>
  </si>
  <si>
    <t>IUNIE 2022</t>
  </si>
  <si>
    <t>Iunie 2022'</t>
  </si>
  <si>
    <t>martie 2022</t>
  </si>
  <si>
    <t>aprilie 2022</t>
  </si>
  <si>
    <t>mai 2022</t>
  </si>
  <si>
    <t>iunie 2022</t>
  </si>
  <si>
    <t>noiembrie 2022</t>
  </si>
  <si>
    <t xml:space="preserve">1Euro 4,9390 BNR 18/07/2022)              </t>
  </si>
  <si>
    <t>Numar participanti in registrul participantilor</t>
  </si>
  <si>
    <t>(BNR  20/03/2023)</t>
  </si>
  <si>
    <t>Situatie centralizatoare
privind numarul participantilor si contributiile virate la fondurile de pensii administrate privat
aferente lunii de referinta IANUARIE 2023</t>
  </si>
  <si>
    <t>1 EUR</t>
  </si>
  <si>
    <r>
      <t xml:space="preserve">din care, Numar participanti pentru care s-au efectuat regularizari prin actualizarea cu datele primite de la angajatori </t>
    </r>
    <r>
      <rPr>
        <b/>
        <sz val="10"/>
        <color rgb="FFFF0000"/>
        <rFont val="Arial"/>
        <family val="2"/>
      </rPr>
      <t>(*)</t>
    </r>
  </si>
  <si>
    <r>
      <t xml:space="preserve">Numar participanti cu contributii restante de la luni anterioare, virate la luna de referinta </t>
    </r>
    <r>
      <rPr>
        <b/>
        <sz val="10"/>
        <color rgb="FFFF0000"/>
        <rFont val="Arial"/>
        <family val="2"/>
      </rPr>
      <t>(**)</t>
    </r>
  </si>
  <si>
    <r>
      <t xml:space="preserve">Numar participanti cu contributii achitate in plus la luni anterioare, regularizate la luna de referinta </t>
    </r>
    <r>
      <rPr>
        <b/>
        <sz val="10"/>
        <color rgb="FFFF0000"/>
        <rFont val="Arial"/>
        <family val="2"/>
      </rPr>
      <t>(***)</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</si>
  <si>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</si>
  <si>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Situatie centralizatoare               
privind evolutia numarului de participanti din Registrul participantilor 
pana la luna de referinta 
IANUARIE 2023</t>
  </si>
  <si>
    <t xml:space="preserve">1Euro 4,9481 
BNR (18/03/2022)              </t>
  </si>
  <si>
    <t xml:space="preserve">1Euro 4,9416 
BNR (18/04/2022)              </t>
  </si>
  <si>
    <t xml:space="preserve">1Euro 4,9472 
BNR (18/05/2022)              </t>
  </si>
  <si>
    <t xml:space="preserve">1Euro 4,9472 
BNR (17/06/2022)              </t>
  </si>
  <si>
    <t xml:space="preserve">1Euro 4,9390 
BNR (18/07/2022)              </t>
  </si>
  <si>
    <t xml:space="preserve">1Euro 4,8793 
BNR (18/08/2022)              </t>
  </si>
  <si>
    <t xml:space="preserve">1Euro 4,9226 
BNR (19/09/2022)              </t>
  </si>
  <si>
    <t xml:space="preserve">1Euro 4,9357 
BNR (18/10/2022)              </t>
  </si>
  <si>
    <t xml:space="preserve">1Euro 4,9418 
BNR (18/11/2022)              </t>
  </si>
  <si>
    <t xml:space="preserve">1Euro 4,9176 
BNR (19/12/2022)              </t>
  </si>
  <si>
    <t xml:space="preserve">1Euro 4,9355 
BNR (18/01/2023)              </t>
  </si>
  <si>
    <t xml:space="preserve">1Euro 4,9007 
BNR (16/02/2023)              </t>
  </si>
  <si>
    <t>Situatie centralizatoare                
privind valoarea in Euro a viramentelor catre fondurile de pensii administrate privat 
aferente lunilor de referinta 
IANUARIE 2022 - IANUARIE 2023</t>
  </si>
  <si>
    <t xml:space="preserve">1Euro 4,9219 
BNR (20/03/2023)              </t>
  </si>
  <si>
    <t xml:space="preserve">            </t>
  </si>
  <si>
    <t xml:space="preserve">1Euro 4,9219 BNR 20/03/2023)  </t>
  </si>
  <si>
    <t xml:space="preserve"> </t>
  </si>
  <si>
    <t xml:space="preserve">1Euro 4,9481 
BNR 18/03/2022)              </t>
  </si>
  <si>
    <t xml:space="preserve">1Euro 4,9416 
BNR 18/04/2022)              </t>
  </si>
  <si>
    <t xml:space="preserve">1Euro 4,9472 
BNR 18/05/2022)              </t>
  </si>
  <si>
    <t xml:space="preserve">1Euro 4,9472 
BNR 17/06/2022)              </t>
  </si>
  <si>
    <t xml:space="preserve">1Euro 4,9390 
BNR 18/07/2022)              </t>
  </si>
  <si>
    <t xml:space="preserve">1Euro 4,8793 
BNR 18/08/2022)              </t>
  </si>
  <si>
    <t xml:space="preserve">1Euro 4,9226 
BNR 19/09/2022)              </t>
  </si>
  <si>
    <t xml:space="preserve">1Euro 4,9357 
BNR 18/10/2022)              </t>
  </si>
  <si>
    <t xml:space="preserve">1Euro 4,9418 
BNR 18/11/2022)              </t>
  </si>
  <si>
    <t xml:space="preserve">1Euro 4,9176 
BNR 19/12/2022)              </t>
  </si>
  <si>
    <t xml:space="preserve">1Euro 4,9355 
BNR 18/01/2023)              </t>
  </si>
  <si>
    <t xml:space="preserve">1Euro 4,007 
BNR 16/02/2023)              </t>
  </si>
  <si>
    <t>Situatie centralizatoare               
privind evolutia contributiei medii in Euro la pilonul II a participantilor pana la luna de referinta 
IANUARIE 2023</t>
  </si>
  <si>
    <t xml:space="preserve">1Euro 4,9219 
BNR 20/03/2023)              </t>
  </si>
  <si>
    <t>Situatie centralizatoare           
privind repartizarea participantilor dupa judetul 
angajatorului la luna de referinta 
IANUARIE 2023</t>
  </si>
  <si>
    <t>Situatie centralizatoare privind repartizarea participantilor
 dupa judetul de domiciliu pentru care se fac viramente 
la luna de referinta 
IANUARIE 2023</t>
  </si>
  <si>
    <t>Situatie centralizatoare privind numarul de participanti  
care nu figurează cu declaraţii depuse 
in sistemul public de pensii</t>
  </si>
  <si>
    <t>Situatie centralizatoare    
privind repartizarea pe sexe a participantilor    
aferente lunii de referinta 
IANUARIE 2023</t>
  </si>
  <si>
    <t>Situatie centralizatoare              
privind repartizarea pe sexe si varste a participantilor              
aferente lunii de referinta 
IANUARIE 2023</t>
  </si>
</sst>
</file>

<file path=xl/styles.xml><?xml version="1.0" encoding="utf-8"?>
<styleSheet xmlns="http://schemas.openxmlformats.org/spreadsheetml/2006/main">
  <numFmts count="1">
    <numFmt numFmtId="164" formatCode="#,##0.0000"/>
  </numFmts>
  <fonts count="23">
    <font>
      <sz val="10"/>
      <name val="Arial"/>
      <charset val="238"/>
    </font>
    <font>
      <sz val="10"/>
      <name val="Arial"/>
      <charset val="238"/>
    </font>
    <font>
      <b/>
      <sz val="12"/>
      <name val="Arial"/>
      <family val="2"/>
    </font>
    <font>
      <sz val="12"/>
      <name val="Arial"/>
      <family val="2"/>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rgb="FFFF000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2"/>
        <bgColor indexed="64"/>
      </patternFill>
    </fill>
    <fill>
      <patternFill patternType="solid">
        <fgColor indexed="40"/>
        <bgColor indexed="64"/>
      </patternFill>
    </fill>
    <fill>
      <patternFill patternType="solid">
        <fgColor indexed="9"/>
        <bgColor indexed="64"/>
      </patternFill>
    </fill>
    <fill>
      <patternFill patternType="solid">
        <fgColor indexed="2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8" tint="0.79998168889431442"/>
        <bgColor indexed="64"/>
      </patternFill>
    </fill>
  </fills>
  <borders count="24">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8">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1" fillId="0" borderId="0"/>
    <xf numFmtId="0" fontId="6" fillId="0" borderId="0"/>
    <xf numFmtId="0" fontId="10" fillId="0" borderId="1" applyNumberFormat="0" applyFill="0" applyAlignment="0" applyProtection="0"/>
  </cellStyleXfs>
  <cellXfs count="154">
    <xf numFmtId="0" fontId="0" fillId="0" borderId="0" xfId="0"/>
    <xf numFmtId="3" fontId="4" fillId="0" borderId="0" xfId="0" applyNumberFormat="1" applyFont="1" applyBorder="1"/>
    <xf numFmtId="0" fontId="3" fillId="0" borderId="0" xfId="0" applyFont="1"/>
    <xf numFmtId="0" fontId="5"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2" fillId="0" borderId="0" xfId="0" applyFont="1" applyFill="1" applyAlignment="1">
      <alignment horizontal="center" vertical="center" wrapText="1"/>
    </xf>
    <xf numFmtId="0" fontId="14" fillId="0" borderId="0" xfId="0" applyFont="1"/>
    <xf numFmtId="0" fontId="3" fillId="0" borderId="0" xfId="26" applyFont="1"/>
    <xf numFmtId="10" fontId="3" fillId="0" borderId="0" xfId="26" applyNumberFormat="1" applyFont="1"/>
    <xf numFmtId="0" fontId="16" fillId="0" borderId="0" xfId="0" applyFont="1" applyAlignment="1">
      <alignment horizontal="right"/>
    </xf>
    <xf numFmtId="164" fontId="16" fillId="0" borderId="0" xfId="0" applyNumberFormat="1" applyFont="1" applyAlignment="1">
      <alignment horizontal="left" vertical="center"/>
    </xf>
    <xf numFmtId="0" fontId="11" fillId="0" borderId="0" xfId="0" applyFont="1"/>
    <xf numFmtId="3" fontId="11" fillId="0" borderId="0" xfId="0" applyNumberFormat="1" applyFont="1"/>
    <xf numFmtId="0" fontId="16" fillId="0" borderId="0" xfId="0" applyFont="1"/>
    <xf numFmtId="0" fontId="2" fillId="21" borderId="2" xfId="0" applyFont="1" applyFill="1" applyBorder="1" applyAlignment="1">
      <alignment horizontal="center" vertical="center" wrapText="1"/>
    </xf>
    <xf numFmtId="3" fontId="5" fillId="0" borderId="2" xfId="0" applyNumberFormat="1" applyFont="1" applyBorder="1"/>
    <xf numFmtId="3" fontId="5" fillId="0" borderId="4" xfId="0" applyNumberFormat="1" applyFont="1" applyBorder="1"/>
    <xf numFmtId="0" fontId="9" fillId="0" borderId="0" xfId="0" applyFont="1"/>
    <xf numFmtId="4" fontId="0" fillId="0" borderId="0" xfId="0" applyNumberFormat="1"/>
    <xf numFmtId="0" fontId="19" fillId="0" borderId="0" xfId="26" applyFont="1"/>
    <xf numFmtId="0" fontId="12" fillId="0" borderId="2" xfId="0" applyFont="1" applyFill="1" applyBorder="1" applyAlignment="1">
      <alignment horizontal="center" vertical="center" wrapText="1"/>
    </xf>
    <xf numFmtId="0" fontId="12" fillId="20" borderId="2" xfId="0" applyFont="1" applyFill="1" applyBorder="1" applyAlignment="1">
      <alignment horizontal="center" vertical="center" wrapText="1"/>
    </xf>
    <xf numFmtId="0" fontId="18" fillId="23" borderId="3" xfId="0" applyFont="1" applyFill="1" applyBorder="1" applyAlignment="1">
      <alignment horizontal="center" vertical="center" wrapText="1"/>
    </xf>
    <xf numFmtId="0" fontId="12" fillId="20" borderId="4" xfId="0" applyFont="1" applyFill="1" applyBorder="1" applyAlignment="1">
      <alignment horizontal="center" vertical="center" wrapText="1"/>
    </xf>
    <xf numFmtId="3" fontId="3" fillId="0" borderId="0" xfId="26" applyNumberFormat="1" applyFont="1"/>
    <xf numFmtId="0" fontId="2" fillId="21" borderId="3" xfId="0" applyFont="1" applyFill="1" applyBorder="1" applyAlignment="1">
      <alignment horizontal="center" vertical="center" wrapText="1"/>
    </xf>
    <xf numFmtId="3" fontId="12" fillId="20" borderId="2" xfId="0" applyNumberFormat="1" applyFont="1" applyFill="1" applyBorder="1" applyAlignment="1">
      <alignment horizontal="center" vertical="center" wrapText="1"/>
    </xf>
    <xf numFmtId="3" fontId="12" fillId="0" borderId="4" xfId="0" applyNumberFormat="1" applyFont="1" applyFill="1" applyBorder="1" applyAlignment="1">
      <alignment horizontal="center" vertical="center" wrapText="1"/>
    </xf>
    <xf numFmtId="0" fontId="20" fillId="0" borderId="0" xfId="0" applyFont="1" applyAlignment="1">
      <alignment horizontal="right"/>
    </xf>
    <xf numFmtId="164" fontId="21" fillId="0" borderId="0" xfId="0" quotePrefix="1" applyNumberFormat="1" applyFont="1" applyAlignment="1">
      <alignment horizontal="left"/>
    </xf>
    <xf numFmtId="0" fontId="20" fillId="0" borderId="0" xfId="0" applyFont="1"/>
    <xf numFmtId="0" fontId="11" fillId="24" borderId="2" xfId="0" applyFont="1" applyFill="1" applyBorder="1" applyAlignment="1">
      <alignment horizontal="center" vertical="center" wrapText="1"/>
    </xf>
    <xf numFmtId="0" fontId="13" fillId="24" borderId="7" xfId="0" applyFont="1" applyFill="1" applyBorder="1" applyAlignment="1">
      <alignment horizontal="centerContinuous"/>
    </xf>
    <xf numFmtId="0" fontId="13" fillId="24" borderId="8" xfId="0" applyFont="1" applyFill="1" applyBorder="1" applyAlignment="1">
      <alignment horizontal="centerContinuous"/>
    </xf>
    <xf numFmtId="3" fontId="13" fillId="24" borderId="8" xfId="0" applyNumberFormat="1" applyFont="1" applyFill="1" applyBorder="1"/>
    <xf numFmtId="3" fontId="13" fillId="24" borderId="9" xfId="0" applyNumberFormat="1" applyFont="1" applyFill="1" applyBorder="1"/>
    <xf numFmtId="0" fontId="11" fillId="26" borderId="3" xfId="0" applyFont="1" applyFill="1" applyBorder="1" applyAlignment="1">
      <alignment horizontal="center"/>
    </xf>
    <xf numFmtId="0" fontId="18" fillId="26" borderId="2" xfId="0" applyFont="1" applyFill="1" applyBorder="1" applyAlignment="1">
      <alignment horizontal="left"/>
    </xf>
    <xf numFmtId="3" fontId="13" fillId="26" borderId="2" xfId="0" applyNumberFormat="1" applyFont="1" applyFill="1" applyBorder="1"/>
    <xf numFmtId="3" fontId="13" fillId="26" borderId="4" xfId="0" applyNumberFormat="1" applyFont="1" applyFill="1" applyBorder="1"/>
    <xf numFmtId="0" fontId="11" fillId="26" borderId="3" xfId="0" quotePrefix="1" applyFont="1" applyFill="1" applyBorder="1" applyAlignment="1">
      <alignment horizontal="center"/>
    </xf>
    <xf numFmtId="0" fontId="11" fillId="26" borderId="2" xfId="0" applyFont="1" applyFill="1" applyBorder="1" applyAlignment="1">
      <alignment horizontal="left"/>
    </xf>
    <xf numFmtId="0" fontId="11" fillId="24" borderId="4" xfId="0" applyFont="1" applyFill="1" applyBorder="1" applyAlignment="1">
      <alignment horizontal="center" vertical="center" wrapText="1"/>
    </xf>
    <xf numFmtId="10" fontId="13" fillId="26" borderId="2" xfId="0" applyNumberFormat="1" applyFont="1" applyFill="1" applyBorder="1"/>
    <xf numFmtId="10" fontId="13" fillId="24" borderId="8" xfId="0" applyNumberFormat="1" applyFont="1" applyFill="1" applyBorder="1"/>
    <xf numFmtId="3" fontId="13" fillId="24" borderId="8" xfId="0" applyNumberFormat="1" applyFont="1" applyFill="1" applyBorder="1" applyAlignment="1">
      <alignment horizontal="right"/>
    </xf>
    <xf numFmtId="3" fontId="13" fillId="24" borderId="9" xfId="0" applyNumberFormat="1" applyFont="1" applyFill="1" applyBorder="1" applyAlignment="1">
      <alignment horizontal="right"/>
    </xf>
    <xf numFmtId="0" fontId="20" fillId="24" borderId="2" xfId="0" applyFont="1" applyFill="1" applyBorder="1" applyAlignment="1">
      <alignment vertical="center" wrapText="1"/>
    </xf>
    <xf numFmtId="0" fontId="20" fillId="24" borderId="8" xfId="0" applyFont="1" applyFill="1" applyBorder="1" applyAlignment="1">
      <alignment vertical="center" wrapText="1"/>
    </xf>
    <xf numFmtId="0" fontId="0" fillId="0" borderId="16" xfId="0" applyBorder="1"/>
    <xf numFmtId="17" fontId="11" fillId="24" borderId="17" xfId="0" applyNumberFormat="1" applyFont="1" applyFill="1" applyBorder="1" applyAlignment="1">
      <alignment horizontal="center" vertical="center" wrapText="1"/>
    </xf>
    <xf numFmtId="17" fontId="11" fillId="24" borderId="13" xfId="0" applyNumberFormat="1" applyFont="1" applyFill="1" applyBorder="1" applyAlignment="1">
      <alignment horizontal="center" vertical="center" wrapText="1"/>
    </xf>
    <xf numFmtId="0" fontId="11" fillId="24" borderId="3" xfId="0" applyFont="1" applyFill="1" applyBorder="1"/>
    <xf numFmtId="0" fontId="13" fillId="26" borderId="2" xfId="0" applyFont="1" applyFill="1" applyBorder="1"/>
    <xf numFmtId="164" fontId="13" fillId="26" borderId="2" xfId="0" applyNumberFormat="1" applyFont="1" applyFill="1" applyBorder="1"/>
    <xf numFmtId="164" fontId="13" fillId="26" borderId="4" xfId="0" applyNumberFormat="1" applyFont="1" applyFill="1" applyBorder="1"/>
    <xf numFmtId="0" fontId="0" fillId="0" borderId="7" xfId="0" applyBorder="1"/>
    <xf numFmtId="0" fontId="20" fillId="24" borderId="9" xfId="0" applyFont="1" applyFill="1" applyBorder="1" applyAlignment="1">
      <alignment vertical="center" wrapText="1"/>
    </xf>
    <xf numFmtId="0" fontId="11" fillId="24" borderId="9" xfId="0" applyFont="1" applyFill="1" applyBorder="1" applyAlignment="1">
      <alignment wrapText="1"/>
    </xf>
    <xf numFmtId="164" fontId="11" fillId="26" borderId="4" xfId="0" applyNumberFormat="1" applyFont="1" applyFill="1" applyBorder="1" applyAlignment="1">
      <alignment vertical="center" wrapText="1"/>
    </xf>
    <xf numFmtId="0" fontId="20" fillId="24" borderId="4" xfId="0" applyFont="1" applyFill="1" applyBorder="1" applyAlignment="1">
      <alignment vertical="center" wrapText="1"/>
    </xf>
    <xf numFmtId="2" fontId="13" fillId="26" borderId="2" xfId="0" applyNumberFormat="1" applyFont="1" applyFill="1" applyBorder="1" applyAlignment="1">
      <alignment horizontal="center"/>
    </xf>
    <xf numFmtId="2" fontId="13" fillId="26" borderId="4" xfId="0" applyNumberFormat="1" applyFont="1" applyFill="1" applyBorder="1" applyAlignment="1">
      <alignment horizontal="center"/>
    </xf>
    <xf numFmtId="2" fontId="13" fillId="24" borderId="8" xfId="0" applyNumberFormat="1" applyFont="1" applyFill="1" applyBorder="1" applyAlignment="1">
      <alignment horizontal="center"/>
    </xf>
    <xf numFmtId="2" fontId="13" fillId="24" borderId="9" xfId="0" applyNumberFormat="1" applyFont="1" applyFill="1" applyBorder="1" applyAlignment="1">
      <alignment horizontal="center"/>
    </xf>
    <xf numFmtId="3" fontId="3" fillId="0" borderId="0" xfId="0" applyNumberFormat="1" applyFont="1" applyFill="1" applyBorder="1"/>
    <xf numFmtId="3" fontId="3" fillId="22" borderId="0" xfId="0" applyNumberFormat="1" applyFont="1" applyFill="1" applyBorder="1"/>
    <xf numFmtId="3" fontId="0" fillId="0" borderId="0" xfId="0" applyNumberFormat="1" applyAlignment="1">
      <alignment vertical="center"/>
    </xf>
    <xf numFmtId="17" fontId="11" fillId="24" borderId="16" xfId="0" quotePrefix="1" applyNumberFormat="1" applyFont="1" applyFill="1" applyBorder="1" applyAlignment="1">
      <alignment horizontal="center" vertical="center" wrapText="1"/>
    </xf>
    <xf numFmtId="17" fontId="11" fillId="24" borderId="17" xfId="0" quotePrefix="1" applyNumberFormat="1" applyFont="1" applyFill="1" applyBorder="1" applyAlignment="1">
      <alignment horizontal="center" vertical="center" wrapText="1"/>
    </xf>
    <xf numFmtId="17" fontId="11" fillId="24" borderId="13" xfId="0" quotePrefix="1" applyNumberFormat="1" applyFont="1" applyFill="1" applyBorder="1" applyAlignment="1">
      <alignment horizontal="center" vertical="center" wrapText="1"/>
    </xf>
    <xf numFmtId="3" fontId="13" fillId="26" borderId="7" xfId="0" applyNumberFormat="1" applyFont="1" applyFill="1" applyBorder="1"/>
    <xf numFmtId="3" fontId="13" fillId="26" borderId="8" xfId="0" applyNumberFormat="1" applyFont="1" applyFill="1" applyBorder="1"/>
    <xf numFmtId="3" fontId="13" fillId="26" borderId="9" xfId="0" applyNumberFormat="1" applyFont="1" applyFill="1" applyBorder="1"/>
    <xf numFmtId="17" fontId="11" fillId="24" borderId="22" xfId="0" quotePrefix="1" applyNumberFormat="1" applyFont="1" applyFill="1" applyBorder="1" applyAlignment="1">
      <alignment horizontal="center" vertical="center" wrapText="1"/>
    </xf>
    <xf numFmtId="3" fontId="13" fillId="26" borderId="23" xfId="0" applyNumberFormat="1" applyFont="1" applyFill="1" applyBorder="1"/>
    <xf numFmtId="0" fontId="11" fillId="24" borderId="3" xfId="26" applyFont="1" applyFill="1" applyBorder="1" applyAlignment="1">
      <alignment horizontal="center"/>
    </xf>
    <xf numFmtId="0" fontId="11" fillId="24" borderId="2" xfId="26" applyFont="1" applyFill="1" applyBorder="1" applyAlignment="1">
      <alignment horizontal="center"/>
    </xf>
    <xf numFmtId="10" fontId="11" fillId="24" borderId="4" xfId="26" applyNumberFormat="1" applyFont="1" applyFill="1" applyBorder="1" applyAlignment="1">
      <alignment horizontal="center"/>
    </xf>
    <xf numFmtId="0" fontId="13" fillId="24" borderId="7" xfId="26" applyFont="1" applyFill="1" applyBorder="1"/>
    <xf numFmtId="0" fontId="13" fillId="24" borderId="8" xfId="26" applyFont="1" applyFill="1" applyBorder="1"/>
    <xf numFmtId="10" fontId="13" fillId="24" borderId="9" xfId="26" applyNumberFormat="1" applyFont="1" applyFill="1" applyBorder="1"/>
    <xf numFmtId="0" fontId="11" fillId="26" borderId="3" xfId="26" applyFont="1" applyFill="1" applyBorder="1"/>
    <xf numFmtId="0" fontId="11" fillId="26" borderId="2" xfId="26" applyFont="1" applyFill="1" applyBorder="1"/>
    <xf numFmtId="10" fontId="13" fillId="26" borderId="4" xfId="26" applyNumberFormat="1" applyFont="1" applyFill="1" applyBorder="1"/>
    <xf numFmtId="0" fontId="11" fillId="24" borderId="4" xfId="26" applyFont="1" applyFill="1" applyBorder="1" applyAlignment="1">
      <alignment horizontal="center" vertical="center" wrapText="1"/>
    </xf>
    <xf numFmtId="0" fontId="11" fillId="24" borderId="4" xfId="26" applyFont="1" applyFill="1" applyBorder="1" applyAlignment="1">
      <alignment horizontal="center"/>
    </xf>
    <xf numFmtId="0" fontId="2" fillId="24" borderId="7" xfId="26" applyFont="1" applyFill="1" applyBorder="1"/>
    <xf numFmtId="0" fontId="2" fillId="24" borderId="8" xfId="26" applyFont="1" applyFill="1" applyBorder="1"/>
    <xf numFmtId="3" fontId="2" fillId="24" borderId="9" xfId="25" applyNumberFormat="1" applyFont="1" applyFill="1" applyBorder="1"/>
    <xf numFmtId="0" fontId="11" fillId="26" borderId="3" xfId="26" applyFont="1" applyFill="1" applyBorder="1" applyAlignment="1">
      <alignment horizontal="left"/>
    </xf>
    <xf numFmtId="3" fontId="13" fillId="26" borderId="4" xfId="25" applyNumberFormat="1" applyFont="1" applyFill="1" applyBorder="1"/>
    <xf numFmtId="17" fontId="13" fillId="26" borderId="3" xfId="0" quotePrefix="1" applyNumberFormat="1" applyFont="1" applyFill="1" applyBorder="1"/>
    <xf numFmtId="17" fontId="13" fillId="26" borderId="7" xfId="0" quotePrefix="1" applyNumberFormat="1" applyFont="1" applyFill="1" applyBorder="1"/>
    <xf numFmtId="0" fontId="11" fillId="24" borderId="14" xfId="0" applyFont="1" applyFill="1" applyBorder="1" applyAlignment="1">
      <alignment horizontal="center" vertical="center" wrapText="1"/>
    </xf>
    <xf numFmtId="0" fontId="11" fillId="24" borderId="10" xfId="0" applyFont="1" applyFill="1" applyBorder="1" applyAlignment="1">
      <alignment horizontal="center" vertical="center"/>
    </xf>
    <xf numFmtId="0" fontId="11" fillId="24" borderId="11" xfId="0" applyFont="1" applyFill="1" applyBorder="1" applyAlignment="1">
      <alignment horizontal="center" vertical="center"/>
    </xf>
    <xf numFmtId="3" fontId="11" fillId="24" borderId="2" xfId="0" applyNumberFormat="1" applyFont="1" applyFill="1" applyBorder="1" applyAlignment="1">
      <alignment horizontal="center" vertical="center" wrapText="1"/>
    </xf>
    <xf numFmtId="0" fontId="11" fillId="24" borderId="2" xfId="0" applyFont="1" applyFill="1" applyBorder="1" applyAlignment="1">
      <alignment horizontal="center" vertical="center" wrapText="1"/>
    </xf>
    <xf numFmtId="3" fontId="11" fillId="24" borderId="4" xfId="0" applyNumberFormat="1" applyFont="1" applyFill="1" applyBorder="1" applyAlignment="1">
      <alignment horizontal="center" vertical="center" wrapText="1"/>
    </xf>
    <xf numFmtId="0" fontId="18" fillId="24" borderId="3" xfId="0" applyFont="1" applyFill="1" applyBorder="1" applyAlignment="1">
      <alignment horizontal="center" vertical="center" wrapText="1"/>
    </xf>
    <xf numFmtId="0" fontId="18" fillId="24" borderId="2" xfId="0" applyFont="1" applyFill="1" applyBorder="1" applyAlignment="1">
      <alignment horizontal="center" vertical="center" wrapText="1"/>
    </xf>
    <xf numFmtId="0" fontId="11" fillId="24" borderId="4" xfId="0" applyFont="1" applyFill="1" applyBorder="1" applyAlignment="1">
      <alignment horizontal="center" vertical="center" wrapText="1"/>
    </xf>
    <xf numFmtId="0" fontId="9" fillId="0" borderId="0" xfId="0" applyFont="1" applyAlignment="1">
      <alignment horizontal="left" vertical="top" wrapText="1"/>
    </xf>
    <xf numFmtId="0" fontId="9" fillId="0" borderId="0" xfId="0" applyNumberFormat="1" applyFont="1" applyAlignment="1">
      <alignment horizontal="left" vertical="top" wrapText="1"/>
    </xf>
    <xf numFmtId="0" fontId="9" fillId="0" borderId="0" xfId="0" applyFont="1" applyAlignment="1">
      <alignment horizontal="left" vertical="top"/>
    </xf>
    <xf numFmtId="0" fontId="13" fillId="24" borderId="7" xfId="0" applyFont="1" applyFill="1" applyBorder="1" applyAlignment="1">
      <alignment horizontal="center"/>
    </xf>
    <xf numFmtId="0" fontId="13" fillId="24" borderId="8" xfId="0" applyFont="1" applyFill="1" applyBorder="1" applyAlignment="1">
      <alignment horizontal="center"/>
    </xf>
    <xf numFmtId="17" fontId="11" fillId="24" borderId="13" xfId="0" quotePrefix="1" applyNumberFormat="1" applyFont="1" applyFill="1" applyBorder="1" applyAlignment="1">
      <alignment horizontal="center" vertical="center" wrapText="1"/>
    </xf>
    <xf numFmtId="17" fontId="11" fillId="24" borderId="4" xfId="0" applyNumberFormat="1" applyFont="1" applyFill="1" applyBorder="1" applyAlignment="1">
      <alignment horizontal="center" vertical="center" wrapText="1"/>
    </xf>
    <xf numFmtId="17" fontId="11" fillId="24" borderId="2" xfId="0" quotePrefix="1" applyNumberFormat="1" applyFont="1" applyFill="1" applyBorder="1" applyAlignment="1">
      <alignment horizontal="center" vertical="center" wrapText="1"/>
    </xf>
    <xf numFmtId="17" fontId="11" fillId="24" borderId="4" xfId="0" quotePrefix="1" applyNumberFormat="1" applyFont="1" applyFill="1" applyBorder="1" applyAlignment="1">
      <alignment horizontal="center" vertical="center" wrapText="1"/>
    </xf>
    <xf numFmtId="0" fontId="9" fillId="25" borderId="6" xfId="0" applyFont="1" applyFill="1" applyBorder="1" applyAlignment="1">
      <alignment horizontal="center" vertical="center" wrapText="1"/>
    </xf>
    <xf numFmtId="0" fontId="0" fillId="25" borderId="20" xfId="0" applyFill="1" applyBorder="1" applyAlignment="1">
      <alignment horizontal="center" vertical="center"/>
    </xf>
    <xf numFmtId="0" fontId="0" fillId="25" borderId="12" xfId="0" applyFill="1" applyBorder="1" applyAlignment="1">
      <alignment horizontal="center" vertical="center"/>
    </xf>
    <xf numFmtId="0" fontId="11" fillId="24" borderId="16" xfId="0" applyFont="1" applyFill="1" applyBorder="1" applyAlignment="1">
      <alignment horizontal="center" vertical="center" wrapText="1"/>
    </xf>
    <xf numFmtId="0" fontId="11" fillId="24" borderId="3" xfId="0" applyFont="1" applyFill="1" applyBorder="1" applyAlignment="1">
      <alignment horizontal="center" vertical="center" wrapText="1"/>
    </xf>
    <xf numFmtId="0" fontId="11" fillId="24" borderId="17" xfId="0" applyFont="1" applyFill="1" applyBorder="1" applyAlignment="1">
      <alignment horizontal="center" vertical="center" wrapText="1"/>
    </xf>
    <xf numFmtId="0" fontId="0" fillId="25" borderId="21" xfId="0" applyFill="1" applyBorder="1" applyAlignment="1">
      <alignment horizontal="center"/>
    </xf>
    <xf numFmtId="0" fontId="0" fillId="25" borderId="18" xfId="0" applyFill="1" applyBorder="1" applyAlignment="1">
      <alignment horizontal="center"/>
    </xf>
    <xf numFmtId="0" fontId="0" fillId="25" borderId="20" xfId="0" applyFill="1" applyBorder="1" applyAlignment="1">
      <alignment horizontal="center"/>
    </xf>
    <xf numFmtId="0" fontId="0" fillId="25" borderId="12" xfId="0" applyFill="1" applyBorder="1" applyAlignment="1">
      <alignment horizontal="center"/>
    </xf>
    <xf numFmtId="0" fontId="11" fillId="24" borderId="17" xfId="0" quotePrefix="1" applyFont="1" applyFill="1" applyBorder="1" applyAlignment="1">
      <alignment horizontal="center" vertical="center" wrapText="1"/>
    </xf>
    <xf numFmtId="0" fontId="11" fillId="24" borderId="2" xfId="0" quotePrefix="1" applyFont="1" applyFill="1" applyBorder="1" applyAlignment="1">
      <alignment horizontal="center" vertical="center" wrapText="1"/>
    </xf>
    <xf numFmtId="0" fontId="11" fillId="24" borderId="13" xfId="0" applyFont="1" applyFill="1" applyBorder="1" applyAlignment="1">
      <alignment horizontal="center" vertical="center" wrapText="1"/>
    </xf>
    <xf numFmtId="0" fontId="0" fillId="25" borderId="6" xfId="0" applyFill="1" applyBorder="1" applyAlignment="1">
      <alignment horizontal="center"/>
    </xf>
    <xf numFmtId="0" fontId="9" fillId="24" borderId="2" xfId="0" applyFont="1" applyFill="1" applyBorder="1" applyAlignment="1">
      <alignment horizontal="center" vertical="center" wrapText="1"/>
    </xf>
    <xf numFmtId="0" fontId="11" fillId="24" borderId="16" xfId="0" applyFont="1" applyFill="1" applyBorder="1" applyAlignment="1">
      <alignment horizontal="center" wrapText="1"/>
    </xf>
    <xf numFmtId="0" fontId="11" fillId="24" borderId="17" xfId="0" applyFont="1" applyFill="1" applyBorder="1" applyAlignment="1">
      <alignment horizontal="center"/>
    </xf>
    <xf numFmtId="0" fontId="11" fillId="24" borderId="13" xfId="0" applyFont="1" applyFill="1" applyBorder="1" applyAlignment="1">
      <alignment horizontal="center"/>
    </xf>
    <xf numFmtId="0" fontId="9" fillId="24" borderId="3" xfId="0" applyFont="1" applyFill="1" applyBorder="1" applyAlignment="1">
      <alignment horizontal="center" vertical="center" wrapText="1"/>
    </xf>
    <xf numFmtId="0" fontId="9" fillId="24" borderId="4" xfId="0" applyFont="1" applyFill="1" applyBorder="1" applyAlignment="1">
      <alignment horizontal="center" vertical="center" wrapText="1"/>
    </xf>
    <xf numFmtId="0" fontId="11" fillId="24" borderId="3" xfId="26" applyFont="1" applyFill="1" applyBorder="1" applyAlignment="1">
      <alignment horizontal="center"/>
    </xf>
    <xf numFmtId="0" fontId="11" fillId="24" borderId="2" xfId="26" applyFont="1" applyFill="1" applyBorder="1" applyAlignment="1">
      <alignment horizontal="center"/>
    </xf>
    <xf numFmtId="0" fontId="11" fillId="24" borderId="4" xfId="26" applyFont="1" applyFill="1" applyBorder="1" applyAlignment="1">
      <alignment horizontal="center"/>
    </xf>
    <xf numFmtId="0" fontId="2" fillId="0" borderId="0" xfId="26" applyFont="1" applyAlignment="1">
      <alignment horizontal="center"/>
    </xf>
    <xf numFmtId="0" fontId="11" fillId="24" borderId="14" xfId="26" applyFont="1" applyFill="1" applyBorder="1" applyAlignment="1">
      <alignment horizontal="center" vertical="center" wrapText="1"/>
    </xf>
    <xf numFmtId="0" fontId="11" fillId="24" borderId="10" xfId="26" applyFont="1" applyFill="1" applyBorder="1" applyAlignment="1">
      <alignment horizontal="center" vertical="center"/>
    </xf>
    <xf numFmtId="0" fontId="11" fillId="24" borderId="11" xfId="26" applyFont="1" applyFill="1" applyBorder="1" applyAlignment="1">
      <alignment horizontal="center" vertical="center"/>
    </xf>
    <xf numFmtId="0" fontId="11" fillId="24" borderId="3" xfId="26" applyFont="1" applyFill="1" applyBorder="1" applyAlignment="1">
      <alignment horizontal="center" vertical="center"/>
    </xf>
    <xf numFmtId="0" fontId="11" fillId="24" borderId="2" xfId="26" applyFont="1" applyFill="1" applyBorder="1" applyAlignment="1">
      <alignment horizontal="center" vertical="center"/>
    </xf>
    <xf numFmtId="0" fontId="11" fillId="24" borderId="14" xfId="25" applyFont="1" applyFill="1" applyBorder="1" applyAlignment="1">
      <alignment horizontal="center" vertical="center" wrapText="1"/>
    </xf>
    <xf numFmtId="0" fontId="11" fillId="24" borderId="10" xfId="25" applyFont="1" applyFill="1" applyBorder="1" applyAlignment="1">
      <alignment horizontal="center" vertical="center"/>
    </xf>
    <xf numFmtId="0" fontId="11" fillId="24" borderId="11" xfId="25" applyFont="1" applyFill="1" applyBorder="1" applyAlignment="1">
      <alignment horizontal="center" vertical="center"/>
    </xf>
    <xf numFmtId="0" fontId="11" fillId="24" borderId="16" xfId="26" applyFont="1" applyFill="1" applyBorder="1" applyAlignment="1">
      <alignment horizontal="center" wrapText="1"/>
    </xf>
    <xf numFmtId="0" fontId="11" fillId="24" borderId="13" xfId="26" applyFont="1" applyFill="1" applyBorder="1" applyAlignment="1">
      <alignment horizontal="center"/>
    </xf>
    <xf numFmtId="3" fontId="13" fillId="24" borderId="7" xfId="0" applyNumberFormat="1" applyFont="1" applyFill="1" applyBorder="1" applyAlignment="1">
      <alignment horizontal="center"/>
    </xf>
    <xf numFmtId="3" fontId="13" fillId="24" borderId="8" xfId="0" applyNumberFormat="1" applyFont="1" applyFill="1" applyBorder="1" applyAlignment="1">
      <alignment horizontal="center"/>
    </xf>
    <xf numFmtId="0" fontId="11" fillId="24" borderId="15" xfId="0" applyFont="1" applyFill="1" applyBorder="1" applyAlignment="1">
      <alignment horizontal="center" vertical="center" wrapText="1"/>
    </xf>
    <xf numFmtId="0" fontId="11" fillId="24" borderId="19" xfId="0" applyFont="1" applyFill="1" applyBorder="1" applyAlignment="1">
      <alignment horizontal="center" vertical="center" wrapText="1"/>
    </xf>
    <xf numFmtId="0" fontId="11" fillId="24" borderId="5" xfId="0" applyFont="1" applyFill="1" applyBorder="1" applyAlignment="1">
      <alignment horizontal="center" vertical="center" wrapText="1"/>
    </xf>
    <xf numFmtId="0" fontId="2" fillId="24" borderId="7" xfId="0" applyFont="1" applyFill="1" applyBorder="1" applyAlignment="1">
      <alignment horizontal="center"/>
    </xf>
    <xf numFmtId="0" fontId="2" fillId="24" borderId="8" xfId="0" applyFont="1" applyFill="1" applyBorder="1" applyAlignment="1">
      <alignment horizontal="center"/>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cellStyle name="Normal_k_participanti_judete_1008" xfId="26"/>
    <cellStyle name="Total" xfId="2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Repartizarea pe sexe a participantilor
la luna de referinta IANUARIE 2023
</a:t>
            </a:r>
          </a:p>
        </c:rich>
      </c:tx>
      <c:layout>
        <c:manualLayout>
          <c:xMode val="edge"/>
          <c:yMode val="edge"/>
          <c:x val="0.37735853252457185"/>
          <c:y val="4.4189833413680428E-2"/>
        </c:manualLayout>
      </c:layout>
    </c:title>
    <c:view3D>
      <c:perspective val="0"/>
    </c:view3D>
    <c:plotArea>
      <c:layout>
        <c:manualLayout>
          <c:layoutTarget val="inner"/>
          <c:xMode val="edge"/>
          <c:yMode val="edge"/>
          <c:x val="0.15094339622641526"/>
          <c:y val="0.38336052202283882"/>
          <c:w val="0.6270810210876806"/>
          <c:h val="0.36541598694942939"/>
        </c:manualLayout>
      </c:layout>
      <c:pie3DChart>
        <c:varyColors val="1"/>
        <c:ser>
          <c:idx val="0"/>
          <c:order val="0"/>
          <c:dPt>
            <c:idx val="0"/>
            <c:explosion val="8"/>
          </c:dPt>
          <c:dPt>
            <c:idx val="1"/>
          </c:dPt>
          <c:dLbls>
            <c:dLbl>
              <c:idx val="0"/>
              <c:layout>
                <c:manualLayout>
                  <c:x val="-0.11432208598786414"/>
                  <c:y val="-0.19734381489426392"/>
                </c:manualLayout>
              </c:layout>
              <c:dLblPos val="bestFit"/>
              <c:showVal val="1"/>
              <c:showPercent val="1"/>
              <c:separator>
</c:separator>
            </c:dLbl>
            <c:dLbl>
              <c:idx val="1"/>
              <c:layout>
                <c:manualLayout>
                  <c:x val="6.0355568761451955E-2"/>
                  <c:y val="-0.28044289732951438"/>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rp_sexe_0123!$E$4:$F$4</c:f>
              <c:strCache>
                <c:ptCount val="2"/>
                <c:pt idx="0">
                  <c:v>femei</c:v>
                </c:pt>
                <c:pt idx="1">
                  <c:v>barbati</c:v>
                </c:pt>
              </c:strCache>
            </c:strRef>
          </c:cat>
          <c:val>
            <c:numRef>
              <c:f>rp_sexe_0123!$E$12:$F$12</c:f>
              <c:numCache>
                <c:formatCode>#,##0</c:formatCode>
                <c:ptCount val="2"/>
                <c:pt idx="0">
                  <c:v>3854602</c:v>
                </c:pt>
                <c:pt idx="1">
                  <c:v>4171795</c:v>
                </c:pt>
              </c:numCache>
            </c:numRef>
          </c:val>
        </c:ser>
        <c:dLbls>
          <c:showVal val="1"/>
          <c:showPercent val="1"/>
          <c:separator>
</c:separator>
        </c:dLbls>
      </c:pie3DChart>
    </c:plotArea>
    <c:legend>
      <c:legendPos val="r"/>
      <c:layout>
        <c:manualLayout>
          <c:xMode val="edge"/>
          <c:yMode val="edge"/>
          <c:x val="0.4526198439241918"/>
          <c:y val="0.79931972789115646"/>
          <c:w val="8.8071348940914243E-2"/>
          <c:h val="0.15306122448979598"/>
        </c:manualLayout>
      </c:layout>
    </c:legend>
    <c:plotVisOnly val="1"/>
    <c:dispBlanksAs val="zero"/>
  </c:chart>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Situatie centralizatoare</a:t>
            </a:r>
          </a:p>
          <a:p>
            <a:pPr>
              <a:defRPr sz="1050"/>
            </a:pPr>
            <a:r>
              <a:rPr lang="en-GB" sz="1050"/>
              <a:t> privind repartizarea pe sexe si categorii de varsta a participantilor</a:t>
            </a:r>
          </a:p>
          <a:p>
            <a:pPr>
              <a:defRPr sz="1050"/>
            </a:pPr>
            <a:r>
              <a:rPr lang="en-GB" sz="1050"/>
              <a:t> aferente lunii de referinta IANUARIE 2023
</a:t>
            </a:r>
          </a:p>
        </c:rich>
      </c:tx>
      <c:layout>
        <c:manualLayout>
          <c:xMode val="edge"/>
          <c:yMode val="edge"/>
          <c:x val="0.26337161636308071"/>
          <c:y val="8.1474766538269183E-2"/>
        </c:manualLayout>
      </c:layout>
    </c:title>
    <c:view3D>
      <c:hPercent val="167"/>
      <c:depthPercent val="100"/>
      <c:rAngAx val="1"/>
    </c:view3D>
    <c:plotArea>
      <c:layout>
        <c:manualLayout>
          <c:layoutTarget val="inner"/>
          <c:xMode val="edge"/>
          <c:yMode val="edge"/>
          <c:x val="0.18934911242603567"/>
          <c:y val="0.27032161057272952"/>
          <c:w val="0.55739644970414171"/>
          <c:h val="0.66918776323598772"/>
        </c:manualLayout>
      </c:layout>
      <c:bar3DChart>
        <c:barDir val="bar"/>
        <c:grouping val="clustered"/>
        <c:ser>
          <c:idx val="0"/>
          <c:order val="0"/>
          <c:tx>
            <c:strRef>
              <c:f>rp_varste_sexe_0123!$E$5:$H$5</c:f>
              <c:strCache>
                <c:ptCount val="1"/>
                <c:pt idx="0">
                  <c:v>15-25 ani 25-35 ani 35-45 ani peste 45 de ani</c:v>
                </c:pt>
              </c:strCache>
            </c:strRef>
          </c:tx>
          <c:dLbls>
            <c:dLbl>
              <c:idx val="0"/>
              <c:layout>
                <c:manualLayout>
                  <c:x val="-0.10113926291757919"/>
                  <c:y val="-1.6393035936665746E-4"/>
                </c:manualLayout>
              </c:layout>
              <c:showVal val="1"/>
            </c:dLbl>
            <c:dLbl>
              <c:idx val="1"/>
              <c:layout>
                <c:manualLayout>
                  <c:x val="-0.33618549782117574"/>
                  <c:y val="-7.7585095576216045E-3"/>
                </c:manualLayout>
              </c:layout>
              <c:showVal val="1"/>
            </c:dLbl>
            <c:dLbl>
              <c:idx val="2"/>
              <c:layout>
                <c:manualLayout>
                  <c:x val="-0.47547081824855936"/>
                  <c:y val="-5.6041128454228095E-3"/>
                </c:manualLayout>
              </c:layout>
              <c:showVal val="1"/>
            </c:dLbl>
            <c:dLbl>
              <c:idx val="3"/>
              <c:layout>
                <c:manualLayout>
                  <c:x val="-0.42769158056923562"/>
                  <c:y val="-1.2625239133909833E-3"/>
                </c:manualLayout>
              </c:layout>
              <c:showVal val="1"/>
            </c:dLbl>
            <c:txPr>
              <a:bodyPr/>
              <a:lstStyle/>
              <a:p>
                <a:pPr>
                  <a:defRPr b="1"/>
                </a:pPr>
                <a:endParaRPr lang="en-US"/>
              </a:p>
            </c:txPr>
            <c:showVal val="1"/>
          </c:dLbls>
          <c:cat>
            <c:strRef>
              <c:f>rp_varste_sexe_0123!$E$5:$H$5</c:f>
              <c:strCache>
                <c:ptCount val="4"/>
                <c:pt idx="0">
                  <c:v>15-25 ani</c:v>
                </c:pt>
                <c:pt idx="1">
                  <c:v>25-35 ani</c:v>
                </c:pt>
                <c:pt idx="2">
                  <c:v>35-45 ani</c:v>
                </c:pt>
                <c:pt idx="3">
                  <c:v>peste 45 de ani</c:v>
                </c:pt>
              </c:strCache>
            </c:strRef>
          </c:cat>
          <c:val>
            <c:numRef>
              <c:f>rp_varste_sexe_0123!$E$14:$H$14</c:f>
              <c:numCache>
                <c:formatCode>#,##0</c:formatCode>
                <c:ptCount val="4"/>
                <c:pt idx="0">
                  <c:v>673989</c:v>
                </c:pt>
                <c:pt idx="1">
                  <c:v>2022895</c:v>
                </c:pt>
                <c:pt idx="2">
                  <c:v>2802474</c:v>
                </c:pt>
                <c:pt idx="3">
                  <c:v>2527039</c:v>
                </c:pt>
              </c:numCache>
            </c:numRef>
          </c:val>
        </c:ser>
        <c:dLbls>
          <c:showVal val="1"/>
        </c:dLbls>
        <c:shape val="box"/>
        <c:axId val="170158336"/>
        <c:axId val="170180608"/>
        <c:axId val="0"/>
      </c:bar3DChart>
      <c:catAx>
        <c:axId val="170158336"/>
        <c:scaling>
          <c:orientation val="minMax"/>
        </c:scaling>
        <c:axPos val="l"/>
        <c:numFmt formatCode="General" sourceLinked="1"/>
        <c:tickLblPos val="low"/>
        <c:txPr>
          <a:bodyPr rot="0" vert="horz"/>
          <a:lstStyle/>
          <a:p>
            <a:pPr>
              <a:defRPr b="1"/>
            </a:pPr>
            <a:endParaRPr lang="en-US"/>
          </a:p>
        </c:txPr>
        <c:crossAx val="170180608"/>
        <c:crosses val="autoZero"/>
        <c:lblAlgn val="ctr"/>
        <c:lblOffset val="100"/>
        <c:tickLblSkip val="1"/>
        <c:tickMarkSkip val="1"/>
      </c:catAx>
      <c:valAx>
        <c:axId val="170180608"/>
        <c:scaling>
          <c:orientation val="minMax"/>
        </c:scaling>
        <c:axPos val="b"/>
        <c:majorGridlines/>
        <c:numFmt formatCode="#,##0" sourceLinked="1"/>
        <c:tickLblPos val="nextTo"/>
        <c:txPr>
          <a:bodyPr rot="0" vert="horz"/>
          <a:lstStyle/>
          <a:p>
            <a:pPr>
              <a:defRPr b="1"/>
            </a:pPr>
            <a:endParaRPr lang="en-US"/>
          </a:p>
        </c:txPr>
        <c:crossAx val="170158336"/>
        <c:crosses val="autoZero"/>
        <c:crossBetween val="between"/>
      </c:valAx>
    </c:plotArea>
    <c:plotVisOnly val="1"/>
    <c:dispBlanksAs val="gap"/>
  </c:chart>
  <c:spPr>
    <a:gradFill>
      <a:gsLst>
        <a:gs pos="0">
          <a:srgbClr val="4F81BD">
            <a:tint val="66000"/>
            <a:satMod val="160000"/>
          </a:srgbClr>
        </a:gs>
        <a:gs pos="50000">
          <a:srgbClr val="4F81BD">
            <a:tint val="44500"/>
            <a:satMod val="160000"/>
          </a:srgbClr>
        </a:gs>
        <a:gs pos="100000">
          <a:srgbClr val="4F81BD">
            <a:tint val="23500"/>
            <a:satMod val="160000"/>
          </a:srgbClr>
        </a:gs>
      </a:gsLst>
      <a:lin ang="5400000" scaled="0"/>
    </a:gradFill>
  </c:spPr>
  <c:printSettings>
    <c:headerFooter alignWithMargins="0"/>
    <c:pageMargins b="1" l="0.75000000000000033" r="0.75000000000000033"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9</xdr:col>
      <xdr:colOff>666263</xdr:colOff>
      <xdr:row>39</xdr:row>
      <xdr:rowOff>136775</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4657725"/>
          <a:ext cx="7571888" cy="4346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7</xdr:col>
      <xdr:colOff>815208</xdr:colOff>
      <xdr:row>30</xdr:row>
      <xdr:rowOff>31186</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962150"/>
          <a:ext cx="7273158" cy="37554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7</xdr:col>
      <xdr:colOff>769504</xdr:colOff>
      <xdr:row>29</xdr:row>
      <xdr:rowOff>138243</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2181225"/>
          <a:ext cx="7456054" cy="37005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0"/>
    <xdr:ext cx="7915275" cy="48577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9525</xdr:colOff>
      <xdr:row>29</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A12">
            <v>3</v>
          </cell>
          <cell r="B12" t="str">
            <v>AZT VIITORUL TAU</v>
          </cell>
        </row>
        <row r="13">
          <cell r="B13" t="str">
            <v>BCR</v>
          </cell>
        </row>
        <row r="14">
          <cell r="A14">
            <v>5</v>
          </cell>
        </row>
        <row r="15">
          <cell r="B15" t="str">
            <v>BRD</v>
          </cell>
        </row>
        <row r="16">
          <cell r="A16">
            <v>7</v>
          </cell>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K31"/>
  <sheetViews>
    <sheetView tabSelected="1" zoomScaleNormal="100" workbookViewId="0">
      <selection activeCell="E29" sqref="E29"/>
    </sheetView>
  </sheetViews>
  <sheetFormatPr defaultRowHeight="12.75"/>
  <cols>
    <col min="2" max="2" width="6.28515625" customWidth="1"/>
    <col min="3" max="3" width="20.28515625" style="7" customWidth="1"/>
    <col min="4" max="4" width="13.5703125" customWidth="1"/>
    <col min="5" max="5" width="12.85546875" customWidth="1"/>
    <col min="6" max="7" width="14.28515625" bestFit="1" customWidth="1"/>
    <col min="8" max="8" width="12.42578125" customWidth="1"/>
    <col min="9" max="9" width="16.42578125" customWidth="1"/>
    <col min="10" max="10" width="15.42578125" style="4" bestFit="1" customWidth="1"/>
    <col min="11" max="11" width="14.5703125" style="4" customWidth="1"/>
  </cols>
  <sheetData>
    <row r="1" spans="2:11" ht="13.5" thickBot="1"/>
    <row r="2" spans="2:11" ht="43.5" customHeight="1">
      <c r="B2" s="95" t="s">
        <v>216</v>
      </c>
      <c r="C2" s="96"/>
      <c r="D2" s="96"/>
      <c r="E2" s="96"/>
      <c r="F2" s="96"/>
      <c r="G2" s="96"/>
      <c r="H2" s="96"/>
      <c r="I2" s="96"/>
      <c r="J2" s="96"/>
      <c r="K2" s="97"/>
    </row>
    <row r="3" spans="2:11" s="5" customFormat="1" ht="76.5" customHeight="1">
      <c r="B3" s="101" t="s">
        <v>11</v>
      </c>
      <c r="C3" s="102" t="s">
        <v>155</v>
      </c>
      <c r="D3" s="99" t="s">
        <v>106</v>
      </c>
      <c r="E3" s="99" t="s">
        <v>123</v>
      </c>
      <c r="F3" s="99" t="s">
        <v>124</v>
      </c>
      <c r="G3" s="99"/>
      <c r="H3" s="99"/>
      <c r="I3" s="99" t="s">
        <v>125</v>
      </c>
      <c r="J3" s="98" t="s">
        <v>126</v>
      </c>
      <c r="K3" s="100" t="s">
        <v>127</v>
      </c>
    </row>
    <row r="4" spans="2:11" s="5" customFormat="1" ht="56.25" customHeight="1">
      <c r="B4" s="101" t="s">
        <v>11</v>
      </c>
      <c r="C4" s="102"/>
      <c r="D4" s="99"/>
      <c r="E4" s="99"/>
      <c r="F4" s="32" t="s">
        <v>7</v>
      </c>
      <c r="G4" s="32" t="s">
        <v>128</v>
      </c>
      <c r="H4" s="32" t="s">
        <v>129</v>
      </c>
      <c r="I4" s="99"/>
      <c r="J4" s="98"/>
      <c r="K4" s="100"/>
    </row>
    <row r="5" spans="2:11" s="6" customFormat="1" ht="13.5" hidden="1" customHeight="1">
      <c r="B5" s="23"/>
      <c r="C5" s="21"/>
      <c r="D5" s="22" t="s">
        <v>111</v>
      </c>
      <c r="E5" s="22" t="s">
        <v>136</v>
      </c>
      <c r="F5" s="22" t="s">
        <v>137</v>
      </c>
      <c r="G5" s="22" t="s">
        <v>138</v>
      </c>
      <c r="H5" s="22" t="s">
        <v>139</v>
      </c>
      <c r="I5" s="21"/>
      <c r="J5" s="27" t="s">
        <v>140</v>
      </c>
      <c r="K5" s="28"/>
    </row>
    <row r="6" spans="2:11" ht="15">
      <c r="B6" s="37">
        <v>1</v>
      </c>
      <c r="C6" s="42" t="s">
        <v>203</v>
      </c>
      <c r="D6" s="39">
        <v>1106902</v>
      </c>
      <c r="E6" s="39">
        <v>1158086</v>
      </c>
      <c r="F6" s="39">
        <v>135473998</v>
      </c>
      <c r="G6" s="39">
        <v>133104619</v>
      </c>
      <c r="H6" s="39">
        <v>2369379</v>
      </c>
      <c r="I6" s="39">
        <f t="shared" ref="I6:I12" si="0">F6/$C$15</f>
        <v>27524735.975944251</v>
      </c>
      <c r="J6" s="39">
        <v>3549276767</v>
      </c>
      <c r="K6" s="40">
        <f t="shared" ref="K6:K12" si="1">J6/$C$15</f>
        <v>721119235.8641988</v>
      </c>
    </row>
    <row r="7" spans="2:11" ht="15">
      <c r="B7" s="41">
        <v>2</v>
      </c>
      <c r="C7" s="42" t="s">
        <v>130</v>
      </c>
      <c r="D7" s="39">
        <v>1667951</v>
      </c>
      <c r="E7" s="39">
        <v>1746752</v>
      </c>
      <c r="F7" s="39">
        <v>198581604</v>
      </c>
      <c r="G7" s="39">
        <v>195058588</v>
      </c>
      <c r="H7" s="39">
        <v>3523016</v>
      </c>
      <c r="I7" s="39">
        <f t="shared" si="0"/>
        <v>40346533.655702069</v>
      </c>
      <c r="J7" s="39">
        <v>5201302662</v>
      </c>
      <c r="K7" s="40">
        <f t="shared" si="1"/>
        <v>1056767236.6362584</v>
      </c>
    </row>
    <row r="8" spans="2:11" ht="15">
      <c r="B8" s="37">
        <v>3</v>
      </c>
      <c r="C8" s="42" t="s">
        <v>5</v>
      </c>
      <c r="D8" s="39">
        <v>752605</v>
      </c>
      <c r="E8" s="39">
        <v>781368</v>
      </c>
      <c r="F8" s="39">
        <v>78928213</v>
      </c>
      <c r="G8" s="39">
        <v>77209647</v>
      </c>
      <c r="H8" s="39">
        <v>1718566</v>
      </c>
      <c r="I8" s="39">
        <f t="shared" si="0"/>
        <v>16036126.90221256</v>
      </c>
      <c r="J8" s="39">
        <v>2058816941</v>
      </c>
      <c r="K8" s="40">
        <f t="shared" si="1"/>
        <v>418297190.31268412</v>
      </c>
    </row>
    <row r="9" spans="2:11" ht="15">
      <c r="B9" s="41">
        <v>4</v>
      </c>
      <c r="C9" s="42" t="s">
        <v>6</v>
      </c>
      <c r="D9" s="39">
        <v>542044</v>
      </c>
      <c r="E9" s="39">
        <v>561147</v>
      </c>
      <c r="F9" s="39">
        <v>55375285</v>
      </c>
      <c r="G9" s="39">
        <v>53988716</v>
      </c>
      <c r="H9" s="39">
        <v>1386569</v>
      </c>
      <c r="I9" s="39">
        <f t="shared" si="0"/>
        <v>11250794.408663321</v>
      </c>
      <c r="J9" s="39">
        <v>1439627235</v>
      </c>
      <c r="K9" s="40">
        <f t="shared" si="1"/>
        <v>292494206.50561774</v>
      </c>
    </row>
    <row r="10" spans="2:11" ht="15">
      <c r="B10" s="37">
        <v>5</v>
      </c>
      <c r="C10" s="42" t="s">
        <v>131</v>
      </c>
      <c r="D10" s="39">
        <v>1015102</v>
      </c>
      <c r="E10" s="39">
        <v>1055170</v>
      </c>
      <c r="F10" s="39">
        <v>106556979</v>
      </c>
      <c r="G10" s="39">
        <v>104461710</v>
      </c>
      <c r="H10" s="39">
        <v>2095269</v>
      </c>
      <c r="I10" s="39">
        <f t="shared" si="0"/>
        <v>21649561.957780533</v>
      </c>
      <c r="J10" s="39">
        <v>2785495719</v>
      </c>
      <c r="K10" s="40">
        <f t="shared" si="1"/>
        <v>565939112.7410146</v>
      </c>
    </row>
    <row r="11" spans="2:11" ht="15">
      <c r="B11" s="41">
        <v>6</v>
      </c>
      <c r="C11" s="42" t="s">
        <v>132</v>
      </c>
      <c r="D11" s="39">
        <v>851052</v>
      </c>
      <c r="E11" s="39">
        <v>885881</v>
      </c>
      <c r="F11" s="39">
        <v>93483101</v>
      </c>
      <c r="G11" s="39">
        <v>91669751</v>
      </c>
      <c r="H11" s="39">
        <v>1813350</v>
      </c>
      <c r="I11" s="39">
        <f t="shared" si="0"/>
        <v>18993295.475324571</v>
      </c>
      <c r="J11" s="39">
        <v>2444404837</v>
      </c>
      <c r="K11" s="40">
        <f t="shared" si="1"/>
        <v>496638460.14750403</v>
      </c>
    </row>
    <row r="12" spans="2:11" ht="15">
      <c r="B12" s="37">
        <v>7</v>
      </c>
      <c r="C12" s="42" t="s">
        <v>201</v>
      </c>
      <c r="D12" s="39">
        <v>2090741</v>
      </c>
      <c r="E12" s="39">
        <v>2206240</v>
      </c>
      <c r="F12" s="39">
        <v>304143481</v>
      </c>
      <c r="G12" s="39">
        <v>299900348</v>
      </c>
      <c r="H12" s="39">
        <v>4243133</v>
      </c>
      <c r="I12" s="39">
        <f t="shared" si="0"/>
        <v>61793917.186452389</v>
      </c>
      <c r="J12" s="39">
        <v>7996940475</v>
      </c>
      <c r="K12" s="40">
        <f t="shared" si="1"/>
        <v>1624766954.8345151</v>
      </c>
    </row>
    <row r="13" spans="2:11" ht="15.75" thickBot="1">
      <c r="B13" s="33" t="s">
        <v>12</v>
      </c>
      <c r="C13" s="34"/>
      <c r="D13" s="35">
        <f t="shared" ref="D13:K13" si="2">SUM(D6:D12)</f>
        <v>8026397</v>
      </c>
      <c r="E13" s="35">
        <f t="shared" si="2"/>
        <v>8394644</v>
      </c>
      <c r="F13" s="35">
        <f t="shared" si="2"/>
        <v>972542661</v>
      </c>
      <c r="G13" s="35">
        <f t="shared" si="2"/>
        <v>955393379</v>
      </c>
      <c r="H13" s="35">
        <f t="shared" si="2"/>
        <v>17149282</v>
      </c>
      <c r="I13" s="35">
        <f t="shared" si="2"/>
        <v>197594965.5620797</v>
      </c>
      <c r="J13" s="35">
        <f t="shared" si="2"/>
        <v>25475864636</v>
      </c>
      <c r="K13" s="36">
        <f t="shared" si="2"/>
        <v>5176022397.0417919</v>
      </c>
    </row>
    <row r="15" spans="2:11" s="12" customFormat="1">
      <c r="B15" s="29" t="s">
        <v>217</v>
      </c>
      <c r="C15" s="30">
        <v>4.9218999999999999</v>
      </c>
      <c r="J15" s="13"/>
      <c r="K15" s="13"/>
    </row>
    <row r="16" spans="2:11">
      <c r="B16" s="31"/>
      <c r="C16" s="31" t="s">
        <v>215</v>
      </c>
    </row>
    <row r="17" spans="7:7">
      <c r="G17" s="19"/>
    </row>
    <row r="18" spans="7:7">
      <c r="G18" s="19"/>
    </row>
    <row r="19" spans="7:7">
      <c r="G19" s="19"/>
    </row>
    <row r="20" spans="7:7">
      <c r="G20" s="19"/>
    </row>
    <row r="21" spans="7:7">
      <c r="G21" s="19"/>
    </row>
    <row r="22" spans="7:7">
      <c r="G22" s="19"/>
    </row>
    <row r="23" spans="7:7">
      <c r="G23" s="19"/>
    </row>
    <row r="24" spans="7:7">
      <c r="G24" s="19"/>
    </row>
    <row r="25" spans="7:7">
      <c r="G25" s="19"/>
    </row>
    <row r="26" spans="7:7">
      <c r="G26" s="19"/>
    </row>
    <row r="27" spans="7:7">
      <c r="G27" s="19"/>
    </row>
    <row r="28" spans="7:7">
      <c r="G28" s="19"/>
    </row>
    <row r="29" spans="7:7">
      <c r="G29" s="19"/>
    </row>
    <row r="30" spans="7:7">
      <c r="G30" s="19"/>
    </row>
    <row r="31" spans="7:7">
      <c r="G31" s="19"/>
    </row>
  </sheetData>
  <mergeCells count="9">
    <mergeCell ref="B2:K2"/>
    <mergeCell ref="J3:J4"/>
    <mergeCell ref="F3:H3"/>
    <mergeCell ref="K3:K4"/>
    <mergeCell ref="I3:I4"/>
    <mergeCell ref="B3:B4"/>
    <mergeCell ref="C3:C4"/>
    <mergeCell ref="D3:D4"/>
    <mergeCell ref="E3:E4"/>
  </mergeCells>
  <phoneticPr fontId="17"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I10" sqref="I10"/>
    </sheetView>
  </sheetViews>
  <sheetFormatPr defaultRowHeight="15"/>
  <cols>
    <col min="1" max="1" width="9.140625" style="8"/>
    <col min="2" max="2" width="7.85546875" style="8" customWidth="1"/>
    <col min="3" max="3" width="20.140625" style="8" customWidth="1"/>
    <col min="4" max="4" width="13.7109375" style="8" customWidth="1"/>
    <col min="5" max="5" width="16.5703125" style="9" customWidth="1"/>
    <col min="6" max="6" width="3" style="8" customWidth="1"/>
    <col min="7" max="16384" width="9.140625" style="8"/>
  </cols>
  <sheetData>
    <row r="1" spans="2:5" ht="15.75" thickBot="1"/>
    <row r="2" spans="2:5" ht="55.5" customHeight="1">
      <c r="B2" s="137" t="s">
        <v>254</v>
      </c>
      <c r="C2" s="138"/>
      <c r="D2" s="138"/>
      <c r="E2" s="139"/>
    </row>
    <row r="3" spans="2:5">
      <c r="B3" s="133" t="s">
        <v>13</v>
      </c>
      <c r="C3" s="134"/>
      <c r="D3" s="134" t="s">
        <v>14</v>
      </c>
      <c r="E3" s="135"/>
    </row>
    <row r="4" spans="2:5">
      <c r="B4" s="77" t="s">
        <v>15</v>
      </c>
      <c r="C4" s="78" t="s">
        <v>16</v>
      </c>
      <c r="D4" s="78" t="s">
        <v>17</v>
      </c>
      <c r="E4" s="79" t="s">
        <v>18</v>
      </c>
    </row>
    <row r="5" spans="2:5" ht="15.75">
      <c r="B5" s="83"/>
      <c r="C5" s="84" t="s">
        <v>19</v>
      </c>
      <c r="D5" s="39">
        <v>81232</v>
      </c>
      <c r="E5" s="85">
        <f t="shared" ref="E5:E48" si="0">D5/$D$48</f>
        <v>1.0120605796100043E-2</v>
      </c>
    </row>
    <row r="6" spans="2:5" ht="15.75">
      <c r="B6" s="83" t="s">
        <v>20</v>
      </c>
      <c r="C6" s="84" t="s">
        <v>21</v>
      </c>
      <c r="D6" s="39">
        <v>69519</v>
      </c>
      <c r="E6" s="85">
        <f t="shared" si="0"/>
        <v>8.6612959712807636E-3</v>
      </c>
    </row>
    <row r="7" spans="2:5" ht="15.75">
      <c r="B7" s="83" t="s">
        <v>22</v>
      </c>
      <c r="C7" s="84" t="s">
        <v>23</v>
      </c>
      <c r="D7" s="39">
        <v>97561</v>
      </c>
      <c r="E7" s="85">
        <f t="shared" si="0"/>
        <v>1.2155017998735921E-2</v>
      </c>
    </row>
    <row r="8" spans="2:5" ht="15.75">
      <c r="B8" s="83" t="s">
        <v>24</v>
      </c>
      <c r="C8" s="84" t="s">
        <v>25</v>
      </c>
      <c r="D8" s="39">
        <v>123212</v>
      </c>
      <c r="E8" s="85">
        <f t="shared" si="0"/>
        <v>1.5350847958305576E-2</v>
      </c>
    </row>
    <row r="9" spans="2:5" ht="15.75">
      <c r="B9" s="83" t="s">
        <v>26</v>
      </c>
      <c r="C9" s="84" t="s">
        <v>27</v>
      </c>
      <c r="D9" s="39">
        <v>105538</v>
      </c>
      <c r="E9" s="85">
        <f t="shared" si="0"/>
        <v>1.3148863680677645E-2</v>
      </c>
    </row>
    <row r="10" spans="2:5" ht="15.75">
      <c r="B10" s="83" t="s">
        <v>28</v>
      </c>
      <c r="C10" s="84" t="s">
        <v>29</v>
      </c>
      <c r="D10" s="39">
        <v>159860</v>
      </c>
      <c r="E10" s="85">
        <f t="shared" si="0"/>
        <v>1.9916782087903203E-2</v>
      </c>
    </row>
    <row r="11" spans="2:5" ht="15.75">
      <c r="B11" s="83" t="s">
        <v>30</v>
      </c>
      <c r="C11" s="84" t="s">
        <v>31</v>
      </c>
      <c r="D11" s="39">
        <v>70874</v>
      </c>
      <c r="E11" s="85">
        <f t="shared" si="0"/>
        <v>8.830113935306215E-3</v>
      </c>
    </row>
    <row r="12" spans="2:5" ht="15.75">
      <c r="B12" s="83" t="s">
        <v>32</v>
      </c>
      <c r="C12" s="84" t="s">
        <v>33</v>
      </c>
      <c r="D12" s="39">
        <v>58844</v>
      </c>
      <c r="E12" s="85">
        <f t="shared" si="0"/>
        <v>7.3313094281282128E-3</v>
      </c>
    </row>
    <row r="13" spans="2:5" ht="15.75">
      <c r="B13" s="83" t="s">
        <v>34</v>
      </c>
      <c r="C13" s="84" t="s">
        <v>35</v>
      </c>
      <c r="D13" s="39">
        <v>137533</v>
      </c>
      <c r="E13" s="85">
        <f t="shared" si="0"/>
        <v>1.7135085643035099E-2</v>
      </c>
    </row>
    <row r="14" spans="2:5" ht="15.75">
      <c r="B14" s="83" t="s">
        <v>36</v>
      </c>
      <c r="C14" s="84" t="s">
        <v>37</v>
      </c>
      <c r="D14" s="39">
        <v>47544</v>
      </c>
      <c r="E14" s="85">
        <f t="shared" si="0"/>
        <v>5.9234548203882763E-3</v>
      </c>
    </row>
    <row r="15" spans="2:5" ht="15.75">
      <c r="B15" s="83" t="s">
        <v>38</v>
      </c>
      <c r="C15" s="84" t="s">
        <v>39</v>
      </c>
      <c r="D15" s="39">
        <v>71232</v>
      </c>
      <c r="E15" s="85">
        <f t="shared" si="0"/>
        <v>8.8747167627018699E-3</v>
      </c>
    </row>
    <row r="16" spans="2:5" ht="15.75">
      <c r="B16" s="83" t="s">
        <v>40</v>
      </c>
      <c r="C16" s="84" t="s">
        <v>41</v>
      </c>
      <c r="D16" s="39">
        <v>47531</v>
      </c>
      <c r="E16" s="85">
        <f t="shared" si="0"/>
        <v>5.9218351646448588E-3</v>
      </c>
    </row>
    <row r="17" spans="2:5" ht="15.75">
      <c r="B17" s="83" t="s">
        <v>42</v>
      </c>
      <c r="C17" s="84" t="s">
        <v>43</v>
      </c>
      <c r="D17" s="39">
        <v>223022</v>
      </c>
      <c r="E17" s="85">
        <f t="shared" si="0"/>
        <v>2.7786066400652745E-2</v>
      </c>
    </row>
    <row r="18" spans="2:5" ht="15.75">
      <c r="B18" s="83" t="s">
        <v>44</v>
      </c>
      <c r="C18" s="84" t="s">
        <v>45</v>
      </c>
      <c r="D18" s="39">
        <v>180416</v>
      </c>
      <c r="E18" s="85">
        <f t="shared" si="0"/>
        <v>2.2477831584956486E-2</v>
      </c>
    </row>
    <row r="19" spans="2:5" ht="15.75">
      <c r="B19" s="83" t="s">
        <v>46</v>
      </c>
      <c r="C19" s="84" t="s">
        <v>47</v>
      </c>
      <c r="D19" s="39">
        <v>55120</v>
      </c>
      <c r="E19" s="85">
        <f t="shared" si="0"/>
        <v>6.8673403520907329E-3</v>
      </c>
    </row>
    <row r="20" spans="2:5" ht="15.75">
      <c r="B20" s="83" t="s">
        <v>48</v>
      </c>
      <c r="C20" s="84" t="s">
        <v>49</v>
      </c>
      <c r="D20" s="39">
        <v>67801</v>
      </c>
      <c r="E20" s="85">
        <f t="shared" si="0"/>
        <v>8.4472522353429558E-3</v>
      </c>
    </row>
    <row r="21" spans="2:5" ht="15.75">
      <c r="B21" s="83" t="s">
        <v>50</v>
      </c>
      <c r="C21" s="84" t="s">
        <v>51</v>
      </c>
      <c r="D21" s="39">
        <v>131898</v>
      </c>
      <c r="E21" s="85">
        <f t="shared" si="0"/>
        <v>1.643302717271523E-2</v>
      </c>
    </row>
    <row r="22" spans="2:5" ht="15.75">
      <c r="B22" s="83" t="s">
        <v>52</v>
      </c>
      <c r="C22" s="84" t="s">
        <v>53</v>
      </c>
      <c r="D22" s="39">
        <v>123644</v>
      </c>
      <c r="E22" s="85">
        <f t="shared" si="0"/>
        <v>1.5404670364548376E-2</v>
      </c>
    </row>
    <row r="23" spans="2:5" ht="15.75">
      <c r="B23" s="83" t="s">
        <v>54</v>
      </c>
      <c r="C23" s="84" t="s">
        <v>55</v>
      </c>
      <c r="D23" s="39">
        <v>71757</v>
      </c>
      <c r="E23" s="85">
        <f t="shared" si="0"/>
        <v>8.9401259369552739E-3</v>
      </c>
    </row>
    <row r="24" spans="2:5" ht="15.75">
      <c r="B24" s="83" t="s">
        <v>56</v>
      </c>
      <c r="C24" s="84" t="s">
        <v>57</v>
      </c>
      <c r="D24" s="39">
        <v>101481</v>
      </c>
      <c r="E24" s="85">
        <f t="shared" si="0"/>
        <v>1.2643406499828005E-2</v>
      </c>
    </row>
    <row r="25" spans="2:5" ht="15.75">
      <c r="B25" s="83" t="s">
        <v>58</v>
      </c>
      <c r="C25" s="84" t="s">
        <v>59</v>
      </c>
      <c r="D25" s="39">
        <v>106177</v>
      </c>
      <c r="E25" s="85">
        <f t="shared" si="0"/>
        <v>1.3228475989911788E-2</v>
      </c>
    </row>
    <row r="26" spans="2:5" ht="15.75">
      <c r="B26" s="83" t="s">
        <v>60</v>
      </c>
      <c r="C26" s="84" t="s">
        <v>61</v>
      </c>
      <c r="D26" s="39">
        <v>33458</v>
      </c>
      <c r="E26" s="85">
        <f t="shared" si="0"/>
        <v>4.1684955279436093E-3</v>
      </c>
    </row>
    <row r="27" spans="2:5" ht="15.75">
      <c r="B27" s="83" t="s">
        <v>62</v>
      </c>
      <c r="C27" s="84" t="s">
        <v>63</v>
      </c>
      <c r="D27" s="39">
        <v>205853</v>
      </c>
      <c r="E27" s="85">
        <f t="shared" si="0"/>
        <v>2.5646999519211421E-2</v>
      </c>
    </row>
    <row r="28" spans="2:5" ht="15.75">
      <c r="B28" s="83" t="s">
        <v>64</v>
      </c>
      <c r="C28" s="84" t="s">
        <v>65</v>
      </c>
      <c r="D28" s="39">
        <v>23353</v>
      </c>
      <c r="E28" s="85">
        <f t="shared" si="0"/>
        <v>2.9095246596947547E-3</v>
      </c>
    </row>
    <row r="29" spans="2:5" ht="15.75">
      <c r="B29" s="83" t="s">
        <v>66</v>
      </c>
      <c r="C29" s="84" t="s">
        <v>67</v>
      </c>
      <c r="D29" s="39">
        <v>139082</v>
      </c>
      <c r="E29" s="85">
        <f t="shared" si="0"/>
        <v>1.7328073854308478E-2</v>
      </c>
    </row>
    <row r="30" spans="2:5" ht="15.75">
      <c r="B30" s="83" t="s">
        <v>68</v>
      </c>
      <c r="C30" s="84" t="s">
        <v>69</v>
      </c>
      <c r="D30" s="39">
        <v>41894</v>
      </c>
      <c r="E30" s="85">
        <f t="shared" si="0"/>
        <v>5.219527516518308E-3</v>
      </c>
    </row>
    <row r="31" spans="2:5" ht="15.75">
      <c r="B31" s="83" t="s">
        <v>70</v>
      </c>
      <c r="C31" s="84" t="s">
        <v>71</v>
      </c>
      <c r="D31" s="39">
        <v>165557</v>
      </c>
      <c r="E31" s="85">
        <f t="shared" si="0"/>
        <v>2.0626565070230141E-2</v>
      </c>
    </row>
    <row r="32" spans="2:5" ht="15.75">
      <c r="B32" s="83" t="s">
        <v>72</v>
      </c>
      <c r="C32" s="84" t="s">
        <v>73</v>
      </c>
      <c r="D32" s="39">
        <v>107513</v>
      </c>
      <c r="E32" s="85">
        <f t="shared" si="0"/>
        <v>1.3394926764773784E-2</v>
      </c>
    </row>
    <row r="33" spans="2:13" ht="15.75">
      <c r="B33" s="83" t="s">
        <v>74</v>
      </c>
      <c r="C33" s="84" t="s">
        <v>75</v>
      </c>
      <c r="D33" s="39">
        <v>79053</v>
      </c>
      <c r="E33" s="85">
        <f t="shared" si="0"/>
        <v>9.8491265757225822E-3</v>
      </c>
    </row>
    <row r="34" spans="2:13" ht="15.75">
      <c r="B34" s="83" t="s">
        <v>76</v>
      </c>
      <c r="C34" s="84" t="s">
        <v>77</v>
      </c>
      <c r="D34" s="39">
        <v>174337</v>
      </c>
      <c r="E34" s="85">
        <f t="shared" si="0"/>
        <v>2.1720455641553737E-2</v>
      </c>
    </row>
    <row r="35" spans="2:13" ht="15.75">
      <c r="B35" s="83" t="s">
        <v>78</v>
      </c>
      <c r="C35" s="84" t="s">
        <v>79</v>
      </c>
      <c r="D35" s="39">
        <v>125627</v>
      </c>
      <c r="E35" s="85">
        <f t="shared" si="0"/>
        <v>1.5651730159871233E-2</v>
      </c>
    </row>
    <row r="36" spans="2:13" ht="15.75">
      <c r="B36" s="83" t="s">
        <v>80</v>
      </c>
      <c r="C36" s="84" t="s">
        <v>81</v>
      </c>
      <c r="D36" s="39">
        <v>70888</v>
      </c>
      <c r="E36" s="85">
        <f t="shared" si="0"/>
        <v>8.8318581799529724E-3</v>
      </c>
    </row>
    <row r="37" spans="2:13" ht="15.75">
      <c r="B37" s="83" t="s">
        <v>82</v>
      </c>
      <c r="C37" s="84" t="s">
        <v>83</v>
      </c>
      <c r="D37" s="39">
        <v>186155</v>
      </c>
      <c r="E37" s="85">
        <f t="shared" si="0"/>
        <v>2.3192847301223701E-2</v>
      </c>
    </row>
    <row r="38" spans="2:13" ht="15.75">
      <c r="B38" s="83" t="s">
        <v>84</v>
      </c>
      <c r="C38" s="84" t="s">
        <v>85</v>
      </c>
      <c r="D38" s="39">
        <v>178260</v>
      </c>
      <c r="E38" s="85">
        <f t="shared" si="0"/>
        <v>2.220921790935584E-2</v>
      </c>
    </row>
    <row r="39" spans="2:13" ht="15.75">
      <c r="B39" s="83" t="s">
        <v>86</v>
      </c>
      <c r="C39" s="84" t="s">
        <v>87</v>
      </c>
      <c r="D39" s="39">
        <v>40825</v>
      </c>
      <c r="E39" s="85">
        <f t="shared" si="0"/>
        <v>5.0863419788480437E-3</v>
      </c>
    </row>
    <row r="40" spans="2:13" ht="15.75">
      <c r="B40" s="83" t="s">
        <v>88</v>
      </c>
      <c r="C40" s="84" t="s">
        <v>89</v>
      </c>
      <c r="D40" s="39">
        <v>387260</v>
      </c>
      <c r="E40" s="85">
        <f t="shared" si="0"/>
        <v>4.8248298707377672E-2</v>
      </c>
      <c r="M40" s="20"/>
    </row>
    <row r="41" spans="2:13" ht="15.75">
      <c r="B41" s="83" t="s">
        <v>90</v>
      </c>
      <c r="C41" s="84" t="s">
        <v>91</v>
      </c>
      <c r="D41" s="39">
        <v>59582</v>
      </c>
      <c r="E41" s="85">
        <f t="shared" si="0"/>
        <v>7.4232560387929979E-3</v>
      </c>
    </row>
    <row r="42" spans="2:13" ht="15.75">
      <c r="B42" s="83" t="s">
        <v>92</v>
      </c>
      <c r="C42" s="84" t="s">
        <v>93</v>
      </c>
      <c r="D42" s="39">
        <v>89512</v>
      </c>
      <c r="E42" s="85">
        <f t="shared" si="0"/>
        <v>1.115220191575373E-2</v>
      </c>
    </row>
    <row r="43" spans="2:13" ht="15.75">
      <c r="B43" s="83" t="s">
        <v>94</v>
      </c>
      <c r="C43" s="84" t="s">
        <v>96</v>
      </c>
      <c r="D43" s="39">
        <v>109875</v>
      </c>
      <c r="E43" s="85">
        <f t="shared" si="0"/>
        <v>1.3689205754462431E-2</v>
      </c>
    </row>
    <row r="44" spans="2:13" ht="15.75">
      <c r="B44" s="83" t="s">
        <v>97</v>
      </c>
      <c r="C44" s="84" t="s">
        <v>98</v>
      </c>
      <c r="D44" s="39">
        <v>88616</v>
      </c>
      <c r="E44" s="85">
        <f t="shared" si="0"/>
        <v>1.1040570258361256E-2</v>
      </c>
    </row>
    <row r="45" spans="2:13" ht="15.75">
      <c r="B45" s="83" t="s">
        <v>99</v>
      </c>
      <c r="C45" s="84" t="s">
        <v>100</v>
      </c>
      <c r="D45" s="39">
        <v>42052</v>
      </c>
      <c r="E45" s="85">
        <f t="shared" si="0"/>
        <v>5.2392125632459994E-3</v>
      </c>
    </row>
    <row r="46" spans="2:13" ht="15.75">
      <c r="B46" s="83" t="s">
        <v>101</v>
      </c>
      <c r="C46" s="84" t="s">
        <v>102</v>
      </c>
      <c r="D46" s="39">
        <v>2674337</v>
      </c>
      <c r="E46" s="85">
        <f t="shared" si="0"/>
        <v>0.33319271399109712</v>
      </c>
    </row>
    <row r="47" spans="2:13" ht="15.75">
      <c r="B47" s="83" t="s">
        <v>103</v>
      </c>
      <c r="C47" s="84" t="s">
        <v>104</v>
      </c>
      <c r="D47" s="39">
        <v>871512</v>
      </c>
      <c r="E47" s="85">
        <f t="shared" si="0"/>
        <v>0.1085807243274909</v>
      </c>
    </row>
    <row r="48" spans="2:13" ht="16.5" thickBot="1">
      <c r="B48" s="80" t="s">
        <v>105</v>
      </c>
      <c r="C48" s="81" t="s">
        <v>12</v>
      </c>
      <c r="D48" s="35">
        <f>SUM(D5:D47)</f>
        <v>8026397</v>
      </c>
      <c r="E48" s="82">
        <f t="shared" si="0"/>
        <v>1</v>
      </c>
    </row>
    <row r="49" spans="4:4">
      <c r="D49" s="25"/>
    </row>
  </sheetData>
  <mergeCells count="3">
    <mergeCell ref="B3:C3"/>
    <mergeCell ref="D3:E3"/>
    <mergeCell ref="B2:E2"/>
  </mergeCells>
  <phoneticPr fontId="6" type="noConversion"/>
  <printOptions horizontalCentered="1" verticalCentered="1"/>
  <pageMargins left="0.27559055118110237" right="0.27559055118110237" top="0.27559055118110237" bottom="0.55118110236220474" header="0.19685039370078741" footer="0.15748031496062992"/>
  <pageSetup scale="82"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J13" sqref="J13"/>
    </sheetView>
  </sheetViews>
  <sheetFormatPr defaultRowHeight="15"/>
  <cols>
    <col min="2" max="2" width="7.28515625" customWidth="1"/>
    <col min="3" max="3" width="18" customWidth="1"/>
    <col min="4" max="4" width="27.85546875" customWidth="1"/>
    <col min="5" max="16384" width="9.140625" style="8"/>
  </cols>
  <sheetData>
    <row r="1" spans="2:4" ht="15.75" thickBot="1"/>
    <row r="2" spans="2:4" ht="66" customHeight="1">
      <c r="B2" s="142" t="s">
        <v>255</v>
      </c>
      <c r="C2" s="143"/>
      <c r="D2" s="144"/>
    </row>
    <row r="3" spans="2:4" ht="57" customHeight="1">
      <c r="B3" s="140" t="s">
        <v>13</v>
      </c>
      <c r="C3" s="141"/>
      <c r="D3" s="86" t="s">
        <v>164</v>
      </c>
    </row>
    <row r="4" spans="2:4">
      <c r="B4" s="77" t="s">
        <v>15</v>
      </c>
      <c r="C4" s="78" t="s">
        <v>182</v>
      </c>
      <c r="D4" s="87"/>
    </row>
    <row r="5" spans="2:4" ht="15.75">
      <c r="B5" s="91"/>
      <c r="C5" s="84" t="s">
        <v>183</v>
      </c>
      <c r="D5" s="92">
        <v>25134</v>
      </c>
    </row>
    <row r="6" spans="2:4" ht="15.75">
      <c r="B6" s="91" t="s">
        <v>20</v>
      </c>
      <c r="C6" s="84" t="s">
        <v>21</v>
      </c>
      <c r="D6" s="92">
        <v>67163</v>
      </c>
    </row>
    <row r="7" spans="2:4" ht="15.75">
      <c r="B7" s="91" t="s">
        <v>22</v>
      </c>
      <c r="C7" s="84" t="s">
        <v>23</v>
      </c>
      <c r="D7" s="92">
        <v>93665</v>
      </c>
    </row>
    <row r="8" spans="2:4" ht="15.75">
      <c r="B8" s="91" t="s">
        <v>24</v>
      </c>
      <c r="C8" s="84" t="s">
        <v>25</v>
      </c>
      <c r="D8" s="92">
        <v>137535</v>
      </c>
    </row>
    <row r="9" spans="2:4" ht="15.75">
      <c r="B9" s="91" t="s">
        <v>26</v>
      </c>
      <c r="C9" s="84" t="s">
        <v>27</v>
      </c>
      <c r="D9" s="92">
        <v>89002</v>
      </c>
    </row>
    <row r="10" spans="2:4" ht="15.75">
      <c r="B10" s="91" t="s">
        <v>28</v>
      </c>
      <c r="C10" s="84" t="s">
        <v>29</v>
      </c>
      <c r="D10" s="92">
        <v>120928</v>
      </c>
    </row>
    <row r="11" spans="2:4" ht="15.75">
      <c r="B11" s="91" t="s">
        <v>30</v>
      </c>
      <c r="C11" s="84" t="s">
        <v>31</v>
      </c>
      <c r="D11" s="92">
        <v>48934</v>
      </c>
    </row>
    <row r="12" spans="2:4" ht="15.75">
      <c r="B12" s="91" t="s">
        <v>32</v>
      </c>
      <c r="C12" s="84" t="s">
        <v>33</v>
      </c>
      <c r="D12" s="92">
        <v>46437</v>
      </c>
    </row>
    <row r="13" spans="2:4" ht="15.75">
      <c r="B13" s="91" t="s">
        <v>34</v>
      </c>
      <c r="C13" s="84" t="s">
        <v>35</v>
      </c>
      <c r="D13" s="92">
        <v>131781</v>
      </c>
    </row>
    <row r="14" spans="2:4" ht="15.75">
      <c r="B14" s="91" t="s">
        <v>36</v>
      </c>
      <c r="C14" s="84" t="s">
        <v>37</v>
      </c>
      <c r="D14" s="92">
        <v>49571</v>
      </c>
    </row>
    <row r="15" spans="2:4" ht="15.75">
      <c r="B15" s="91" t="s">
        <v>38</v>
      </c>
      <c r="C15" s="84" t="s">
        <v>39</v>
      </c>
      <c r="D15" s="92">
        <v>64686</v>
      </c>
    </row>
    <row r="16" spans="2:4" ht="15.75">
      <c r="B16" s="91" t="s">
        <v>40</v>
      </c>
      <c r="C16" s="84" t="s">
        <v>41</v>
      </c>
      <c r="D16" s="92">
        <v>41589</v>
      </c>
    </row>
    <row r="17" spans="2:4" ht="15.75">
      <c r="B17" s="91" t="s">
        <v>42</v>
      </c>
      <c r="C17" s="84" t="s">
        <v>43</v>
      </c>
      <c r="D17" s="92">
        <v>178627</v>
      </c>
    </row>
    <row r="18" spans="2:4" ht="15.75">
      <c r="B18" s="91" t="s">
        <v>44</v>
      </c>
      <c r="C18" s="84" t="s">
        <v>45</v>
      </c>
      <c r="D18" s="92">
        <v>133190</v>
      </c>
    </row>
    <row r="19" spans="2:4" ht="15.75">
      <c r="B19" s="91" t="s">
        <v>46</v>
      </c>
      <c r="C19" s="84" t="s">
        <v>47</v>
      </c>
      <c r="D19" s="92">
        <v>38209</v>
      </c>
    </row>
    <row r="20" spans="2:4" ht="15.75">
      <c r="B20" s="91" t="s">
        <v>48</v>
      </c>
      <c r="C20" s="84" t="s">
        <v>49</v>
      </c>
      <c r="D20" s="92">
        <v>84462</v>
      </c>
    </row>
    <row r="21" spans="2:4" ht="15.75">
      <c r="B21" s="91" t="s">
        <v>50</v>
      </c>
      <c r="C21" s="84" t="s">
        <v>51</v>
      </c>
      <c r="D21" s="92">
        <v>105667</v>
      </c>
    </row>
    <row r="22" spans="2:4" ht="15.75">
      <c r="B22" s="91" t="s">
        <v>52</v>
      </c>
      <c r="C22" s="84" t="s">
        <v>53</v>
      </c>
      <c r="D22" s="92">
        <v>83169</v>
      </c>
    </row>
    <row r="23" spans="2:4" ht="15.75">
      <c r="B23" s="91" t="s">
        <v>54</v>
      </c>
      <c r="C23" s="84" t="s">
        <v>55</v>
      </c>
      <c r="D23" s="92">
        <v>65098</v>
      </c>
    </row>
    <row r="24" spans="2:4" ht="15.75">
      <c r="B24" s="91" t="s">
        <v>56</v>
      </c>
      <c r="C24" s="84" t="s">
        <v>57</v>
      </c>
      <c r="D24" s="92">
        <v>54738</v>
      </c>
    </row>
    <row r="25" spans="2:4" ht="15.75">
      <c r="B25" s="91" t="s">
        <v>58</v>
      </c>
      <c r="C25" s="84" t="s">
        <v>59</v>
      </c>
      <c r="D25" s="92">
        <v>74490</v>
      </c>
    </row>
    <row r="26" spans="2:4" ht="15.75">
      <c r="B26" s="91" t="s">
        <v>60</v>
      </c>
      <c r="C26" s="84" t="s">
        <v>61</v>
      </c>
      <c r="D26" s="92">
        <v>42143</v>
      </c>
    </row>
    <row r="27" spans="2:4" ht="15.75">
      <c r="B27" s="91" t="s">
        <v>62</v>
      </c>
      <c r="C27" s="84" t="s">
        <v>63</v>
      </c>
      <c r="D27" s="92">
        <v>138345</v>
      </c>
    </row>
    <row r="28" spans="2:4" ht="15.75">
      <c r="B28" s="91" t="s">
        <v>64</v>
      </c>
      <c r="C28" s="84" t="s">
        <v>65</v>
      </c>
      <c r="D28" s="92">
        <v>40928</v>
      </c>
    </row>
    <row r="29" spans="2:4" ht="15.75">
      <c r="B29" s="91" t="s">
        <v>66</v>
      </c>
      <c r="C29" s="84" t="s">
        <v>67</v>
      </c>
      <c r="D29" s="92">
        <v>82781</v>
      </c>
    </row>
    <row r="30" spans="2:4" ht="15.75">
      <c r="B30" s="91" t="s">
        <v>68</v>
      </c>
      <c r="C30" s="84" t="s">
        <v>69</v>
      </c>
      <c r="D30" s="92">
        <v>35955</v>
      </c>
    </row>
    <row r="31" spans="2:4" ht="15.75">
      <c r="B31" s="91" t="s">
        <v>70</v>
      </c>
      <c r="C31" s="84" t="s">
        <v>71</v>
      </c>
      <c r="D31" s="92">
        <v>105303</v>
      </c>
    </row>
    <row r="32" spans="2:4" ht="15.75">
      <c r="B32" s="91" t="s">
        <v>72</v>
      </c>
      <c r="C32" s="84" t="s">
        <v>73</v>
      </c>
      <c r="D32" s="92">
        <v>65767</v>
      </c>
    </row>
    <row r="33" spans="2:12" ht="15.75">
      <c r="B33" s="91" t="s">
        <v>74</v>
      </c>
      <c r="C33" s="84" t="s">
        <v>75</v>
      </c>
      <c r="D33" s="92">
        <v>61882</v>
      </c>
    </row>
    <row r="34" spans="2:12" ht="15.75">
      <c r="B34" s="91" t="s">
        <v>76</v>
      </c>
      <c r="C34" s="84" t="s">
        <v>77</v>
      </c>
      <c r="D34" s="92">
        <v>157606</v>
      </c>
    </row>
    <row r="35" spans="2:12" ht="15.75">
      <c r="B35" s="91" t="s">
        <v>78</v>
      </c>
      <c r="C35" s="84" t="s">
        <v>79</v>
      </c>
      <c r="D35" s="92">
        <v>59396</v>
      </c>
    </row>
    <row r="36" spans="2:12" ht="15.75">
      <c r="B36" s="91" t="s">
        <v>80</v>
      </c>
      <c r="C36" s="84" t="s">
        <v>81</v>
      </c>
      <c r="D36" s="92">
        <v>41745</v>
      </c>
    </row>
    <row r="37" spans="2:12" ht="15.75">
      <c r="B37" s="91" t="s">
        <v>82</v>
      </c>
      <c r="C37" s="84" t="s">
        <v>83</v>
      </c>
      <c r="D37" s="92">
        <v>96789</v>
      </c>
    </row>
    <row r="38" spans="2:12" ht="15.75">
      <c r="B38" s="91" t="s">
        <v>84</v>
      </c>
      <c r="C38" s="84" t="s">
        <v>85</v>
      </c>
      <c r="D38" s="92">
        <v>88521</v>
      </c>
    </row>
    <row r="39" spans="2:12" ht="15.75">
      <c r="B39" s="91" t="s">
        <v>86</v>
      </c>
      <c r="C39" s="84" t="s">
        <v>87</v>
      </c>
      <c r="D39" s="92">
        <v>48584</v>
      </c>
    </row>
    <row r="40" spans="2:12" ht="15.75">
      <c r="B40" s="91" t="s">
        <v>88</v>
      </c>
      <c r="C40" s="84" t="s">
        <v>89</v>
      </c>
      <c r="D40" s="92">
        <v>170536</v>
      </c>
    </row>
    <row r="41" spans="2:12" ht="15.75">
      <c r="B41" s="91" t="s">
        <v>90</v>
      </c>
      <c r="C41" s="84" t="s">
        <v>91</v>
      </c>
      <c r="D41" s="92">
        <v>33298</v>
      </c>
    </row>
    <row r="42" spans="2:12" ht="15.75">
      <c r="B42" s="91" t="s">
        <v>92</v>
      </c>
      <c r="C42" s="84" t="s">
        <v>93</v>
      </c>
      <c r="D42" s="92">
        <v>46495</v>
      </c>
    </row>
    <row r="43" spans="2:12" ht="15.75">
      <c r="B43" s="91" t="s">
        <v>94</v>
      </c>
      <c r="C43" s="84" t="s">
        <v>96</v>
      </c>
      <c r="D43" s="92">
        <v>65579</v>
      </c>
    </row>
    <row r="44" spans="2:12" ht="15.75">
      <c r="B44" s="91" t="s">
        <v>97</v>
      </c>
      <c r="C44" s="84" t="s">
        <v>98</v>
      </c>
      <c r="D44" s="92">
        <v>45387</v>
      </c>
      <c r="L44" s="20"/>
    </row>
    <row r="45" spans="2:12" ht="15.75">
      <c r="B45" s="91" t="s">
        <v>99</v>
      </c>
      <c r="C45" s="84" t="s">
        <v>100</v>
      </c>
      <c r="D45" s="92">
        <v>44106</v>
      </c>
    </row>
    <row r="46" spans="2:12" ht="15.75">
      <c r="B46" s="91" t="s">
        <v>101</v>
      </c>
      <c r="C46" s="84" t="s">
        <v>102</v>
      </c>
      <c r="D46" s="92">
        <v>65897</v>
      </c>
    </row>
    <row r="47" spans="2:12" ht="15.75">
      <c r="B47" s="91">
        <v>421</v>
      </c>
      <c r="C47" s="84" t="s">
        <v>102</v>
      </c>
      <c r="D47" s="92">
        <v>91806</v>
      </c>
    </row>
    <row r="48" spans="2:12" ht="15.75">
      <c r="B48" s="91">
        <v>431</v>
      </c>
      <c r="C48" s="84" t="s">
        <v>102</v>
      </c>
      <c r="D48" s="92">
        <v>122440</v>
      </c>
    </row>
    <row r="49" spans="2:4" ht="15.75">
      <c r="B49" s="91">
        <v>441</v>
      </c>
      <c r="C49" s="84" t="s">
        <v>102</v>
      </c>
      <c r="D49" s="92">
        <v>92747</v>
      </c>
    </row>
    <row r="50" spans="2:4" ht="15.75">
      <c r="B50" s="91">
        <v>451</v>
      </c>
      <c r="C50" s="84" t="s">
        <v>102</v>
      </c>
      <c r="D50" s="92">
        <v>74034</v>
      </c>
    </row>
    <row r="51" spans="2:4" ht="15.75">
      <c r="B51" s="91">
        <v>461</v>
      </c>
      <c r="C51" s="84" t="s">
        <v>102</v>
      </c>
      <c r="D51" s="92">
        <v>112565</v>
      </c>
    </row>
    <row r="52" spans="2:4" ht="15.75">
      <c r="B52" s="91" t="s">
        <v>103</v>
      </c>
      <c r="C52" s="84" t="s">
        <v>104</v>
      </c>
      <c r="D52" s="92">
        <v>139855</v>
      </c>
    </row>
    <row r="53" spans="2:4" ht="16.5" thickBot="1">
      <c r="B53" s="88" t="s">
        <v>105</v>
      </c>
      <c r="C53" s="89" t="s">
        <v>12</v>
      </c>
      <c r="D53" s="90">
        <f>SUM(D5:D52)</f>
        <v>3904565</v>
      </c>
    </row>
  </sheetData>
  <mergeCells count="2">
    <mergeCell ref="B3:C3"/>
    <mergeCell ref="B2:D2"/>
  </mergeCells>
  <phoneticPr fontId="6" type="noConversion"/>
  <printOptions horizontalCentered="1" verticalCentered="1"/>
  <pageMargins left="0.27559055118110237" right="0.27559055118110237" top="0.27559055118110237" bottom="0.55118110236220474" header="0.19685039370078741" footer="0.15748031496062992"/>
  <pageSetup scale="7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D16"/>
  <sheetViews>
    <sheetView workbookViewId="0">
      <selection activeCell="G20" sqref="G20"/>
    </sheetView>
  </sheetViews>
  <sheetFormatPr defaultRowHeight="12.75"/>
  <cols>
    <col min="1" max="1" width="12.140625" customWidth="1"/>
    <col min="2" max="2" width="29.7109375" customWidth="1"/>
    <col min="3" max="3" width="29.5703125" customWidth="1"/>
  </cols>
  <sheetData>
    <row r="1" spans="2:4" ht="16.5" thickBot="1">
      <c r="B1" s="136"/>
      <c r="C1" s="136"/>
    </row>
    <row r="2" spans="2:4" ht="40.5" customHeight="1">
      <c r="B2" s="145" t="s">
        <v>256</v>
      </c>
      <c r="C2" s="146"/>
    </row>
    <row r="3" spans="2:4">
      <c r="B3" s="77" t="s">
        <v>169</v>
      </c>
      <c r="C3" s="87" t="s">
        <v>14</v>
      </c>
    </row>
    <row r="4" spans="2:4" ht="15">
      <c r="B4" s="93" t="s">
        <v>189</v>
      </c>
      <c r="C4" s="40">
        <v>100202</v>
      </c>
    </row>
    <row r="5" spans="2:4" ht="15">
      <c r="B5" s="93" t="s">
        <v>180</v>
      </c>
      <c r="C5" s="40">
        <v>99914</v>
      </c>
    </row>
    <row r="6" spans="2:4" ht="15">
      <c r="B6" s="93" t="s">
        <v>208</v>
      </c>
      <c r="C6" s="40">
        <v>99587</v>
      </c>
    </row>
    <row r="7" spans="2:4" ht="15">
      <c r="B7" s="93" t="s">
        <v>209</v>
      </c>
      <c r="C7" s="40">
        <v>99347</v>
      </c>
    </row>
    <row r="8" spans="2:4" ht="15">
      <c r="B8" s="93" t="s">
        <v>210</v>
      </c>
      <c r="C8" s="40">
        <v>98999</v>
      </c>
    </row>
    <row r="9" spans="2:4" ht="15">
      <c r="B9" s="93" t="s">
        <v>211</v>
      </c>
      <c r="C9" s="40">
        <v>98749</v>
      </c>
    </row>
    <row r="10" spans="2:4" ht="15">
      <c r="B10" s="93" t="s">
        <v>197</v>
      </c>
      <c r="C10" s="40">
        <v>98470</v>
      </c>
    </row>
    <row r="11" spans="2:4" ht="15">
      <c r="B11" s="93" t="s">
        <v>172</v>
      </c>
      <c r="C11" s="40">
        <v>98211</v>
      </c>
    </row>
    <row r="12" spans="2:4" ht="15">
      <c r="B12" s="93" t="s">
        <v>0</v>
      </c>
      <c r="C12" s="40">
        <v>97789</v>
      </c>
    </row>
    <row r="13" spans="2:4" ht="15">
      <c r="B13" s="93" t="s">
        <v>188</v>
      </c>
      <c r="C13" s="40">
        <v>79104</v>
      </c>
      <c r="D13" s="4"/>
    </row>
    <row r="14" spans="2:4" ht="15">
      <c r="B14" s="93" t="s">
        <v>212</v>
      </c>
      <c r="C14" s="40">
        <v>79193</v>
      </c>
    </row>
    <row r="15" spans="2:4" ht="15">
      <c r="B15" s="93" t="s">
        <v>194</v>
      </c>
      <c r="C15" s="40">
        <v>78992</v>
      </c>
    </row>
    <row r="16" spans="2:4" ht="15.75" thickBot="1">
      <c r="B16" s="94" t="s">
        <v>165</v>
      </c>
      <c r="C16" s="74">
        <v>78808</v>
      </c>
    </row>
  </sheetData>
  <mergeCells count="2">
    <mergeCell ref="B1:C1"/>
    <mergeCell ref="B2:C2"/>
  </mergeCells>
  <phoneticPr fontId="15"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K20" sqref="K20"/>
    </sheetView>
  </sheetViews>
  <sheetFormatPr defaultColWidth="11.42578125" defaultRowHeight="12.75"/>
  <cols>
    <col min="2" max="2" width="6.28515625" customWidth="1"/>
    <col min="3" max="3" width="19.28515625" style="7" customWidth="1"/>
    <col min="4" max="4" width="22.42578125" customWidth="1"/>
    <col min="5" max="6" width="13.85546875" bestFit="1" customWidth="1"/>
  </cols>
  <sheetData>
    <row r="1" spans="2:8" ht="13.5" thickBot="1"/>
    <row r="2" spans="2:8" ht="54" customHeight="1">
      <c r="B2" s="95" t="s">
        <v>257</v>
      </c>
      <c r="C2" s="96"/>
      <c r="D2" s="96"/>
      <c r="E2" s="96"/>
      <c r="F2" s="97"/>
    </row>
    <row r="3" spans="2:8" ht="23.25" customHeight="1">
      <c r="B3" s="117" t="s">
        <v>11</v>
      </c>
      <c r="C3" s="99" t="s">
        <v>135</v>
      </c>
      <c r="D3" s="99" t="s">
        <v>106</v>
      </c>
      <c r="E3" s="99" t="s">
        <v>108</v>
      </c>
      <c r="F3" s="103"/>
    </row>
    <row r="4" spans="2:8" ht="47.25" customHeight="1">
      <c r="B4" s="117"/>
      <c r="C4" s="99"/>
      <c r="D4" s="99"/>
      <c r="E4" s="32" t="s">
        <v>141</v>
      </c>
      <c r="F4" s="43" t="s">
        <v>142</v>
      </c>
    </row>
    <row r="5" spans="2:8" ht="15">
      <c r="B5" s="37">
        <f>k_total_tec_0123!B6</f>
        <v>1</v>
      </c>
      <c r="C5" s="38" t="str">
        <f>k_total_tec_0123!C6</f>
        <v>METROPOLITAN LIFE</v>
      </c>
      <c r="D5" s="39">
        <f t="shared" ref="D5:D11" si="0">E5+F5</f>
        <v>1106902</v>
      </c>
      <c r="E5" s="39">
        <v>529085</v>
      </c>
      <c r="F5" s="40">
        <v>577817</v>
      </c>
      <c r="G5" s="4"/>
      <c r="H5" s="4"/>
    </row>
    <row r="6" spans="2:8" ht="15">
      <c r="B6" s="41">
        <f>k_total_tec_0123!B7</f>
        <v>2</v>
      </c>
      <c r="C6" s="38" t="str">
        <f>k_total_tec_0123!C7</f>
        <v>AZT VIITORUL TAU</v>
      </c>
      <c r="D6" s="39">
        <f t="shared" si="0"/>
        <v>1667951</v>
      </c>
      <c r="E6" s="39">
        <v>797701</v>
      </c>
      <c r="F6" s="40">
        <v>870250</v>
      </c>
      <c r="G6" s="4"/>
      <c r="H6" s="4"/>
    </row>
    <row r="7" spans="2:8" ht="15">
      <c r="B7" s="41">
        <f>k_total_tec_0123!B8</f>
        <v>3</v>
      </c>
      <c r="C7" s="42" t="str">
        <f>k_total_tec_0123!C8</f>
        <v>BCR</v>
      </c>
      <c r="D7" s="39">
        <f t="shared" si="0"/>
        <v>752605</v>
      </c>
      <c r="E7" s="39">
        <v>355746</v>
      </c>
      <c r="F7" s="40">
        <v>396859</v>
      </c>
      <c r="G7" s="4"/>
      <c r="H7" s="4"/>
    </row>
    <row r="8" spans="2:8" ht="15">
      <c r="B8" s="41">
        <f>k_total_tec_0123!B9</f>
        <v>4</v>
      </c>
      <c r="C8" s="42" t="str">
        <f>k_total_tec_0123!C9</f>
        <v>BRD</v>
      </c>
      <c r="D8" s="39">
        <f t="shared" si="0"/>
        <v>542044</v>
      </c>
      <c r="E8" s="39">
        <v>255497</v>
      </c>
      <c r="F8" s="40">
        <v>286547</v>
      </c>
      <c r="G8" s="4"/>
      <c r="H8" s="4"/>
    </row>
    <row r="9" spans="2:8" ht="15">
      <c r="B9" s="41">
        <f>k_total_tec_0123!B10</f>
        <v>5</v>
      </c>
      <c r="C9" s="42" t="str">
        <f>k_total_tec_0123!C10</f>
        <v>VITAL</v>
      </c>
      <c r="D9" s="39">
        <f t="shared" si="0"/>
        <v>1015102</v>
      </c>
      <c r="E9" s="39">
        <v>478014</v>
      </c>
      <c r="F9" s="40">
        <v>537088</v>
      </c>
      <c r="G9" s="4"/>
      <c r="H9" s="4"/>
    </row>
    <row r="10" spans="2:8" ht="15">
      <c r="B10" s="41">
        <f>k_total_tec_0123!B11</f>
        <v>6</v>
      </c>
      <c r="C10" s="42" t="str">
        <f>k_total_tec_0123!C11</f>
        <v>ARIPI</v>
      </c>
      <c r="D10" s="39">
        <f t="shared" si="0"/>
        <v>851052</v>
      </c>
      <c r="E10" s="39">
        <v>402960</v>
      </c>
      <c r="F10" s="40">
        <v>448092</v>
      </c>
      <c r="G10" s="4"/>
      <c r="H10" s="4"/>
    </row>
    <row r="11" spans="2:8" ht="15">
      <c r="B11" s="41">
        <f>k_total_tec_0123!B12</f>
        <v>7</v>
      </c>
      <c r="C11" s="42" t="s">
        <v>201</v>
      </c>
      <c r="D11" s="39">
        <f t="shared" si="0"/>
        <v>2090741</v>
      </c>
      <c r="E11" s="39">
        <v>1035599</v>
      </c>
      <c r="F11" s="40">
        <v>1055142</v>
      </c>
      <c r="G11" s="4"/>
      <c r="H11" s="4"/>
    </row>
    <row r="12" spans="2:8" ht="15.75" thickBot="1">
      <c r="B12" s="147" t="s">
        <v>12</v>
      </c>
      <c r="C12" s="148"/>
      <c r="D12" s="35">
        <f>SUM(D5:D11)</f>
        <v>8026397</v>
      </c>
      <c r="E12" s="35">
        <f>SUM(E5:E11)</f>
        <v>3854602</v>
      </c>
      <c r="F12" s="36">
        <f>SUM(F5:F11)</f>
        <v>4171795</v>
      </c>
      <c r="G12" s="4"/>
      <c r="H12" s="4"/>
    </row>
    <row r="14" spans="2:8">
      <c r="B14" s="10"/>
      <c r="C14" s="11"/>
    </row>
    <row r="15" spans="2:8">
      <c r="B15" s="14"/>
      <c r="C15" s="14"/>
    </row>
  </sheetData>
  <mergeCells count="6">
    <mergeCell ref="B12:C12"/>
    <mergeCell ref="D3:D4"/>
    <mergeCell ref="E3:F3"/>
    <mergeCell ref="B3:B4"/>
    <mergeCell ref="C3:C4"/>
    <mergeCell ref="B2:F2"/>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P32" sqref="P32"/>
    </sheetView>
  </sheetViews>
  <sheetFormatPr defaultRowHeight="12.75"/>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B1:S17"/>
  <sheetViews>
    <sheetView zoomScaleNormal="100" workbookViewId="0">
      <selection activeCell="H25" sqref="H25"/>
    </sheetView>
  </sheetViews>
  <sheetFormatPr defaultColWidth="11.42578125" defaultRowHeight="12.75"/>
  <cols>
    <col min="2" max="2" width="6.28515625" customWidth="1"/>
    <col min="3" max="3" width="21.140625" style="7" customWidth="1"/>
    <col min="4" max="4" width="17.140625" customWidth="1"/>
    <col min="5" max="5" width="12.5703125" bestFit="1" customWidth="1"/>
    <col min="6" max="6" width="14" bestFit="1" customWidth="1"/>
    <col min="7" max="7" width="14" customWidth="1"/>
    <col min="8" max="8" width="13.28515625" customWidth="1"/>
    <col min="9" max="9" width="12.7109375" bestFit="1" customWidth="1"/>
    <col min="10" max="10" width="13" bestFit="1" customWidth="1"/>
    <col min="11" max="11" width="13" customWidth="1"/>
    <col min="12" max="12" width="14.7109375" customWidth="1"/>
    <col min="13" max="13" width="9.85546875" bestFit="1" customWidth="1"/>
    <col min="14" max="14" width="14" bestFit="1" customWidth="1"/>
    <col min="15" max="15" width="14" customWidth="1"/>
    <col min="16" max="16" width="12.85546875" customWidth="1"/>
    <col min="17" max="17" width="10" customWidth="1"/>
  </cols>
  <sheetData>
    <row r="1" spans="2:19" ht="13.5" thickBot="1"/>
    <row r="2" spans="2:19" ht="54" customHeight="1">
      <c r="B2" s="95" t="s">
        <v>258</v>
      </c>
      <c r="C2" s="96"/>
      <c r="D2" s="96"/>
      <c r="E2" s="96"/>
      <c r="F2" s="96"/>
      <c r="G2" s="96"/>
      <c r="H2" s="96"/>
      <c r="I2" s="96"/>
      <c r="J2" s="96"/>
      <c r="K2" s="96"/>
      <c r="L2" s="96"/>
      <c r="M2" s="96"/>
      <c r="N2" s="96"/>
      <c r="O2" s="96"/>
      <c r="P2" s="97"/>
    </row>
    <row r="3" spans="2:19" ht="23.25" customHeight="1">
      <c r="B3" s="117" t="s">
        <v>11</v>
      </c>
      <c r="C3" s="99" t="s">
        <v>135</v>
      </c>
      <c r="D3" s="99" t="s">
        <v>106</v>
      </c>
      <c r="E3" s="149"/>
      <c r="F3" s="150"/>
      <c r="G3" s="150"/>
      <c r="H3" s="151"/>
      <c r="I3" s="99" t="s">
        <v>108</v>
      </c>
      <c r="J3" s="99"/>
      <c r="K3" s="99"/>
      <c r="L3" s="99"/>
      <c r="M3" s="99"/>
      <c r="N3" s="99"/>
      <c r="O3" s="99"/>
      <c r="P3" s="103"/>
    </row>
    <row r="4" spans="2:19" ht="23.25" customHeight="1">
      <c r="B4" s="117"/>
      <c r="C4" s="99"/>
      <c r="D4" s="99"/>
      <c r="E4" s="99" t="s">
        <v>12</v>
      </c>
      <c r="F4" s="99"/>
      <c r="G4" s="99"/>
      <c r="H4" s="99"/>
      <c r="I4" s="99" t="s">
        <v>143</v>
      </c>
      <c r="J4" s="99"/>
      <c r="K4" s="99"/>
      <c r="L4" s="99"/>
      <c r="M4" s="99" t="s">
        <v>144</v>
      </c>
      <c r="N4" s="99"/>
      <c r="O4" s="99"/>
      <c r="P4" s="103"/>
    </row>
    <row r="5" spans="2:19" ht="47.25" customHeight="1">
      <c r="B5" s="117"/>
      <c r="C5" s="99"/>
      <c r="D5" s="99"/>
      <c r="E5" s="32" t="s">
        <v>145</v>
      </c>
      <c r="F5" s="32" t="s">
        <v>146</v>
      </c>
      <c r="G5" s="32" t="s">
        <v>191</v>
      </c>
      <c r="H5" s="32" t="s">
        <v>190</v>
      </c>
      <c r="I5" s="32" t="s">
        <v>145</v>
      </c>
      <c r="J5" s="32" t="s">
        <v>146</v>
      </c>
      <c r="K5" s="32" t="s">
        <v>191</v>
      </c>
      <c r="L5" s="32" t="s">
        <v>190</v>
      </c>
      <c r="M5" s="32" t="s">
        <v>145</v>
      </c>
      <c r="N5" s="32" t="s">
        <v>146</v>
      </c>
      <c r="O5" s="32" t="s">
        <v>191</v>
      </c>
      <c r="P5" s="43" t="s">
        <v>190</v>
      </c>
    </row>
    <row r="6" spans="2:19" ht="18" hidden="1" customHeight="1">
      <c r="B6" s="26"/>
      <c r="C6" s="15"/>
      <c r="D6" s="16" t="s">
        <v>147</v>
      </c>
      <c r="E6" s="16" t="s">
        <v>148</v>
      </c>
      <c r="F6" s="16" t="s">
        <v>149</v>
      </c>
      <c r="G6" s="16"/>
      <c r="H6" s="16" t="s">
        <v>150</v>
      </c>
      <c r="I6" s="16" t="s">
        <v>148</v>
      </c>
      <c r="J6" s="16" t="s">
        <v>149</v>
      </c>
      <c r="K6" s="16"/>
      <c r="L6" s="16" t="s">
        <v>150</v>
      </c>
      <c r="M6" s="16" t="s">
        <v>151</v>
      </c>
      <c r="N6" s="16" t="s">
        <v>152</v>
      </c>
      <c r="O6" s="16"/>
      <c r="P6" s="17" t="s">
        <v>153</v>
      </c>
    </row>
    <row r="7" spans="2:19" ht="15">
      <c r="B7" s="37">
        <f>k_total_tec_0123!B6</f>
        <v>1</v>
      </c>
      <c r="C7" s="42" t="str">
        <f>k_total_tec_0123!C6</f>
        <v>METROPOLITAN LIFE</v>
      </c>
      <c r="D7" s="39">
        <f>SUM(E7+F7+G7+H7)</f>
        <v>1106902</v>
      </c>
      <c r="E7" s="39">
        <f>I7+M7</f>
        <v>95001</v>
      </c>
      <c r="F7" s="39">
        <f>J7+N7</f>
        <v>298678</v>
      </c>
      <c r="G7" s="39">
        <f>K7+O7</f>
        <v>402721</v>
      </c>
      <c r="H7" s="39">
        <f>L7+P7</f>
        <v>310502</v>
      </c>
      <c r="I7" s="39">
        <v>44526</v>
      </c>
      <c r="J7" s="39">
        <v>139421</v>
      </c>
      <c r="K7" s="39">
        <v>187496</v>
      </c>
      <c r="L7" s="39">
        <v>157642</v>
      </c>
      <c r="M7" s="39">
        <v>50475</v>
      </c>
      <c r="N7" s="39">
        <v>159257</v>
      </c>
      <c r="O7" s="39">
        <v>215225</v>
      </c>
      <c r="P7" s="40">
        <v>152860</v>
      </c>
    </row>
    <row r="8" spans="2:19" ht="15">
      <c r="B8" s="41">
        <f>k_total_tec_0123!B7</f>
        <v>2</v>
      </c>
      <c r="C8" s="42" t="str">
        <f>k_total_tec_0123!C7</f>
        <v>AZT VIITORUL TAU</v>
      </c>
      <c r="D8" s="39">
        <f t="shared" ref="D8:D13" si="0">SUM(E8+F8+G8+H8)</f>
        <v>1667951</v>
      </c>
      <c r="E8" s="39">
        <f t="shared" ref="E8:E13" si="1">I8+M8</f>
        <v>94853</v>
      </c>
      <c r="F8" s="39">
        <f t="shared" ref="F8:F13" si="2">J8+N8</f>
        <v>273160</v>
      </c>
      <c r="G8" s="39">
        <f t="shared" ref="G8:G13" si="3">K8+O8</f>
        <v>636753</v>
      </c>
      <c r="H8" s="39">
        <f t="shared" ref="H8:H13" si="4">L8+P8</f>
        <v>663185</v>
      </c>
      <c r="I8" s="39">
        <v>44457</v>
      </c>
      <c r="J8" s="39">
        <v>128006</v>
      </c>
      <c r="K8" s="39">
        <v>297930</v>
      </c>
      <c r="L8" s="39">
        <v>327308</v>
      </c>
      <c r="M8" s="39">
        <v>50396</v>
      </c>
      <c r="N8" s="39">
        <v>145154</v>
      </c>
      <c r="O8" s="39">
        <v>338823</v>
      </c>
      <c r="P8" s="40">
        <v>335877</v>
      </c>
    </row>
    <row r="9" spans="2:19" ht="15">
      <c r="B9" s="41">
        <f>k_total_tec_0123!B8</f>
        <v>3</v>
      </c>
      <c r="C9" s="42" t="str">
        <f>k_total_tec_0123!C8</f>
        <v>BCR</v>
      </c>
      <c r="D9" s="39">
        <f t="shared" si="0"/>
        <v>752605</v>
      </c>
      <c r="E9" s="39">
        <f t="shared" si="1"/>
        <v>97496</v>
      </c>
      <c r="F9" s="39">
        <f t="shared" si="2"/>
        <v>294491</v>
      </c>
      <c r="G9" s="39">
        <f t="shared" si="3"/>
        <v>205944</v>
      </c>
      <c r="H9" s="39">
        <f t="shared" si="4"/>
        <v>154674</v>
      </c>
      <c r="I9" s="39">
        <v>45541</v>
      </c>
      <c r="J9" s="39">
        <v>138497</v>
      </c>
      <c r="K9" s="39">
        <v>96047</v>
      </c>
      <c r="L9" s="39">
        <v>75661</v>
      </c>
      <c r="M9" s="39">
        <v>51955</v>
      </c>
      <c r="N9" s="39">
        <v>155994</v>
      </c>
      <c r="O9" s="39">
        <v>109897</v>
      </c>
      <c r="P9" s="40">
        <v>79013</v>
      </c>
    </row>
    <row r="10" spans="2:19" ht="15">
      <c r="B10" s="41">
        <f>k_total_tec_0123!B9</f>
        <v>4</v>
      </c>
      <c r="C10" s="42" t="str">
        <f>k_total_tec_0123!C9</f>
        <v>BRD</v>
      </c>
      <c r="D10" s="39">
        <f t="shared" si="0"/>
        <v>542044</v>
      </c>
      <c r="E10" s="39">
        <f t="shared" si="1"/>
        <v>101460</v>
      </c>
      <c r="F10" s="39">
        <f t="shared" si="2"/>
        <v>248269</v>
      </c>
      <c r="G10" s="39">
        <f t="shared" si="3"/>
        <v>128933</v>
      </c>
      <c r="H10" s="39">
        <f t="shared" si="4"/>
        <v>63382</v>
      </c>
      <c r="I10" s="39">
        <v>47453</v>
      </c>
      <c r="J10" s="39">
        <v>117548</v>
      </c>
      <c r="K10" s="39">
        <v>60113</v>
      </c>
      <c r="L10" s="39">
        <v>30383</v>
      </c>
      <c r="M10" s="39">
        <v>54007</v>
      </c>
      <c r="N10" s="39">
        <v>130721</v>
      </c>
      <c r="O10" s="39">
        <v>68820</v>
      </c>
      <c r="P10" s="40">
        <v>32999</v>
      </c>
    </row>
    <row r="11" spans="2:19" ht="15">
      <c r="B11" s="41">
        <f>k_total_tec_0123!B10</f>
        <v>5</v>
      </c>
      <c r="C11" s="42" t="str">
        <f>k_total_tec_0123!C10</f>
        <v>VITAL</v>
      </c>
      <c r="D11" s="39">
        <f t="shared" si="0"/>
        <v>1015102</v>
      </c>
      <c r="E11" s="39">
        <f t="shared" si="1"/>
        <v>94714</v>
      </c>
      <c r="F11" s="39">
        <f t="shared" si="2"/>
        <v>334657</v>
      </c>
      <c r="G11" s="39">
        <f t="shared" si="3"/>
        <v>348267</v>
      </c>
      <c r="H11" s="39">
        <f t="shared" si="4"/>
        <v>237464</v>
      </c>
      <c r="I11" s="39">
        <v>44396</v>
      </c>
      <c r="J11" s="39">
        <v>156658</v>
      </c>
      <c r="K11" s="39">
        <v>159296</v>
      </c>
      <c r="L11" s="39">
        <v>117664</v>
      </c>
      <c r="M11" s="39">
        <v>50318</v>
      </c>
      <c r="N11" s="39">
        <v>177999</v>
      </c>
      <c r="O11" s="39">
        <v>188971</v>
      </c>
      <c r="P11" s="40">
        <v>119800</v>
      </c>
    </row>
    <row r="12" spans="2:19" ht="15">
      <c r="B12" s="41">
        <f>k_total_tec_0123!B11</f>
        <v>6</v>
      </c>
      <c r="C12" s="42" t="str">
        <f>k_total_tec_0123!C11</f>
        <v>ARIPI</v>
      </c>
      <c r="D12" s="39">
        <f t="shared" si="0"/>
        <v>851052</v>
      </c>
      <c r="E12" s="39">
        <f t="shared" si="1"/>
        <v>94658</v>
      </c>
      <c r="F12" s="39">
        <f t="shared" si="2"/>
        <v>255657</v>
      </c>
      <c r="G12" s="39">
        <f t="shared" si="3"/>
        <v>285019</v>
      </c>
      <c r="H12" s="39">
        <f t="shared" si="4"/>
        <v>215718</v>
      </c>
      <c r="I12" s="39">
        <v>44355</v>
      </c>
      <c r="J12" s="39">
        <v>120083</v>
      </c>
      <c r="K12" s="39">
        <v>130957</v>
      </c>
      <c r="L12" s="39">
        <v>107565</v>
      </c>
      <c r="M12" s="39">
        <v>50303</v>
      </c>
      <c r="N12" s="39">
        <v>135574</v>
      </c>
      <c r="O12" s="39">
        <v>154062</v>
      </c>
      <c r="P12" s="40">
        <v>108153</v>
      </c>
    </row>
    <row r="13" spans="2:19" ht="15">
      <c r="B13" s="41">
        <f>k_total_tec_0123!B12</f>
        <v>7</v>
      </c>
      <c r="C13" s="42" t="s">
        <v>201</v>
      </c>
      <c r="D13" s="39">
        <f t="shared" si="0"/>
        <v>2090741</v>
      </c>
      <c r="E13" s="39">
        <f t="shared" si="1"/>
        <v>95807</v>
      </c>
      <c r="F13" s="39">
        <f t="shared" si="2"/>
        <v>317983</v>
      </c>
      <c r="G13" s="39">
        <f t="shared" si="3"/>
        <v>794837</v>
      </c>
      <c r="H13" s="39">
        <f t="shared" si="4"/>
        <v>882114</v>
      </c>
      <c r="I13" s="39">
        <v>44914</v>
      </c>
      <c r="J13" s="39">
        <v>150062</v>
      </c>
      <c r="K13" s="39">
        <v>388650</v>
      </c>
      <c r="L13" s="39">
        <v>451973</v>
      </c>
      <c r="M13" s="39">
        <v>50893</v>
      </c>
      <c r="N13" s="39">
        <v>167921</v>
      </c>
      <c r="O13" s="39">
        <v>406187</v>
      </c>
      <c r="P13" s="40">
        <v>430141</v>
      </c>
      <c r="Q13" s="4"/>
      <c r="R13" s="4"/>
      <c r="S13" s="4"/>
    </row>
    <row r="14" spans="2:19" ht="16.5" thickBot="1">
      <c r="B14" s="152" t="s">
        <v>12</v>
      </c>
      <c r="C14" s="153"/>
      <c r="D14" s="35">
        <f t="shared" ref="D14:P14" si="5">SUM(D7:D13)</f>
        <v>8026397</v>
      </c>
      <c r="E14" s="35">
        <f t="shared" si="5"/>
        <v>673989</v>
      </c>
      <c r="F14" s="35">
        <f t="shared" si="5"/>
        <v>2022895</v>
      </c>
      <c r="G14" s="35">
        <f t="shared" si="5"/>
        <v>2802474</v>
      </c>
      <c r="H14" s="35">
        <f t="shared" si="5"/>
        <v>2527039</v>
      </c>
      <c r="I14" s="35">
        <f t="shared" si="5"/>
        <v>315642</v>
      </c>
      <c r="J14" s="35">
        <f t="shared" si="5"/>
        <v>950275</v>
      </c>
      <c r="K14" s="35">
        <f t="shared" si="5"/>
        <v>1320489</v>
      </c>
      <c r="L14" s="35">
        <f t="shared" si="5"/>
        <v>1268196</v>
      </c>
      <c r="M14" s="35">
        <f t="shared" si="5"/>
        <v>358347</v>
      </c>
      <c r="N14" s="35">
        <f t="shared" si="5"/>
        <v>1072620</v>
      </c>
      <c r="O14" s="35">
        <f t="shared" si="5"/>
        <v>1481985</v>
      </c>
      <c r="P14" s="36">
        <f t="shared" si="5"/>
        <v>1258843</v>
      </c>
    </row>
    <row r="16" spans="2:19">
      <c r="B16" s="10"/>
      <c r="C16" s="11"/>
      <c r="E16" s="4"/>
      <c r="I16" s="4"/>
    </row>
    <row r="17" spans="2:3">
      <c r="B17" s="14"/>
      <c r="C17" s="14"/>
    </row>
  </sheetData>
  <mergeCells count="10">
    <mergeCell ref="E3:H3"/>
    <mergeCell ref="B14:C14"/>
    <mergeCell ref="B3:B5"/>
    <mergeCell ref="C3:C5"/>
    <mergeCell ref="I3:P3"/>
    <mergeCell ref="I4:L4"/>
    <mergeCell ref="M4:P4"/>
    <mergeCell ref="D3:D5"/>
    <mergeCell ref="E4:H4"/>
    <mergeCell ref="B2:P2"/>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65"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P36" sqref="P36"/>
    </sheetView>
  </sheetViews>
  <sheetFormatPr defaultRowHeight="12.7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B1:K18"/>
  <sheetViews>
    <sheetView zoomScaleNormal="100" workbookViewId="0">
      <selection activeCell="M4" sqref="M4"/>
    </sheetView>
  </sheetViews>
  <sheetFormatPr defaultRowHeight="12.75"/>
  <cols>
    <col min="2" max="2" width="5.28515625" customWidth="1"/>
    <col min="3" max="3" width="21.7109375" customWidth="1"/>
    <col min="4" max="4" width="19.7109375" customWidth="1"/>
    <col min="5" max="5" width="19.85546875" customWidth="1"/>
    <col min="6" max="6" width="14.28515625" customWidth="1"/>
    <col min="7" max="7" width="12.5703125" customWidth="1"/>
    <col min="8" max="8" width="15.7109375" customWidth="1"/>
    <col min="9" max="9" width="16.28515625" customWidth="1"/>
    <col min="10" max="10" width="14.28515625" customWidth="1"/>
    <col min="11" max="11" width="18" customWidth="1"/>
  </cols>
  <sheetData>
    <row r="1" spans="2:11" ht="13.5" thickBot="1"/>
    <row r="2" spans="2:11" ht="46.5" customHeight="1">
      <c r="B2" s="95" t="s">
        <v>216</v>
      </c>
      <c r="C2" s="96"/>
      <c r="D2" s="96"/>
      <c r="E2" s="96"/>
      <c r="F2" s="96"/>
      <c r="G2" s="96"/>
      <c r="H2" s="96"/>
      <c r="I2" s="96"/>
      <c r="J2" s="96"/>
      <c r="K2" s="97"/>
    </row>
    <row r="3" spans="2:11" ht="58.5" customHeight="1">
      <c r="B3" s="101" t="s">
        <v>11</v>
      </c>
      <c r="C3" s="102" t="s">
        <v>135</v>
      </c>
      <c r="D3" s="99" t="s">
        <v>214</v>
      </c>
      <c r="E3" s="99" t="s">
        <v>107</v>
      </c>
      <c r="F3" s="99"/>
      <c r="G3" s="99" t="s">
        <v>218</v>
      </c>
      <c r="H3" s="99"/>
      <c r="I3" s="99"/>
      <c r="J3" s="99" t="s">
        <v>108</v>
      </c>
      <c r="K3" s="103"/>
    </row>
    <row r="4" spans="2:11" ht="119.25" customHeight="1">
      <c r="B4" s="101" t="s">
        <v>11</v>
      </c>
      <c r="C4" s="102"/>
      <c r="D4" s="99"/>
      <c r="E4" s="32" t="s">
        <v>17</v>
      </c>
      <c r="F4" s="32" t="s">
        <v>109</v>
      </c>
      <c r="G4" s="32" t="s">
        <v>17</v>
      </c>
      <c r="H4" s="32" t="s">
        <v>110</v>
      </c>
      <c r="I4" s="32" t="s">
        <v>109</v>
      </c>
      <c r="J4" s="32" t="s">
        <v>219</v>
      </c>
      <c r="K4" s="43" t="s">
        <v>220</v>
      </c>
    </row>
    <row r="5" spans="2:11" hidden="1">
      <c r="B5" s="23"/>
      <c r="C5" s="21"/>
      <c r="D5" s="22" t="s">
        <v>111</v>
      </c>
      <c r="E5" s="22" t="s">
        <v>112</v>
      </c>
      <c r="F5" s="21"/>
      <c r="G5" s="22" t="s">
        <v>113</v>
      </c>
      <c r="H5" s="21"/>
      <c r="I5" s="21"/>
      <c r="J5" s="22" t="s">
        <v>114</v>
      </c>
      <c r="K5" s="24" t="s">
        <v>115</v>
      </c>
    </row>
    <row r="6" spans="2:11" ht="15">
      <c r="B6" s="37">
        <f>[1]k_total_tec_0609!A10</f>
        <v>1</v>
      </c>
      <c r="C6" s="42" t="s">
        <v>203</v>
      </c>
      <c r="D6" s="39">
        <v>1106902</v>
      </c>
      <c r="E6" s="39">
        <v>538406</v>
      </c>
      <c r="F6" s="44">
        <f>E6/D6</f>
        <v>0.48640801082661339</v>
      </c>
      <c r="G6" s="39">
        <v>16603</v>
      </c>
      <c r="H6" s="44">
        <f t="shared" ref="H6:H13" si="0">G6/$G$13</f>
        <v>0.13846102526040147</v>
      </c>
      <c r="I6" s="44">
        <f t="shared" ref="I6:I13" si="1">G6/D6</f>
        <v>1.4999521186157402E-2</v>
      </c>
      <c r="J6" s="39">
        <v>14846</v>
      </c>
      <c r="K6" s="40">
        <v>1757</v>
      </c>
    </row>
    <row r="7" spans="2:11" ht="15">
      <c r="B7" s="41">
        <v>2</v>
      </c>
      <c r="C7" s="42" t="str">
        <f>[1]k_total_tec_0609!B12</f>
        <v>AZT VIITORUL TAU</v>
      </c>
      <c r="D7" s="39">
        <v>1667951</v>
      </c>
      <c r="E7" s="39">
        <v>822358</v>
      </c>
      <c r="F7" s="44">
        <f t="shared" ref="F7:F12" si="2">E7/D7</f>
        <v>0.49303486733123453</v>
      </c>
      <c r="G7" s="39">
        <v>24362</v>
      </c>
      <c r="H7" s="44">
        <f t="shared" si="0"/>
        <v>0.20316734911726197</v>
      </c>
      <c r="I7" s="44">
        <f t="shared" si="1"/>
        <v>1.4605944659045739E-2</v>
      </c>
      <c r="J7" s="39">
        <v>21647</v>
      </c>
      <c r="K7" s="40">
        <v>2715</v>
      </c>
    </row>
    <row r="8" spans="2:11" ht="15">
      <c r="B8" s="37">
        <f>[1]k_total_tec_0609!A12</f>
        <v>3</v>
      </c>
      <c r="C8" s="42" t="str">
        <f>[1]k_total_tec_0609!B13</f>
        <v>BCR</v>
      </c>
      <c r="D8" s="39">
        <v>752605</v>
      </c>
      <c r="E8" s="39">
        <v>340457</v>
      </c>
      <c r="F8" s="44">
        <f t="shared" si="2"/>
        <v>0.45237142990014684</v>
      </c>
      <c r="G8" s="39">
        <v>11977</v>
      </c>
      <c r="H8" s="44">
        <f t="shared" si="0"/>
        <v>9.9882412789485536E-2</v>
      </c>
      <c r="I8" s="44">
        <f t="shared" si="1"/>
        <v>1.5914058503464633E-2</v>
      </c>
      <c r="J8" s="39">
        <v>10555</v>
      </c>
      <c r="K8" s="40">
        <v>1422</v>
      </c>
    </row>
    <row r="9" spans="2:11" ht="15">
      <c r="B9" s="41">
        <v>3</v>
      </c>
      <c r="C9" s="42" t="str">
        <f>[1]k_total_tec_0609!B15</f>
        <v>BRD</v>
      </c>
      <c r="D9" s="39">
        <v>542044</v>
      </c>
      <c r="E9" s="39">
        <v>239077</v>
      </c>
      <c r="F9" s="44">
        <f t="shared" si="2"/>
        <v>0.44106566994561325</v>
      </c>
      <c r="G9" s="39">
        <v>9059</v>
      </c>
      <c r="H9" s="44">
        <f t="shared" si="0"/>
        <v>7.5547697875924649E-2</v>
      </c>
      <c r="I9" s="44">
        <f t="shared" si="1"/>
        <v>1.6712665392477365E-2</v>
      </c>
      <c r="J9" s="39">
        <v>8084</v>
      </c>
      <c r="K9" s="40">
        <v>975</v>
      </c>
    </row>
    <row r="10" spans="2:11" ht="15">
      <c r="B10" s="37">
        <f>[1]k_total_tec_0609!A14</f>
        <v>5</v>
      </c>
      <c r="C10" s="42" t="str">
        <f>[1]k_total_tec_0609!B16</f>
        <v>VITAL</v>
      </c>
      <c r="D10" s="39">
        <v>1015102</v>
      </c>
      <c r="E10" s="39">
        <v>456740</v>
      </c>
      <c r="F10" s="44">
        <f t="shared" si="2"/>
        <v>0.4499449316423374</v>
      </c>
      <c r="G10" s="39">
        <v>14772</v>
      </c>
      <c r="H10" s="44">
        <f t="shared" si="0"/>
        <v>0.12319136693047343</v>
      </c>
      <c r="I10" s="44">
        <f t="shared" si="1"/>
        <v>1.4552232189474556E-2</v>
      </c>
      <c r="J10" s="39">
        <v>12978</v>
      </c>
      <c r="K10" s="40">
        <v>1794</v>
      </c>
    </row>
    <row r="11" spans="2:11" ht="15">
      <c r="B11" s="41">
        <v>4</v>
      </c>
      <c r="C11" s="42" t="str">
        <f>[1]k_total_tec_0609!B18</f>
        <v>ARIPI</v>
      </c>
      <c r="D11" s="39">
        <v>851052</v>
      </c>
      <c r="E11" s="39">
        <v>399083</v>
      </c>
      <c r="F11" s="44">
        <f t="shared" si="2"/>
        <v>0.46892904311369926</v>
      </c>
      <c r="G11" s="39">
        <v>12962</v>
      </c>
      <c r="H11" s="44">
        <f t="shared" si="0"/>
        <v>0.10809683848854568</v>
      </c>
      <c r="I11" s="44">
        <f t="shared" si="1"/>
        <v>1.5230561704807697E-2</v>
      </c>
      <c r="J11" s="39">
        <v>11479</v>
      </c>
      <c r="K11" s="40">
        <v>1483</v>
      </c>
    </row>
    <row r="12" spans="2:11" ht="15">
      <c r="B12" s="37">
        <f>[1]k_total_tec_0609!A16</f>
        <v>7</v>
      </c>
      <c r="C12" s="42" t="s">
        <v>201</v>
      </c>
      <c r="D12" s="39">
        <v>2090741</v>
      </c>
      <c r="E12" s="39">
        <v>1108444</v>
      </c>
      <c r="F12" s="44">
        <f t="shared" si="2"/>
        <v>0.53016801220237231</v>
      </c>
      <c r="G12" s="39">
        <v>30176</v>
      </c>
      <c r="H12" s="44">
        <f t="shared" si="0"/>
        <v>0.25165330953790727</v>
      </c>
      <c r="I12" s="44">
        <f t="shared" si="1"/>
        <v>1.4433160300582426E-2</v>
      </c>
      <c r="J12" s="39">
        <v>26736</v>
      </c>
      <c r="K12" s="40">
        <v>3440</v>
      </c>
    </row>
    <row r="13" spans="2:11" ht="15.75" thickBot="1">
      <c r="B13" s="33" t="s">
        <v>12</v>
      </c>
      <c r="C13" s="34"/>
      <c r="D13" s="35">
        <f>SUM(D6:D12)</f>
        <v>8026397</v>
      </c>
      <c r="E13" s="35">
        <f>SUM(E6:E12)</f>
        <v>3904565</v>
      </c>
      <c r="F13" s="45">
        <f>E13/D13</f>
        <v>0.48646547136903395</v>
      </c>
      <c r="G13" s="35">
        <f>SUM(G6:G12)</f>
        <v>119911</v>
      </c>
      <c r="H13" s="45">
        <f t="shared" si="0"/>
        <v>1</v>
      </c>
      <c r="I13" s="45">
        <f t="shared" si="1"/>
        <v>1.4939579988380839E-2</v>
      </c>
      <c r="J13" s="35">
        <f>SUM(J6:J12)</f>
        <v>106325</v>
      </c>
      <c r="K13" s="36">
        <f>SUM(K6:K12)</f>
        <v>13586</v>
      </c>
    </row>
    <row r="14" spans="2:11">
      <c r="C14" s="7"/>
      <c r="D14" s="4"/>
      <c r="E14" s="4"/>
    </row>
    <row r="15" spans="2:11" ht="14.25" customHeight="1">
      <c r="B15" s="104" t="s">
        <v>116</v>
      </c>
      <c r="C15" s="104"/>
      <c r="D15" s="104"/>
      <c r="E15" s="104"/>
      <c r="F15" s="104"/>
      <c r="G15" s="104"/>
      <c r="H15" s="104"/>
      <c r="I15" s="104"/>
      <c r="J15" s="104"/>
      <c r="K15" s="104"/>
    </row>
    <row r="16" spans="2:11" ht="33.75" customHeight="1">
      <c r="B16" s="105" t="s">
        <v>154</v>
      </c>
      <c r="C16" s="105"/>
      <c r="D16" s="105"/>
      <c r="E16" s="105"/>
      <c r="F16" s="105"/>
      <c r="G16" s="105"/>
      <c r="H16" s="105"/>
      <c r="I16" s="105"/>
      <c r="J16" s="105"/>
      <c r="K16" s="105"/>
    </row>
    <row r="17" spans="2:11" ht="30.75" customHeight="1">
      <c r="B17" s="104" t="s">
        <v>117</v>
      </c>
      <c r="C17" s="104"/>
      <c r="D17" s="104"/>
      <c r="E17" s="104"/>
      <c r="F17" s="104"/>
      <c r="G17" s="104"/>
      <c r="H17" s="104"/>
      <c r="I17" s="104"/>
      <c r="J17" s="104"/>
      <c r="K17" s="104"/>
    </row>
    <row r="18" spans="2:11" ht="209.25" customHeight="1">
      <c r="B18" s="104" t="s">
        <v>221</v>
      </c>
      <c r="C18" s="106"/>
      <c r="D18" s="106"/>
      <c r="E18" s="106"/>
      <c r="F18" s="106"/>
      <c r="G18" s="106"/>
      <c r="H18" s="106"/>
      <c r="I18" s="106"/>
      <c r="J18" s="106"/>
      <c r="K18" s="106"/>
    </row>
  </sheetData>
  <mergeCells count="11">
    <mergeCell ref="B18:K18"/>
    <mergeCell ref="B3:B4"/>
    <mergeCell ref="C3:C4"/>
    <mergeCell ref="D3:D4"/>
    <mergeCell ref="E3:F3"/>
    <mergeCell ref="G3:I3"/>
    <mergeCell ref="J3:K3"/>
    <mergeCell ref="B2:K2"/>
    <mergeCell ref="B15:K15"/>
    <mergeCell ref="B16:K16"/>
    <mergeCell ref="B17:K17"/>
  </mergeCells>
  <phoneticPr fontId="15"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O23"/>
  <sheetViews>
    <sheetView zoomScaleNormal="100" workbookViewId="0">
      <selection activeCell="F22" sqref="F22"/>
    </sheetView>
  </sheetViews>
  <sheetFormatPr defaultRowHeight="12.75"/>
  <cols>
    <col min="2" max="2" width="5" customWidth="1"/>
    <col min="3" max="3" width="20.42578125" customWidth="1"/>
    <col min="4" max="16" width="13.5703125" customWidth="1"/>
  </cols>
  <sheetData>
    <row r="1" spans="2:15" ht="13.5" thickBot="1"/>
    <row r="2" spans="2:15" ht="51.75" customHeight="1">
      <c r="B2" s="95" t="s">
        <v>222</v>
      </c>
      <c r="C2" s="96"/>
      <c r="D2" s="96"/>
      <c r="E2" s="96"/>
      <c r="F2" s="96"/>
      <c r="G2" s="96"/>
      <c r="H2" s="96"/>
      <c r="I2" s="96"/>
      <c r="J2" s="96"/>
      <c r="K2" s="96"/>
      <c r="L2" s="96"/>
      <c r="M2" s="96"/>
      <c r="N2" s="96"/>
      <c r="O2" s="97"/>
    </row>
    <row r="3" spans="2:15">
      <c r="B3" s="117" t="s">
        <v>11</v>
      </c>
      <c r="C3" s="99" t="s">
        <v>155</v>
      </c>
      <c r="D3" s="111" t="s">
        <v>198</v>
      </c>
      <c r="E3" s="111" t="s">
        <v>178</v>
      </c>
      <c r="F3" s="111" t="s">
        <v>173</v>
      </c>
      <c r="G3" s="111" t="s">
        <v>166</v>
      </c>
      <c r="H3" s="111" t="s">
        <v>1</v>
      </c>
      <c r="I3" s="111" t="s">
        <v>206</v>
      </c>
      <c r="J3" s="111" t="s">
        <v>195</v>
      </c>
      <c r="K3" s="111" t="s">
        <v>175</v>
      </c>
      <c r="L3" s="111" t="s">
        <v>9</v>
      </c>
      <c r="M3" s="111" t="s">
        <v>186</v>
      </c>
      <c r="N3" s="111" t="s">
        <v>3</v>
      </c>
      <c r="O3" s="112" t="s">
        <v>192</v>
      </c>
    </row>
    <row r="4" spans="2:15" ht="27.75" customHeight="1">
      <c r="B4" s="117"/>
      <c r="C4" s="99"/>
      <c r="D4" s="99"/>
      <c r="E4" s="99"/>
      <c r="F4" s="99"/>
      <c r="G4" s="99"/>
      <c r="H4" s="99"/>
      <c r="I4" s="99"/>
      <c r="J4" s="99"/>
      <c r="K4" s="99"/>
      <c r="L4" s="99"/>
      <c r="M4" s="99"/>
      <c r="N4" s="99"/>
      <c r="O4" s="103"/>
    </row>
    <row r="5" spans="2:15" ht="15">
      <c r="B5" s="37">
        <v>1</v>
      </c>
      <c r="C5" s="42" t="s">
        <v>203</v>
      </c>
      <c r="D5" s="39">
        <v>1095832</v>
      </c>
      <c r="E5" s="39">
        <v>1097366</v>
      </c>
      <c r="F5" s="39">
        <v>1098260</v>
      </c>
      <c r="G5" s="39">
        <v>1099754</v>
      </c>
      <c r="H5" s="39">
        <v>1101086</v>
      </c>
      <c r="I5" s="39">
        <v>1102535</v>
      </c>
      <c r="J5" s="39">
        <v>1103850</v>
      </c>
      <c r="K5" s="39">
        <v>1105658</v>
      </c>
      <c r="L5" s="39">
        <v>1109256</v>
      </c>
      <c r="M5" s="39">
        <v>1095253</v>
      </c>
      <c r="N5" s="39">
        <v>1097867</v>
      </c>
      <c r="O5" s="40">
        <v>1104900</v>
      </c>
    </row>
    <row r="6" spans="2:15" ht="15">
      <c r="B6" s="41">
        <v>2</v>
      </c>
      <c r="C6" s="42" t="s">
        <v>130</v>
      </c>
      <c r="D6" s="39">
        <v>1639940</v>
      </c>
      <c r="E6" s="39">
        <v>1641377</v>
      </c>
      <c r="F6" s="39">
        <v>1642167</v>
      </c>
      <c r="G6" s="39">
        <v>1643544</v>
      </c>
      <c r="H6" s="39">
        <v>1644755</v>
      </c>
      <c r="I6" s="39">
        <v>1646102</v>
      </c>
      <c r="J6" s="39">
        <v>1647309</v>
      </c>
      <c r="K6" s="39">
        <v>1648954</v>
      </c>
      <c r="L6" s="39">
        <v>1652394</v>
      </c>
      <c r="M6" s="39">
        <v>1656789</v>
      </c>
      <c r="N6" s="39">
        <v>1659302</v>
      </c>
      <c r="O6" s="40">
        <v>1666131</v>
      </c>
    </row>
    <row r="7" spans="2:15" ht="15">
      <c r="B7" s="41">
        <v>3</v>
      </c>
      <c r="C7" s="42" t="s">
        <v>5</v>
      </c>
      <c r="D7" s="39">
        <v>720660</v>
      </c>
      <c r="E7" s="39">
        <v>722396</v>
      </c>
      <c r="F7" s="39">
        <v>723444</v>
      </c>
      <c r="G7" s="39">
        <v>725102</v>
      </c>
      <c r="H7" s="39">
        <v>726647</v>
      </c>
      <c r="I7" s="39">
        <v>728282</v>
      </c>
      <c r="J7" s="39">
        <v>729809</v>
      </c>
      <c r="K7" s="39">
        <v>731832</v>
      </c>
      <c r="L7" s="39">
        <v>735638</v>
      </c>
      <c r="M7" s="39">
        <v>740410</v>
      </c>
      <c r="N7" s="39">
        <v>743231</v>
      </c>
      <c r="O7" s="40">
        <v>750366</v>
      </c>
    </row>
    <row r="8" spans="2:15" ht="15">
      <c r="B8" s="41">
        <v>4</v>
      </c>
      <c r="C8" s="42" t="s">
        <v>6</v>
      </c>
      <c r="D8" s="39">
        <v>509778</v>
      </c>
      <c r="E8" s="39">
        <v>511581</v>
      </c>
      <c r="F8" s="39">
        <v>512772</v>
      </c>
      <c r="G8" s="39">
        <v>514564</v>
      </c>
      <c r="H8" s="39">
        <v>516095</v>
      </c>
      <c r="I8" s="39">
        <v>517788</v>
      </c>
      <c r="J8" s="39">
        <v>519382</v>
      </c>
      <c r="K8" s="39">
        <v>521484</v>
      </c>
      <c r="L8" s="39">
        <v>525373</v>
      </c>
      <c r="M8" s="39">
        <v>530060</v>
      </c>
      <c r="N8" s="39">
        <v>532835</v>
      </c>
      <c r="O8" s="40">
        <v>539918</v>
      </c>
    </row>
    <row r="9" spans="2:15" ht="15">
      <c r="B9" s="41">
        <v>5</v>
      </c>
      <c r="C9" s="42" t="s">
        <v>131</v>
      </c>
      <c r="D9" s="39">
        <v>984923</v>
      </c>
      <c r="E9" s="39">
        <v>986468</v>
      </c>
      <c r="F9" s="39">
        <v>987386</v>
      </c>
      <c r="G9" s="39">
        <v>988946</v>
      </c>
      <c r="H9" s="39">
        <v>990343</v>
      </c>
      <c r="I9" s="39">
        <v>991871</v>
      </c>
      <c r="J9" s="39">
        <v>993274</v>
      </c>
      <c r="K9" s="39">
        <v>995179</v>
      </c>
      <c r="L9" s="39">
        <v>998718</v>
      </c>
      <c r="M9" s="39">
        <v>1003314</v>
      </c>
      <c r="N9" s="39">
        <v>1005996</v>
      </c>
      <c r="O9" s="40">
        <v>1013034</v>
      </c>
    </row>
    <row r="10" spans="2:15" ht="15">
      <c r="B10" s="41">
        <v>6</v>
      </c>
      <c r="C10" s="42" t="s">
        <v>132</v>
      </c>
      <c r="D10" s="39">
        <v>820324</v>
      </c>
      <c r="E10" s="39">
        <v>821938</v>
      </c>
      <c r="F10" s="39">
        <v>822910</v>
      </c>
      <c r="G10" s="39">
        <v>824513</v>
      </c>
      <c r="H10" s="39">
        <v>825960</v>
      </c>
      <c r="I10" s="39">
        <v>827500</v>
      </c>
      <c r="J10" s="39">
        <v>828954</v>
      </c>
      <c r="K10" s="39">
        <v>830883</v>
      </c>
      <c r="L10" s="39">
        <v>834576</v>
      </c>
      <c r="M10" s="39">
        <v>839232</v>
      </c>
      <c r="N10" s="39">
        <v>841959</v>
      </c>
      <c r="O10" s="40">
        <v>848989</v>
      </c>
    </row>
    <row r="11" spans="2:15" ht="15">
      <c r="B11" s="41">
        <v>7</v>
      </c>
      <c r="C11" s="42" t="s">
        <v>201</v>
      </c>
      <c r="D11" s="39">
        <v>2062674</v>
      </c>
      <c r="E11" s="39">
        <v>2064112</v>
      </c>
      <c r="F11" s="39">
        <v>2064919</v>
      </c>
      <c r="G11" s="39">
        <v>2066250</v>
      </c>
      <c r="H11" s="39">
        <v>2067488</v>
      </c>
      <c r="I11" s="39">
        <v>2068865</v>
      </c>
      <c r="J11" s="39">
        <v>2070106</v>
      </c>
      <c r="K11" s="39">
        <v>2071753</v>
      </c>
      <c r="L11" s="39">
        <v>2075156</v>
      </c>
      <c r="M11" s="39">
        <v>2079576</v>
      </c>
      <c r="N11" s="39">
        <v>2081985</v>
      </c>
      <c r="O11" s="40">
        <v>2088888</v>
      </c>
    </row>
    <row r="12" spans="2:15" ht="15.75" thickBot="1">
      <c r="B12" s="107" t="s">
        <v>7</v>
      </c>
      <c r="C12" s="108"/>
      <c r="D12" s="46">
        <f t="shared" ref="D12:O12" si="0">SUM(D5:D11)</f>
        <v>7834131</v>
      </c>
      <c r="E12" s="46">
        <f t="shared" si="0"/>
        <v>7845238</v>
      </c>
      <c r="F12" s="46">
        <f t="shared" si="0"/>
        <v>7851858</v>
      </c>
      <c r="G12" s="46">
        <f t="shared" si="0"/>
        <v>7862673</v>
      </c>
      <c r="H12" s="46">
        <f t="shared" si="0"/>
        <v>7872374</v>
      </c>
      <c r="I12" s="46">
        <f t="shared" si="0"/>
        <v>7882943</v>
      </c>
      <c r="J12" s="46">
        <f t="shared" si="0"/>
        <v>7892684</v>
      </c>
      <c r="K12" s="46">
        <f t="shared" si="0"/>
        <v>7905743</v>
      </c>
      <c r="L12" s="46">
        <f t="shared" si="0"/>
        <v>7931111</v>
      </c>
      <c r="M12" s="46">
        <f t="shared" si="0"/>
        <v>7944634</v>
      </c>
      <c r="N12" s="46">
        <f t="shared" si="0"/>
        <v>7963175</v>
      </c>
      <c r="O12" s="47">
        <f t="shared" si="0"/>
        <v>8012226</v>
      </c>
    </row>
    <row r="13" spans="2:15" ht="9" customHeight="1" thickBot="1">
      <c r="B13" s="113"/>
      <c r="C13" s="114"/>
      <c r="D13" s="114"/>
      <c r="E13" s="114"/>
      <c r="F13" s="114"/>
      <c r="G13" s="114"/>
      <c r="H13" s="114"/>
      <c r="I13" s="114"/>
      <c r="J13" s="114"/>
      <c r="K13" s="114"/>
      <c r="L13" s="114"/>
      <c r="M13" s="114"/>
      <c r="N13" s="114"/>
      <c r="O13" s="115"/>
    </row>
    <row r="14" spans="2:15">
      <c r="B14" s="116" t="s">
        <v>11</v>
      </c>
      <c r="C14" s="118" t="s">
        <v>155</v>
      </c>
      <c r="D14" s="109" t="s">
        <v>156</v>
      </c>
    </row>
    <row r="15" spans="2:15" ht="27" customHeight="1">
      <c r="B15" s="117"/>
      <c r="C15" s="99"/>
      <c r="D15" s="110"/>
    </row>
    <row r="16" spans="2:15" ht="15">
      <c r="B16" s="37">
        <v>1</v>
      </c>
      <c r="C16" s="42" t="s">
        <v>203</v>
      </c>
      <c r="D16" s="40">
        <v>1106902</v>
      </c>
    </row>
    <row r="17" spans="2:4" ht="15">
      <c r="B17" s="41">
        <v>2</v>
      </c>
      <c r="C17" s="42" t="s">
        <v>130</v>
      </c>
      <c r="D17" s="40">
        <v>1667951</v>
      </c>
    </row>
    <row r="18" spans="2:4" ht="15">
      <c r="B18" s="41">
        <v>3</v>
      </c>
      <c r="C18" s="42" t="s">
        <v>5</v>
      </c>
      <c r="D18" s="40">
        <v>752605</v>
      </c>
    </row>
    <row r="19" spans="2:4" ht="15">
      <c r="B19" s="41">
        <v>4</v>
      </c>
      <c r="C19" s="42" t="s">
        <v>6</v>
      </c>
      <c r="D19" s="40">
        <v>542044</v>
      </c>
    </row>
    <row r="20" spans="2:4" ht="15">
      <c r="B20" s="41">
        <v>5</v>
      </c>
      <c r="C20" s="42" t="s">
        <v>131</v>
      </c>
      <c r="D20" s="40">
        <v>1015102</v>
      </c>
    </row>
    <row r="21" spans="2:4" ht="15">
      <c r="B21" s="41">
        <v>6</v>
      </c>
      <c r="C21" s="42" t="s">
        <v>132</v>
      </c>
      <c r="D21" s="40">
        <v>851052</v>
      </c>
    </row>
    <row r="22" spans="2:4" ht="15">
      <c r="B22" s="41">
        <v>7</v>
      </c>
      <c r="C22" s="42" t="s">
        <v>201</v>
      </c>
      <c r="D22" s="40">
        <v>2090741</v>
      </c>
    </row>
    <row r="23" spans="2:4" ht="15.75" thickBot="1">
      <c r="B23" s="107" t="s">
        <v>7</v>
      </c>
      <c r="C23" s="108"/>
      <c r="D23" s="47">
        <v>8026397</v>
      </c>
    </row>
  </sheetData>
  <mergeCells count="21">
    <mergeCell ref="B2:O2"/>
    <mergeCell ref="B3:B4"/>
    <mergeCell ref="C3:C4"/>
    <mergeCell ref="D3:D4"/>
    <mergeCell ref="E3:E4"/>
    <mergeCell ref="F3:F4"/>
    <mergeCell ref="G3:G4"/>
    <mergeCell ref="H3:H4"/>
    <mergeCell ref="I3:I4"/>
    <mergeCell ref="J3:J4"/>
    <mergeCell ref="K3:K4"/>
    <mergeCell ref="L3:L4"/>
    <mergeCell ref="B23:C23"/>
    <mergeCell ref="D14:D15"/>
    <mergeCell ref="M3:M4"/>
    <mergeCell ref="N3:N4"/>
    <mergeCell ref="O3:O4"/>
    <mergeCell ref="B12:C12"/>
    <mergeCell ref="B13:O13"/>
    <mergeCell ref="B14:B15"/>
    <mergeCell ref="C14:C15"/>
  </mergeCells>
  <phoneticPr fontId="0" type="noConversion"/>
  <printOptions horizontalCentered="1" verticalCentered="1"/>
  <pageMargins left="0" right="0" top="0" bottom="0" header="0" footer="0"/>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dimension ref="B1:Q25"/>
  <sheetViews>
    <sheetView zoomScaleNormal="100" workbookViewId="0">
      <selection activeCell="G30" sqref="G30"/>
    </sheetView>
  </sheetViews>
  <sheetFormatPr defaultRowHeight="12.75"/>
  <cols>
    <col min="2" max="2" width="5.7109375" customWidth="1"/>
    <col min="3" max="3" width="18" customWidth="1"/>
    <col min="4" max="16" width="17.5703125" customWidth="1"/>
    <col min="17" max="17" width="18.42578125" customWidth="1"/>
    <col min="20" max="20" width="11.140625" bestFit="1" customWidth="1"/>
    <col min="23" max="23" width="16.7109375" customWidth="1"/>
  </cols>
  <sheetData>
    <row r="1" spans="2:17" ht="13.5" thickBot="1"/>
    <row r="2" spans="2:17" ht="54" customHeight="1">
      <c r="B2" s="95" t="s">
        <v>235</v>
      </c>
      <c r="C2" s="96"/>
      <c r="D2" s="96"/>
      <c r="E2" s="96"/>
      <c r="F2" s="96"/>
      <c r="G2" s="96"/>
      <c r="H2" s="96"/>
      <c r="I2" s="96"/>
      <c r="J2" s="96"/>
      <c r="K2" s="96"/>
      <c r="L2" s="96"/>
      <c r="M2" s="96"/>
      <c r="N2" s="96"/>
      <c r="O2" s="96"/>
      <c r="P2" s="97"/>
    </row>
    <row r="3" spans="2:17">
      <c r="B3" s="117" t="s">
        <v>11</v>
      </c>
      <c r="C3" s="99" t="s">
        <v>155</v>
      </c>
      <c r="D3" s="124" t="s">
        <v>198</v>
      </c>
      <c r="E3" s="124" t="s">
        <v>178</v>
      </c>
      <c r="F3" s="124" t="s">
        <v>173</v>
      </c>
      <c r="G3" s="124" t="s">
        <v>166</v>
      </c>
      <c r="H3" s="124" t="s">
        <v>1</v>
      </c>
      <c r="I3" s="124" t="s">
        <v>206</v>
      </c>
      <c r="J3" s="124" t="s">
        <v>195</v>
      </c>
      <c r="K3" s="124" t="s">
        <v>175</v>
      </c>
      <c r="L3" s="124" t="s">
        <v>9</v>
      </c>
      <c r="M3" s="124" t="s">
        <v>186</v>
      </c>
      <c r="N3" s="124" t="s">
        <v>3</v>
      </c>
      <c r="O3" s="124" t="s">
        <v>192</v>
      </c>
      <c r="P3" s="103" t="s">
        <v>7</v>
      </c>
    </row>
    <row r="4" spans="2:17">
      <c r="B4" s="117"/>
      <c r="C4" s="99"/>
      <c r="D4" s="124"/>
      <c r="E4" s="124"/>
      <c r="F4" s="124"/>
      <c r="G4" s="124"/>
      <c r="H4" s="124"/>
      <c r="I4" s="124"/>
      <c r="J4" s="124"/>
      <c r="K4" s="124"/>
      <c r="L4" s="124"/>
      <c r="M4" s="124"/>
      <c r="N4" s="124"/>
      <c r="O4" s="124"/>
      <c r="P4" s="103"/>
    </row>
    <row r="5" spans="2:17" ht="25.5">
      <c r="B5" s="117"/>
      <c r="C5" s="99"/>
      <c r="D5" s="48" t="s">
        <v>223</v>
      </c>
      <c r="E5" s="48" t="s">
        <v>224</v>
      </c>
      <c r="F5" s="48" t="s">
        <v>225</v>
      </c>
      <c r="G5" s="48" t="s">
        <v>226</v>
      </c>
      <c r="H5" s="48" t="s">
        <v>227</v>
      </c>
      <c r="I5" s="48" t="s">
        <v>228</v>
      </c>
      <c r="J5" s="48" t="s">
        <v>229</v>
      </c>
      <c r="K5" s="48" t="s">
        <v>230</v>
      </c>
      <c r="L5" s="48" t="s">
        <v>231</v>
      </c>
      <c r="M5" s="48" t="s">
        <v>232</v>
      </c>
      <c r="N5" s="48" t="s">
        <v>233</v>
      </c>
      <c r="O5" s="48" t="s">
        <v>234</v>
      </c>
      <c r="P5" s="103"/>
    </row>
    <row r="6" spans="2:17" ht="15">
      <c r="B6" s="37">
        <v>1</v>
      </c>
      <c r="C6" s="38" t="s">
        <v>203</v>
      </c>
      <c r="D6" s="39">
        <v>23985657.323012874</v>
      </c>
      <c r="E6" s="39">
        <v>25092215.679132264</v>
      </c>
      <c r="F6" s="39">
        <v>25907547.501617078</v>
      </c>
      <c r="G6" s="39">
        <v>26556120.836028464</v>
      </c>
      <c r="H6" s="39">
        <v>26077782.952014577</v>
      </c>
      <c r="I6" s="39">
        <v>25801301.621134181</v>
      </c>
      <c r="J6" s="39">
        <v>26441430.138544671</v>
      </c>
      <c r="K6" s="39">
        <v>28096882.509066597</v>
      </c>
      <c r="L6" s="39">
        <v>24105380.832894899</v>
      </c>
      <c r="M6" s="39">
        <v>26611618.065723117</v>
      </c>
      <c r="N6" s="39">
        <v>27489826.765272006</v>
      </c>
      <c r="O6" s="39">
        <v>34712861.836064242</v>
      </c>
      <c r="P6" s="40">
        <f>SUM(D6:O6)</f>
        <v>320878626.06050491</v>
      </c>
    </row>
    <row r="7" spans="2:17" ht="15">
      <c r="B7" s="37">
        <v>2</v>
      </c>
      <c r="C7" s="38" t="s">
        <v>130</v>
      </c>
      <c r="D7" s="39">
        <v>35584422.505608208</v>
      </c>
      <c r="E7" s="39">
        <v>37691281.163995467</v>
      </c>
      <c r="F7" s="39">
        <v>38429023.285899095</v>
      </c>
      <c r="G7" s="39">
        <v>39351041.599288486</v>
      </c>
      <c r="H7" s="39">
        <v>38747786.798947155</v>
      </c>
      <c r="I7" s="39">
        <v>37826753.427745782</v>
      </c>
      <c r="J7" s="39">
        <v>39149851.704383865</v>
      </c>
      <c r="K7" s="39">
        <v>41623534.25046093</v>
      </c>
      <c r="L7" s="39">
        <v>35247117.447084062</v>
      </c>
      <c r="M7" s="39">
        <v>39189434.276883028</v>
      </c>
      <c r="N7" s="39">
        <v>40443017.526086517</v>
      </c>
      <c r="O7" s="39">
        <v>48531091.476727821</v>
      </c>
      <c r="P7" s="40">
        <f t="shared" ref="P7:P12" si="0">SUM(D7:O7)</f>
        <v>471814355.46311045</v>
      </c>
    </row>
    <row r="8" spans="2:17" ht="15">
      <c r="B8" s="37">
        <v>3</v>
      </c>
      <c r="C8" s="42" t="s">
        <v>5</v>
      </c>
      <c r="D8" s="39">
        <v>13599047.917382428</v>
      </c>
      <c r="E8" s="39">
        <v>14328880.929253682</v>
      </c>
      <c r="F8" s="39">
        <v>14598692.391655887</v>
      </c>
      <c r="G8" s="39">
        <v>15262205.894243209</v>
      </c>
      <c r="H8" s="39">
        <v>14983341.972059121</v>
      </c>
      <c r="I8" s="39">
        <v>14713303.342692601</v>
      </c>
      <c r="J8" s="39">
        <v>15187444.033640759</v>
      </c>
      <c r="K8" s="39">
        <v>16295486.557124624</v>
      </c>
      <c r="L8" s="39">
        <v>13822543.405236959</v>
      </c>
      <c r="M8" s="39">
        <v>15382484.545306653</v>
      </c>
      <c r="N8" s="39">
        <v>15902888.055921385</v>
      </c>
      <c r="O8" s="39">
        <v>22280596.445405759</v>
      </c>
      <c r="P8" s="40">
        <f t="shared" si="0"/>
        <v>186356915.48992303</v>
      </c>
    </row>
    <row r="9" spans="2:17" ht="15">
      <c r="B9" s="37">
        <v>4</v>
      </c>
      <c r="C9" s="42" t="s">
        <v>6</v>
      </c>
      <c r="D9" s="39">
        <v>9386081.3241446204</v>
      </c>
      <c r="E9" s="39">
        <v>9876054.5167557057</v>
      </c>
      <c r="F9" s="39">
        <v>10273137.330206987</v>
      </c>
      <c r="G9" s="39">
        <v>10456240.095407505</v>
      </c>
      <c r="H9" s="39">
        <v>10435791.050820004</v>
      </c>
      <c r="I9" s="39">
        <v>10237756.235525588</v>
      </c>
      <c r="J9" s="39">
        <v>10629536.423841059</v>
      </c>
      <c r="K9" s="39">
        <v>11133523.714974573</v>
      </c>
      <c r="L9" s="39">
        <v>9870201.7483508047</v>
      </c>
      <c r="M9" s="39">
        <v>10783257.279973971</v>
      </c>
      <c r="N9" s="39">
        <v>11205243.237767197</v>
      </c>
      <c r="O9" s="39">
        <v>16865775.90956394</v>
      </c>
      <c r="P9" s="40">
        <f t="shared" si="0"/>
        <v>131152598.86733194</v>
      </c>
    </row>
    <row r="10" spans="2:17" ht="15">
      <c r="B10" s="37">
        <v>5</v>
      </c>
      <c r="C10" s="42" t="s">
        <v>131</v>
      </c>
      <c r="D10" s="39">
        <v>18679462.015723206</v>
      </c>
      <c r="E10" s="39">
        <v>19646768.455560952</v>
      </c>
      <c r="F10" s="39">
        <v>20070795.399417855</v>
      </c>
      <c r="G10" s="39">
        <v>20515965.394566625</v>
      </c>
      <c r="H10" s="39">
        <v>20537734.156711884</v>
      </c>
      <c r="I10" s="39">
        <v>19984271.92425143</v>
      </c>
      <c r="J10" s="39">
        <v>20645124.324543938</v>
      </c>
      <c r="K10" s="39">
        <v>22027660.716818284</v>
      </c>
      <c r="L10" s="39">
        <v>18788844.550568618</v>
      </c>
      <c r="M10" s="39">
        <v>20805066.902554091</v>
      </c>
      <c r="N10" s="39">
        <v>21573532.367541283</v>
      </c>
      <c r="O10" s="39">
        <v>27940188.952598609</v>
      </c>
      <c r="P10" s="40">
        <f t="shared" si="0"/>
        <v>251215415.16085675</v>
      </c>
    </row>
    <row r="11" spans="2:17" ht="15">
      <c r="B11" s="37">
        <v>6</v>
      </c>
      <c r="C11" s="42" t="s">
        <v>132</v>
      </c>
      <c r="D11" s="39">
        <v>16388518.623309957</v>
      </c>
      <c r="E11" s="39">
        <v>17163308.442609679</v>
      </c>
      <c r="F11" s="39">
        <v>17585424.280401036</v>
      </c>
      <c r="G11" s="39">
        <v>18043260.025873221</v>
      </c>
      <c r="H11" s="39">
        <v>17824301.882972263</v>
      </c>
      <c r="I11" s="39">
        <v>17532580.493103519</v>
      </c>
      <c r="J11" s="39">
        <v>18047088.124162029</v>
      </c>
      <c r="K11" s="39">
        <v>20272355.086411249</v>
      </c>
      <c r="L11" s="39">
        <v>15319020.599781457</v>
      </c>
      <c r="M11" s="39">
        <v>18275382.910362776</v>
      </c>
      <c r="N11" s="39">
        <v>18855287.610171206</v>
      </c>
      <c r="O11" s="39">
        <v>25454066.561919726</v>
      </c>
      <c r="P11" s="40">
        <f t="shared" si="0"/>
        <v>220760594.64107811</v>
      </c>
      <c r="Q11" s="4"/>
    </row>
    <row r="12" spans="2:17" ht="15">
      <c r="B12" s="37">
        <v>7</v>
      </c>
      <c r="C12" s="42" t="s">
        <v>201</v>
      </c>
      <c r="D12" s="39">
        <v>54997135.264040738</v>
      </c>
      <c r="E12" s="39">
        <v>57566003.723490365</v>
      </c>
      <c r="F12" s="39">
        <v>59928360.284605436</v>
      </c>
      <c r="G12" s="39">
        <v>60990250.04042691</v>
      </c>
      <c r="H12" s="39">
        <v>59346279.003846928</v>
      </c>
      <c r="I12" s="39">
        <v>58610038.325169601</v>
      </c>
      <c r="J12" s="39">
        <v>60075256.368585706</v>
      </c>
      <c r="K12" s="39">
        <v>64668143.323135525</v>
      </c>
      <c r="L12" s="39">
        <v>53763872.880327009</v>
      </c>
      <c r="M12" s="39">
        <v>60118772.978688791</v>
      </c>
      <c r="N12" s="39">
        <v>62036184.581096135</v>
      </c>
      <c r="O12" s="39">
        <v>72703241.169628829</v>
      </c>
      <c r="P12" s="40">
        <f t="shared" si="0"/>
        <v>724803537.94304204</v>
      </c>
    </row>
    <row r="13" spans="2:17" ht="15.75" thickBot="1">
      <c r="B13" s="107" t="s">
        <v>7</v>
      </c>
      <c r="C13" s="108"/>
      <c r="D13" s="35">
        <f t="shared" ref="D13:O13" si="1">SUM(D6:D12)</f>
        <v>172620324.97322202</v>
      </c>
      <c r="E13" s="35">
        <f t="shared" si="1"/>
        <v>181364512.9107981</v>
      </c>
      <c r="F13" s="35">
        <f t="shared" si="1"/>
        <v>186792980.47380337</v>
      </c>
      <c r="G13" s="35">
        <f t="shared" si="1"/>
        <v>191175083.88583443</v>
      </c>
      <c r="H13" s="35">
        <f t="shared" si="1"/>
        <v>187953017.81737196</v>
      </c>
      <c r="I13" s="35">
        <f t="shared" si="1"/>
        <v>184706005.36962271</v>
      </c>
      <c r="J13" s="35">
        <f t="shared" si="1"/>
        <v>190175731.11770204</v>
      </c>
      <c r="K13" s="35">
        <f t="shared" si="1"/>
        <v>204117586.1579918</v>
      </c>
      <c r="L13" s="35">
        <f t="shared" si="1"/>
        <v>170916981.4642438</v>
      </c>
      <c r="M13" s="35">
        <f t="shared" si="1"/>
        <v>191166016.95949244</v>
      </c>
      <c r="N13" s="35">
        <f t="shared" si="1"/>
        <v>197505980.14385575</v>
      </c>
      <c r="O13" s="35">
        <f t="shared" si="1"/>
        <v>248487822.35190892</v>
      </c>
      <c r="P13" s="36">
        <f>SUM(D13:O13)</f>
        <v>2306982043.6258478</v>
      </c>
    </row>
    <row r="14" spans="2:17" ht="8.25" customHeight="1" thickBot="1">
      <c r="B14" s="119"/>
      <c r="C14" s="120"/>
      <c r="D14" s="120"/>
      <c r="E14" s="120"/>
      <c r="F14" s="121"/>
      <c r="G14" s="121"/>
      <c r="H14" s="121"/>
      <c r="I14" s="121"/>
      <c r="J14" s="121"/>
      <c r="K14" s="121"/>
      <c r="L14" s="121"/>
      <c r="M14" s="121"/>
      <c r="N14" s="121"/>
      <c r="O14" s="121"/>
      <c r="P14" s="122"/>
    </row>
    <row r="15" spans="2:17" ht="12.75" customHeight="1">
      <c r="B15" s="116" t="s">
        <v>11</v>
      </c>
      <c r="C15" s="118" t="s">
        <v>155</v>
      </c>
      <c r="D15" s="123" t="s">
        <v>156</v>
      </c>
      <c r="E15" s="125" t="s">
        <v>7</v>
      </c>
    </row>
    <row r="16" spans="2:17" ht="12.75" customHeight="1">
      <c r="B16" s="117"/>
      <c r="C16" s="99"/>
      <c r="D16" s="124"/>
      <c r="E16" s="103"/>
    </row>
    <row r="17" spans="2:7" ht="25.5">
      <c r="B17" s="117"/>
      <c r="C17" s="99"/>
      <c r="D17" s="48" t="s">
        <v>236</v>
      </c>
      <c r="E17" s="103"/>
    </row>
    <row r="18" spans="2:7" ht="15">
      <c r="B18" s="37">
        <v>1</v>
      </c>
      <c r="C18" s="38" t="s">
        <v>203</v>
      </c>
      <c r="D18" s="39">
        <v>27524735.975944251</v>
      </c>
      <c r="E18" s="40">
        <v>348403362.03644919</v>
      </c>
    </row>
    <row r="19" spans="2:7" ht="15">
      <c r="B19" s="37">
        <v>2</v>
      </c>
      <c r="C19" s="38" t="s">
        <v>130</v>
      </c>
      <c r="D19" s="39">
        <v>40346533.655702069</v>
      </c>
      <c r="E19" s="40">
        <v>512160889.1188125</v>
      </c>
    </row>
    <row r="20" spans="2:7" ht="15">
      <c r="B20" s="37">
        <v>3</v>
      </c>
      <c r="C20" s="42" t="s">
        <v>5</v>
      </c>
      <c r="D20" s="39">
        <v>16036126.90221256</v>
      </c>
      <c r="E20" s="40">
        <v>202393042.39213559</v>
      </c>
      <c r="G20" s="18" t="s">
        <v>239</v>
      </c>
    </row>
    <row r="21" spans="2:7" ht="15">
      <c r="B21" s="37">
        <v>4</v>
      </c>
      <c r="C21" s="42" t="s">
        <v>6</v>
      </c>
      <c r="D21" s="39">
        <v>11250794.408663321</v>
      </c>
      <c r="E21" s="40">
        <v>142403393.27599525</v>
      </c>
    </row>
    <row r="22" spans="2:7" ht="15">
      <c r="B22" s="37">
        <v>5</v>
      </c>
      <c r="C22" s="42" t="s">
        <v>131</v>
      </c>
      <c r="D22" s="39">
        <v>21649561.957780533</v>
      </c>
      <c r="E22" s="40">
        <v>272864977.11863726</v>
      </c>
    </row>
    <row r="23" spans="2:7" ht="15">
      <c r="B23" s="37">
        <v>6</v>
      </c>
      <c r="C23" s="42" t="s">
        <v>132</v>
      </c>
      <c r="D23" s="39">
        <v>18993295.475324571</v>
      </c>
      <c r="E23" s="40">
        <v>239753890.11640269</v>
      </c>
    </row>
    <row r="24" spans="2:7" ht="15">
      <c r="B24" s="37">
        <v>7</v>
      </c>
      <c r="C24" s="42" t="s">
        <v>201</v>
      </c>
      <c r="D24" s="39">
        <v>61793917.186452389</v>
      </c>
      <c r="E24" s="40">
        <v>786597455.12949443</v>
      </c>
    </row>
    <row r="25" spans="2:7" ht="15.75" thickBot="1">
      <c r="B25" s="107" t="s">
        <v>7</v>
      </c>
      <c r="C25" s="108"/>
      <c r="D25" s="35">
        <f t="shared" ref="D25" si="2">SUM(D18:D24)</f>
        <v>197594965.5620797</v>
      </c>
      <c r="E25" s="36">
        <v>2504577009.1879272</v>
      </c>
    </row>
  </sheetData>
  <mergeCells count="23">
    <mergeCell ref="P3:P5"/>
    <mergeCell ref="B2:P2"/>
    <mergeCell ref="B3:B5"/>
    <mergeCell ref="C3:C5"/>
    <mergeCell ref="D3:D4"/>
    <mergeCell ref="E3:E4"/>
    <mergeCell ref="F3:F4"/>
    <mergeCell ref="G3:G4"/>
    <mergeCell ref="H3:H4"/>
    <mergeCell ref="I3:I4"/>
    <mergeCell ref="J3:J4"/>
    <mergeCell ref="K3:K4"/>
    <mergeCell ref="L3:L4"/>
    <mergeCell ref="M3:M4"/>
    <mergeCell ref="N3:N4"/>
    <mergeCell ref="O3:O4"/>
    <mergeCell ref="B13:C13"/>
    <mergeCell ref="B14:P14"/>
    <mergeCell ref="B15:B17"/>
    <mergeCell ref="C15:C17"/>
    <mergeCell ref="B25:C25"/>
    <mergeCell ref="D15:D16"/>
    <mergeCell ref="E15:E17"/>
  </mergeCells>
  <phoneticPr fontId="15" type="noConversion"/>
  <pageMargins left="0.27559055118110237" right="0.23622047244094491" top="0.98425196850393704" bottom="0.98425196850393704" header="0.51181102362204722" footer="0.51181102362204722"/>
  <pageSetup paperSize="9" scale="47" orientation="landscape" r:id="rId1"/>
  <headerFooter alignWithMargins="0"/>
</worksheet>
</file>

<file path=xl/worksheets/sheet5.xml><?xml version="1.0" encoding="utf-8"?>
<worksheet xmlns="http://schemas.openxmlformats.org/spreadsheetml/2006/main" xmlns:r="http://schemas.openxmlformats.org/officeDocument/2006/relationships">
  <dimension ref="B1:N13"/>
  <sheetViews>
    <sheetView workbookViewId="0">
      <selection activeCell="O17" sqref="O17"/>
    </sheetView>
  </sheetViews>
  <sheetFormatPr defaultRowHeight="12.75"/>
  <cols>
    <col min="2" max="2" width="10.42578125" bestFit="1" customWidth="1"/>
    <col min="3" max="8" width="13.140625" bestFit="1" customWidth="1"/>
    <col min="9" max="15" width="14.28515625" bestFit="1" customWidth="1"/>
  </cols>
  <sheetData>
    <row r="1" spans="2:14" ht="13.5" thickBot="1"/>
    <row r="2" spans="2:14" ht="25.5">
      <c r="B2" s="50"/>
      <c r="C2" s="51" t="s">
        <v>184</v>
      </c>
      <c r="D2" s="51" t="s">
        <v>179</v>
      </c>
      <c r="E2" s="51" t="s">
        <v>174</v>
      </c>
      <c r="F2" s="51" t="s">
        <v>167</v>
      </c>
      <c r="G2" s="51" t="s">
        <v>2</v>
      </c>
      <c r="H2" s="51" t="s">
        <v>207</v>
      </c>
      <c r="I2" s="51" t="s">
        <v>196</v>
      </c>
      <c r="J2" s="51" t="s">
        <v>118</v>
      </c>
      <c r="K2" s="51" t="s">
        <v>10</v>
      </c>
      <c r="L2" s="51" t="s">
        <v>187</v>
      </c>
      <c r="M2" s="51" t="s">
        <v>4</v>
      </c>
      <c r="N2" s="52" t="s">
        <v>193</v>
      </c>
    </row>
    <row r="3" spans="2:14" ht="15">
      <c r="B3" s="53" t="s">
        <v>120</v>
      </c>
      <c r="C3" s="39">
        <v>172620324.97322202</v>
      </c>
      <c r="D3" s="39">
        <v>181364513</v>
      </c>
      <c r="E3" s="39">
        <v>186792980</v>
      </c>
      <c r="F3" s="39">
        <v>191175084</v>
      </c>
      <c r="G3" s="39">
        <v>187953018</v>
      </c>
      <c r="H3" s="39">
        <v>184706005</v>
      </c>
      <c r="I3" s="39">
        <v>190175731</v>
      </c>
      <c r="J3" s="39">
        <v>204117586.1579918</v>
      </c>
      <c r="K3" s="39">
        <v>170916981</v>
      </c>
      <c r="L3" s="39">
        <v>191166017</v>
      </c>
      <c r="M3" s="39">
        <v>197505980</v>
      </c>
      <c r="N3" s="40">
        <v>248487822</v>
      </c>
    </row>
    <row r="4" spans="2:14" ht="15">
      <c r="B4" s="53" t="s">
        <v>121</v>
      </c>
      <c r="C4" s="39">
        <v>854142630</v>
      </c>
      <c r="D4" s="39">
        <v>896230877</v>
      </c>
      <c r="E4" s="39">
        <v>924102233</v>
      </c>
      <c r="F4" s="39">
        <v>945781375</v>
      </c>
      <c r="G4" s="39">
        <v>928299955</v>
      </c>
      <c r="H4" s="39">
        <v>901236012</v>
      </c>
      <c r="I4" s="39">
        <v>936159054</v>
      </c>
      <c r="J4" s="39">
        <v>1007463170</v>
      </c>
      <c r="K4" s="39">
        <v>844637539</v>
      </c>
      <c r="L4" s="39">
        <v>940078005</v>
      </c>
      <c r="M4" s="39">
        <v>974790765</v>
      </c>
      <c r="N4" s="40">
        <v>1217764271</v>
      </c>
    </row>
    <row r="5" spans="2:14" ht="15">
      <c r="B5" s="53" t="s">
        <v>122</v>
      </c>
      <c r="C5" s="55">
        <v>4.9481000000000002</v>
      </c>
      <c r="D5" s="55">
        <v>4.9416000000000002</v>
      </c>
      <c r="E5" s="55">
        <v>4.9471999999999996</v>
      </c>
      <c r="F5" s="55">
        <v>4.9471999999999996</v>
      </c>
      <c r="G5" s="55">
        <v>4.9390000000000001</v>
      </c>
      <c r="H5" s="55">
        <v>4.8792999999999997</v>
      </c>
      <c r="I5" s="55">
        <v>4.9226000000000001</v>
      </c>
      <c r="J5" s="55">
        <v>4.9226000000000001</v>
      </c>
      <c r="K5" s="55">
        <v>4.9226000000000001</v>
      </c>
      <c r="L5" s="55">
        <v>4.9176000000000002</v>
      </c>
      <c r="M5" s="55">
        <v>4.9355000000000002</v>
      </c>
      <c r="N5" s="56">
        <v>4.9006999999999996</v>
      </c>
    </row>
    <row r="6" spans="2:14" ht="39" thickBot="1">
      <c r="B6" s="57"/>
      <c r="C6" s="49" t="s">
        <v>185</v>
      </c>
      <c r="D6" s="49" t="s">
        <v>176</v>
      </c>
      <c r="E6" s="49" t="s">
        <v>171</v>
      </c>
      <c r="F6" s="49" t="s">
        <v>95</v>
      </c>
      <c r="G6" s="49" t="s">
        <v>213</v>
      </c>
      <c r="H6" s="49" t="s">
        <v>205</v>
      </c>
      <c r="I6" s="49" t="s">
        <v>181</v>
      </c>
      <c r="J6" s="49" t="s">
        <v>119</v>
      </c>
      <c r="K6" s="49" t="s">
        <v>204</v>
      </c>
      <c r="L6" s="49" t="s">
        <v>168</v>
      </c>
      <c r="M6" s="49" t="s">
        <v>202</v>
      </c>
      <c r="N6" s="58" t="s">
        <v>177</v>
      </c>
    </row>
    <row r="7" spans="2:14" ht="7.5" customHeight="1" thickBot="1">
      <c r="B7" s="119"/>
      <c r="C7" s="120"/>
      <c r="D7" s="121"/>
      <c r="E7" s="121"/>
      <c r="F7" s="121"/>
      <c r="G7" s="121"/>
      <c r="H7" s="121"/>
      <c r="I7" s="121"/>
      <c r="J7" s="121"/>
      <c r="K7" s="121"/>
      <c r="L7" s="121"/>
      <c r="M7" s="121"/>
      <c r="N7" s="122"/>
    </row>
    <row r="8" spans="2:14" ht="25.5">
      <c r="B8" s="50"/>
      <c r="C8" s="52" t="s">
        <v>157</v>
      </c>
    </row>
    <row r="9" spans="2:14" ht="15">
      <c r="B9" s="53" t="s">
        <v>120</v>
      </c>
      <c r="C9" s="40">
        <v>197594966</v>
      </c>
    </row>
    <row r="10" spans="2:14" ht="15">
      <c r="B10" s="53" t="s">
        <v>121</v>
      </c>
      <c r="C10" s="40">
        <v>972542661</v>
      </c>
    </row>
    <row r="11" spans="2:14">
      <c r="B11" s="53" t="s">
        <v>122</v>
      </c>
      <c r="C11" s="60">
        <v>4.9218999999999999</v>
      </c>
    </row>
    <row r="12" spans="2:14" ht="39" thickBot="1">
      <c r="B12" s="57"/>
      <c r="C12" s="59" t="s">
        <v>238</v>
      </c>
    </row>
    <row r="13" spans="2:14">
      <c r="C13" t="s">
        <v>237</v>
      </c>
    </row>
  </sheetData>
  <mergeCells count="1">
    <mergeCell ref="B7:N7"/>
  </mergeCells>
  <phoneticPr fontId="15"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O25"/>
  <sheetViews>
    <sheetView zoomScaleNormal="100" workbookViewId="0">
      <selection activeCell="G24" sqref="G24"/>
    </sheetView>
  </sheetViews>
  <sheetFormatPr defaultRowHeight="12.75"/>
  <cols>
    <col min="2" max="2" width="5" customWidth="1"/>
    <col min="3" max="3" width="18.42578125" bestFit="1" customWidth="1"/>
    <col min="4" max="16" width="16.85546875" customWidth="1"/>
  </cols>
  <sheetData>
    <row r="1" spans="2:15" ht="13.5" thickBot="1"/>
    <row r="2" spans="2:15" ht="38.25" customHeight="1">
      <c r="B2" s="95" t="s">
        <v>252</v>
      </c>
      <c r="C2" s="96"/>
      <c r="D2" s="96"/>
      <c r="E2" s="96"/>
      <c r="F2" s="96"/>
      <c r="G2" s="96"/>
      <c r="H2" s="96"/>
      <c r="I2" s="96"/>
      <c r="J2" s="96"/>
      <c r="K2" s="96"/>
      <c r="L2" s="96"/>
      <c r="M2" s="96"/>
      <c r="N2" s="96"/>
      <c r="O2" s="97"/>
    </row>
    <row r="3" spans="2:15">
      <c r="B3" s="117" t="s">
        <v>11</v>
      </c>
      <c r="C3" s="99" t="s">
        <v>8</v>
      </c>
      <c r="D3" s="111" t="s">
        <v>198</v>
      </c>
      <c r="E3" s="111" t="s">
        <v>178</v>
      </c>
      <c r="F3" s="111" t="s">
        <v>173</v>
      </c>
      <c r="G3" s="111" t="s">
        <v>166</v>
      </c>
      <c r="H3" s="111" t="s">
        <v>1</v>
      </c>
      <c r="I3" s="111" t="s">
        <v>206</v>
      </c>
      <c r="J3" s="111" t="s">
        <v>195</v>
      </c>
      <c r="K3" s="111" t="s">
        <v>175</v>
      </c>
      <c r="L3" s="111" t="s">
        <v>9</v>
      </c>
      <c r="M3" s="111" t="s">
        <v>186</v>
      </c>
      <c r="N3" s="111" t="s">
        <v>3</v>
      </c>
      <c r="O3" s="112" t="s">
        <v>192</v>
      </c>
    </row>
    <row r="4" spans="2:15">
      <c r="B4" s="117"/>
      <c r="C4" s="99"/>
      <c r="D4" s="99"/>
      <c r="E4" s="99"/>
      <c r="F4" s="99"/>
      <c r="G4" s="99"/>
      <c r="H4" s="99"/>
      <c r="I4" s="99"/>
      <c r="J4" s="99"/>
      <c r="K4" s="99"/>
      <c r="L4" s="99"/>
      <c r="M4" s="99"/>
      <c r="N4" s="99"/>
      <c r="O4" s="103"/>
    </row>
    <row r="5" spans="2:15" ht="25.5">
      <c r="B5" s="117"/>
      <c r="C5" s="99"/>
      <c r="D5" s="48" t="s">
        <v>240</v>
      </c>
      <c r="E5" s="48" t="s">
        <v>241</v>
      </c>
      <c r="F5" s="48" t="s">
        <v>242</v>
      </c>
      <c r="G5" s="48" t="s">
        <v>243</v>
      </c>
      <c r="H5" s="48" t="s">
        <v>244</v>
      </c>
      <c r="I5" s="48" t="s">
        <v>245</v>
      </c>
      <c r="J5" s="48" t="s">
        <v>246</v>
      </c>
      <c r="K5" s="48" t="s">
        <v>247</v>
      </c>
      <c r="L5" s="48" t="s">
        <v>248</v>
      </c>
      <c r="M5" s="48" t="s">
        <v>249</v>
      </c>
      <c r="N5" s="48" t="s">
        <v>250</v>
      </c>
      <c r="O5" s="61" t="s">
        <v>251</v>
      </c>
    </row>
    <row r="6" spans="2:15" ht="15">
      <c r="B6" s="37">
        <v>1</v>
      </c>
      <c r="C6" s="38" t="s">
        <v>203</v>
      </c>
      <c r="D6" s="62">
        <v>21.888078941856847</v>
      </c>
      <c r="E6" s="62">
        <v>22.865858500383887</v>
      </c>
      <c r="F6" s="62">
        <v>23.589630416856735</v>
      </c>
      <c r="G6" s="62">
        <v>24.14732825343528</v>
      </c>
      <c r="H6" s="62">
        <v>23.683693146597612</v>
      </c>
      <c r="I6" s="62">
        <v>23.401798238726371</v>
      </c>
      <c r="J6" s="62">
        <v>23.953825373506067</v>
      </c>
      <c r="K6" s="62">
        <v>25.411910834151787</v>
      </c>
      <c r="L6" s="62">
        <v>21.731125035965459</v>
      </c>
      <c r="M6" s="62">
        <v>24.297233667219462</v>
      </c>
      <c r="N6" s="62">
        <v>25.039305093669821</v>
      </c>
      <c r="O6" s="63">
        <v>31.417197788093258</v>
      </c>
    </row>
    <row r="7" spans="2:15" ht="15">
      <c r="B7" s="41">
        <v>2</v>
      </c>
      <c r="C7" s="38" t="s">
        <v>130</v>
      </c>
      <c r="D7" s="62">
        <v>21.698612452655713</v>
      </c>
      <c r="E7" s="62">
        <v>22.963207821235137</v>
      </c>
      <c r="F7" s="62">
        <v>23.401410018529841</v>
      </c>
      <c r="G7" s="62">
        <v>23.942797758556196</v>
      </c>
      <c r="H7" s="62">
        <v>23.55839428908692</v>
      </c>
      <c r="I7" s="62">
        <v>22.979592654492723</v>
      </c>
      <c r="J7" s="62">
        <v>23.765942943542388</v>
      </c>
      <c r="K7" s="62">
        <v>25.242386537441874</v>
      </c>
      <c r="L7" s="62">
        <v>21.330940106950315</v>
      </c>
      <c r="M7" s="62">
        <v>23.653847458477227</v>
      </c>
      <c r="N7" s="62">
        <v>24.373512191322927</v>
      </c>
      <c r="O7" s="63">
        <v>29.128016630581762</v>
      </c>
    </row>
    <row r="8" spans="2:15" ht="15">
      <c r="B8" s="41">
        <v>3</v>
      </c>
      <c r="C8" s="42" t="s">
        <v>5</v>
      </c>
      <c r="D8" s="62">
        <v>18.870268805514986</v>
      </c>
      <c r="E8" s="62">
        <v>19.835216320762687</v>
      </c>
      <c r="F8" s="62">
        <v>20.179436682944203</v>
      </c>
      <c r="G8" s="62">
        <v>21.048357188703395</v>
      </c>
      <c r="H8" s="62">
        <v>20.619836002982357</v>
      </c>
      <c r="I8" s="62">
        <v>20.202755721949192</v>
      </c>
      <c r="J8" s="62">
        <v>20.810162705092374</v>
      </c>
      <c r="K8" s="62">
        <v>22.266704048367146</v>
      </c>
      <c r="L8" s="62">
        <v>18.789871384073361</v>
      </c>
      <c r="M8" s="62">
        <v>20.775630455162212</v>
      </c>
      <c r="N8" s="62">
        <v>21.39696548707116</v>
      </c>
      <c r="O8" s="63">
        <v>29.692971756990268</v>
      </c>
    </row>
    <row r="9" spans="2:15" ht="15">
      <c r="B9" s="41">
        <v>4</v>
      </c>
      <c r="C9" s="42" t="s">
        <v>6</v>
      </c>
      <c r="D9" s="62">
        <v>18.412095704688355</v>
      </c>
      <c r="E9" s="62">
        <v>19.304967379077226</v>
      </c>
      <c r="F9" s="62">
        <v>20.034513058838989</v>
      </c>
      <c r="G9" s="62">
        <v>20.320582270441587</v>
      </c>
      <c r="H9" s="62">
        <v>20.220678461949841</v>
      </c>
      <c r="I9" s="62">
        <v>19.772100233156404</v>
      </c>
      <c r="J9" s="62">
        <v>20.465738943284634</v>
      </c>
      <c r="K9" s="62">
        <v>21.349693787296587</v>
      </c>
      <c r="L9" s="62">
        <v>18.787036540421386</v>
      </c>
      <c r="M9" s="62">
        <v>20.343465418960061</v>
      </c>
      <c r="N9" s="62">
        <v>21.029480491647877</v>
      </c>
      <c r="O9" s="63">
        <v>31.237661847843452</v>
      </c>
    </row>
    <row r="10" spans="2:15" ht="15">
      <c r="B10" s="41">
        <v>5</v>
      </c>
      <c r="C10" s="42" t="s">
        <v>131</v>
      </c>
      <c r="D10" s="62">
        <v>18.96540340282764</v>
      </c>
      <c r="E10" s="62">
        <v>19.916275495566964</v>
      </c>
      <c r="F10" s="62">
        <v>20.327202734713531</v>
      </c>
      <c r="G10" s="62">
        <v>20.745283761263632</v>
      </c>
      <c r="H10" s="62">
        <v>20.738001032684519</v>
      </c>
      <c r="I10" s="62">
        <v>20.148055467143841</v>
      </c>
      <c r="J10" s="62">
        <v>20.78492372149471</v>
      </c>
      <c r="K10" s="62">
        <v>22.134370517081134</v>
      </c>
      <c r="L10" s="62">
        <v>18.812962768838268</v>
      </c>
      <c r="M10" s="62">
        <v>20.736346649756797</v>
      </c>
      <c r="N10" s="62">
        <v>21.444948456595537</v>
      </c>
      <c r="O10" s="63">
        <v>27.580702081666171</v>
      </c>
    </row>
    <row r="11" spans="2:15" ht="15">
      <c r="B11" s="41">
        <v>6</v>
      </c>
      <c r="C11" s="42" t="s">
        <v>132</v>
      </c>
      <c r="D11" s="62">
        <v>19.978104533464773</v>
      </c>
      <c r="E11" s="62">
        <v>20.881512282690032</v>
      </c>
      <c r="F11" s="62">
        <v>21.369802627749131</v>
      </c>
      <c r="G11" s="62">
        <v>21.883536130871462</v>
      </c>
      <c r="H11" s="62">
        <v>21.580103011008116</v>
      </c>
      <c r="I11" s="62">
        <v>21.187408450880387</v>
      </c>
      <c r="J11" s="62">
        <v>21.770916268166907</v>
      </c>
      <c r="K11" s="62">
        <v>24.398567652017491</v>
      </c>
      <c r="L11" s="62">
        <v>18.355453068122564</v>
      </c>
      <c r="M11" s="62">
        <v>21.776318003082313</v>
      </c>
      <c r="N11" s="62">
        <v>22.394543689385358</v>
      </c>
      <c r="O11" s="63">
        <v>29.981621154007563</v>
      </c>
    </row>
    <row r="12" spans="2:15" ht="15">
      <c r="B12" s="41">
        <v>7</v>
      </c>
      <c r="C12" s="42" t="s">
        <v>201</v>
      </c>
      <c r="D12" s="62">
        <v>26.663028313752314</v>
      </c>
      <c r="E12" s="62">
        <v>27.888992323813032</v>
      </c>
      <c r="F12" s="62">
        <v>29.022136115075426</v>
      </c>
      <c r="G12" s="62">
        <v>29.517362391011208</v>
      </c>
      <c r="H12" s="62">
        <v>28.70453371620388</v>
      </c>
      <c r="I12" s="62">
        <v>28.329561535029885</v>
      </c>
      <c r="J12" s="62">
        <v>29.020376912383089</v>
      </c>
      <c r="K12" s="62">
        <v>31.214214881376073</v>
      </c>
      <c r="L12" s="62">
        <v>25.908352374629672</v>
      </c>
      <c r="M12" s="62">
        <v>28.909149258641566</v>
      </c>
      <c r="N12" s="62">
        <v>29.796652992743049</v>
      </c>
      <c r="O12" s="63">
        <v>34.804757923655472</v>
      </c>
    </row>
    <row r="13" spans="2:15" ht="15.75" thickBot="1">
      <c r="B13" s="107" t="s">
        <v>7</v>
      </c>
      <c r="C13" s="108"/>
      <c r="D13" s="64">
        <v>22.034393473024899</v>
      </c>
      <c r="E13" s="64">
        <v>23.117783413428388</v>
      </c>
      <c r="F13" s="64">
        <v>23.789653413727475</v>
      </c>
      <c r="G13" s="64">
        <v>24.314261051659457</v>
      </c>
      <c r="H13" s="64">
        <v>23.875011250401972</v>
      </c>
      <c r="I13" s="64">
        <v>23.431097417502919</v>
      </c>
      <c r="J13" s="64">
        <v>24.095191333860832</v>
      </c>
      <c r="K13" s="64">
        <v>25.81889977425168</v>
      </c>
      <c r="L13" s="64">
        <v>21.5501940981842</v>
      </c>
      <c r="M13" s="64">
        <v>24.062281152220788</v>
      </c>
      <c r="N13" s="64">
        <v>24.802416139775371</v>
      </c>
      <c r="O13" s="65">
        <v>31.013581288384643</v>
      </c>
    </row>
    <row r="14" spans="2:15" ht="8.25" customHeight="1" thickBot="1">
      <c r="B14" s="126"/>
      <c r="C14" s="121"/>
      <c r="D14" s="121"/>
      <c r="E14" s="121"/>
      <c r="F14" s="121"/>
      <c r="G14" s="121"/>
      <c r="H14" s="121"/>
      <c r="I14" s="121"/>
      <c r="J14" s="121"/>
      <c r="K14" s="121"/>
      <c r="L14" s="121"/>
      <c r="M14" s="121"/>
      <c r="N14" s="121"/>
      <c r="O14" s="122"/>
    </row>
    <row r="15" spans="2:15">
      <c r="B15" s="116" t="s">
        <v>11</v>
      </c>
      <c r="C15" s="118" t="s">
        <v>8</v>
      </c>
      <c r="D15" s="109" t="s">
        <v>156</v>
      </c>
    </row>
    <row r="16" spans="2:15">
      <c r="B16" s="117"/>
      <c r="C16" s="99"/>
      <c r="D16" s="103"/>
    </row>
    <row r="17" spans="2:4" ht="25.5">
      <c r="B17" s="117"/>
      <c r="C17" s="99"/>
      <c r="D17" s="61" t="s">
        <v>253</v>
      </c>
    </row>
    <row r="18" spans="2:4" ht="15">
      <c r="B18" s="37">
        <v>1</v>
      </c>
      <c r="C18" s="38" t="s">
        <v>203</v>
      </c>
      <c r="D18" s="63">
        <v>24.866461507833801</v>
      </c>
    </row>
    <row r="19" spans="2:4" ht="15">
      <c r="B19" s="41">
        <v>2</v>
      </c>
      <c r="C19" s="38" t="s">
        <v>130</v>
      </c>
      <c r="D19" s="63">
        <v>24.189279934303865</v>
      </c>
    </row>
    <row r="20" spans="2:4" ht="15">
      <c r="B20" s="41">
        <v>3</v>
      </c>
      <c r="C20" s="42" t="s">
        <v>5</v>
      </c>
      <c r="D20" s="63">
        <v>21.307494505368101</v>
      </c>
    </row>
    <row r="21" spans="2:4" ht="15">
      <c r="B21" s="41">
        <v>4</v>
      </c>
      <c r="C21" s="42" t="s">
        <v>6</v>
      </c>
      <c r="D21" s="63">
        <v>20.75623825494484</v>
      </c>
    </row>
    <row r="22" spans="2:4" ht="15">
      <c r="B22" s="41">
        <v>5</v>
      </c>
      <c r="C22" s="42" t="s">
        <v>131</v>
      </c>
      <c r="D22" s="63">
        <v>21.327474438805687</v>
      </c>
    </row>
    <row r="23" spans="2:4" ht="15">
      <c r="B23" s="41">
        <v>6</v>
      </c>
      <c r="C23" s="42" t="s">
        <v>132</v>
      </c>
      <c r="D23" s="63">
        <v>22.317432395816674</v>
      </c>
    </row>
    <row r="24" spans="2:4" ht="15">
      <c r="B24" s="41">
        <v>7</v>
      </c>
      <c r="C24" s="42" t="s">
        <v>201</v>
      </c>
      <c r="D24" s="63">
        <v>29.555988611909552</v>
      </c>
    </row>
    <row r="25" spans="2:4" ht="15.75" thickBot="1">
      <c r="B25" s="107" t="s">
        <v>7</v>
      </c>
      <c r="C25" s="108"/>
      <c r="D25" s="65">
        <v>24.618140064848486</v>
      </c>
    </row>
  </sheetData>
  <mergeCells count="21">
    <mergeCell ref="B13:C13"/>
    <mergeCell ref="B2:O2"/>
    <mergeCell ref="B3:B5"/>
    <mergeCell ref="C3:C5"/>
    <mergeCell ref="D3:D4"/>
    <mergeCell ref="E3:E4"/>
    <mergeCell ref="F3:F4"/>
    <mergeCell ref="G3:G4"/>
    <mergeCell ref="H3:H4"/>
    <mergeCell ref="I3:I4"/>
    <mergeCell ref="J3:J4"/>
    <mergeCell ref="K3:K4"/>
    <mergeCell ref="L3:L4"/>
    <mergeCell ref="M3:M4"/>
    <mergeCell ref="N3:N4"/>
    <mergeCell ref="O3:O4"/>
    <mergeCell ref="B14:O14"/>
    <mergeCell ref="B15:B17"/>
    <mergeCell ref="C15:C17"/>
    <mergeCell ref="B25:C25"/>
    <mergeCell ref="D15:D16"/>
  </mergeCells>
  <phoneticPr fontId="0" type="noConversion"/>
  <printOptions horizontalCentered="1" verticalCentered="1"/>
  <pageMargins left="0" right="0" top="0" bottom="0" header="0" footer="0"/>
  <pageSetup paperSize="9" scale="60"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F19" sqref="F19"/>
    </sheetView>
  </sheetViews>
  <sheetFormatPr defaultRowHeight="12.75"/>
  <cols>
    <col min="2" max="2" width="4.85546875" customWidth="1"/>
    <col min="3" max="3" width="18" customWidth="1"/>
    <col min="4" max="4" width="18.85546875" customWidth="1"/>
    <col min="5" max="5" width="14.85546875" customWidth="1"/>
    <col min="6" max="6" width="15" customWidth="1"/>
    <col min="7" max="7" width="14.140625" customWidth="1"/>
    <col min="8" max="8" width="11.140625" customWidth="1"/>
    <col min="9" max="9" width="9.28515625" customWidth="1"/>
    <col min="10" max="10" width="10.85546875" customWidth="1"/>
    <col min="11" max="11" width="13" customWidth="1"/>
    <col min="12" max="12" width="16.140625" customWidth="1"/>
    <col min="13" max="13" width="21.5703125" customWidth="1"/>
  </cols>
  <sheetData>
    <row r="1" spans="2:15" ht="13.5" thickBot="1"/>
    <row r="2" spans="2:15" s="2" customFormat="1" ht="38.25" customHeight="1">
      <c r="B2" s="128" t="s">
        <v>252</v>
      </c>
      <c r="C2" s="129"/>
      <c r="D2" s="129"/>
      <c r="E2" s="129"/>
      <c r="F2" s="129"/>
      <c r="G2" s="129"/>
      <c r="H2" s="129"/>
      <c r="I2" s="129"/>
      <c r="J2" s="129"/>
      <c r="K2" s="129"/>
      <c r="L2" s="129"/>
      <c r="M2" s="130"/>
      <c r="N2" s="3"/>
      <c r="O2" s="3"/>
    </row>
    <row r="3" spans="2:15" ht="27" customHeight="1">
      <c r="B3" s="117" t="s">
        <v>11</v>
      </c>
      <c r="C3" s="99" t="s">
        <v>8</v>
      </c>
      <c r="D3" s="99" t="s">
        <v>158</v>
      </c>
      <c r="E3" s="99" t="s">
        <v>159</v>
      </c>
      <c r="F3" s="99" t="s">
        <v>160</v>
      </c>
      <c r="G3" s="99" t="s">
        <v>161</v>
      </c>
      <c r="H3" s="99" t="s">
        <v>170</v>
      </c>
      <c r="I3" s="99"/>
      <c r="J3" s="99"/>
      <c r="K3" s="99"/>
      <c r="L3" s="99" t="s">
        <v>162</v>
      </c>
      <c r="M3" s="103" t="s">
        <v>163</v>
      </c>
    </row>
    <row r="4" spans="2:15" ht="84" customHeight="1">
      <c r="B4" s="131"/>
      <c r="C4" s="127"/>
      <c r="D4" s="127"/>
      <c r="E4" s="127"/>
      <c r="F4" s="127"/>
      <c r="G4" s="99"/>
      <c r="H4" s="32" t="s">
        <v>133</v>
      </c>
      <c r="I4" s="32" t="s">
        <v>134</v>
      </c>
      <c r="J4" s="32" t="s">
        <v>199</v>
      </c>
      <c r="K4" s="32" t="s">
        <v>200</v>
      </c>
      <c r="L4" s="127"/>
      <c r="M4" s="132"/>
    </row>
    <row r="5" spans="2:15" ht="15.75">
      <c r="B5" s="37">
        <f>k_total_tec_0123!B6</f>
        <v>1</v>
      </c>
      <c r="C5" s="38" t="str">
        <f>k_total_tec_0123!C6</f>
        <v>METROPOLITAN LIFE</v>
      </c>
      <c r="D5" s="39">
        <v>1104900</v>
      </c>
      <c r="E5" s="54">
        <v>47</v>
      </c>
      <c r="F5" s="39">
        <v>40</v>
      </c>
      <c r="G5" s="39">
        <v>6</v>
      </c>
      <c r="H5" s="39">
        <v>309</v>
      </c>
      <c r="I5" s="39">
        <v>0</v>
      </c>
      <c r="J5" s="39">
        <v>0</v>
      </c>
      <c r="K5" s="39">
        <v>2</v>
      </c>
      <c r="L5" s="39">
        <v>2310</v>
      </c>
      <c r="M5" s="40">
        <f>D5-E5+F5+G5-H5+I5+L5+J5+K5</f>
        <v>1106902</v>
      </c>
      <c r="N5" s="66"/>
      <c r="O5" s="4"/>
    </row>
    <row r="6" spans="2:15" ht="15.75">
      <c r="B6" s="41">
        <f>k_total_tec_0123!B7</f>
        <v>2</v>
      </c>
      <c r="C6" s="38" t="str">
        <f>k_total_tec_0123!C7</f>
        <v>AZT VIITORUL TAU</v>
      </c>
      <c r="D6" s="39">
        <v>1666131</v>
      </c>
      <c r="E6" s="54">
        <v>44</v>
      </c>
      <c r="F6" s="39">
        <v>14</v>
      </c>
      <c r="G6" s="39">
        <v>18</v>
      </c>
      <c r="H6" s="39">
        <v>478</v>
      </c>
      <c r="I6" s="39">
        <v>0</v>
      </c>
      <c r="J6" s="39">
        <v>0</v>
      </c>
      <c r="K6" s="39">
        <v>0</v>
      </c>
      <c r="L6" s="39">
        <v>2310</v>
      </c>
      <c r="M6" s="40">
        <f t="shared" ref="M6:M11" si="0">D6-E6+F6+G6-H6+I6+L6+J6+K6</f>
        <v>1667951</v>
      </c>
      <c r="N6" s="66"/>
      <c r="O6" s="4"/>
    </row>
    <row r="7" spans="2:15" ht="15.75">
      <c r="B7" s="41">
        <f>k_total_tec_0123!B8</f>
        <v>3</v>
      </c>
      <c r="C7" s="42" t="str">
        <f>k_total_tec_0123!C8</f>
        <v>BCR</v>
      </c>
      <c r="D7" s="39">
        <v>750366</v>
      </c>
      <c r="E7" s="54">
        <v>35</v>
      </c>
      <c r="F7" s="39">
        <v>106</v>
      </c>
      <c r="G7" s="39">
        <v>22</v>
      </c>
      <c r="H7" s="39">
        <v>167</v>
      </c>
      <c r="I7" s="39">
        <v>0</v>
      </c>
      <c r="J7" s="39">
        <v>0</v>
      </c>
      <c r="K7" s="39">
        <v>3</v>
      </c>
      <c r="L7" s="39">
        <v>2310</v>
      </c>
      <c r="M7" s="40">
        <f t="shared" si="0"/>
        <v>752605</v>
      </c>
      <c r="N7" s="66"/>
      <c r="O7" s="4"/>
    </row>
    <row r="8" spans="2:15" ht="15.75">
      <c r="B8" s="41">
        <f>k_total_tec_0123!B9</f>
        <v>4</v>
      </c>
      <c r="C8" s="42" t="str">
        <f>k_total_tec_0123!C9</f>
        <v>BRD</v>
      </c>
      <c r="D8" s="39">
        <v>539918</v>
      </c>
      <c r="E8" s="54">
        <v>141</v>
      </c>
      <c r="F8" s="39">
        <v>2</v>
      </c>
      <c r="G8" s="39">
        <v>0</v>
      </c>
      <c r="H8" s="39">
        <v>57</v>
      </c>
      <c r="I8" s="39">
        <v>0</v>
      </c>
      <c r="J8" s="39">
        <v>0</v>
      </c>
      <c r="K8" s="39">
        <v>1</v>
      </c>
      <c r="L8" s="39">
        <v>2321</v>
      </c>
      <c r="M8" s="40">
        <f t="shared" si="0"/>
        <v>542044</v>
      </c>
      <c r="N8" s="66"/>
      <c r="O8" s="4"/>
    </row>
    <row r="9" spans="2:15" ht="15.75">
      <c r="B9" s="41">
        <f>k_total_tec_0123!B10</f>
        <v>5</v>
      </c>
      <c r="C9" s="42" t="str">
        <f>k_total_tec_0123!C10</f>
        <v>VITAL</v>
      </c>
      <c r="D9" s="39">
        <v>1013034</v>
      </c>
      <c r="E9" s="54">
        <v>62</v>
      </c>
      <c r="F9" s="39">
        <v>11</v>
      </c>
      <c r="G9" s="39">
        <v>7</v>
      </c>
      <c r="H9" s="39">
        <v>199</v>
      </c>
      <c r="I9" s="39">
        <v>0</v>
      </c>
      <c r="J9" s="39">
        <v>0</v>
      </c>
      <c r="K9" s="39">
        <v>1</v>
      </c>
      <c r="L9" s="39">
        <v>2310</v>
      </c>
      <c r="M9" s="40">
        <f t="shared" si="0"/>
        <v>1015102</v>
      </c>
      <c r="N9" s="66"/>
      <c r="O9" s="4"/>
    </row>
    <row r="10" spans="2:15" ht="15.75">
      <c r="B10" s="41">
        <f>k_total_tec_0123!B11</f>
        <v>6</v>
      </c>
      <c r="C10" s="42" t="str">
        <f>k_total_tec_0123!C11</f>
        <v>ARIPI</v>
      </c>
      <c r="D10" s="39">
        <v>848989</v>
      </c>
      <c r="E10" s="54">
        <v>28</v>
      </c>
      <c r="F10" s="39">
        <v>3</v>
      </c>
      <c r="G10" s="39">
        <v>2</v>
      </c>
      <c r="H10" s="39">
        <v>226</v>
      </c>
      <c r="I10" s="39">
        <v>0</v>
      </c>
      <c r="J10" s="39">
        <v>2</v>
      </c>
      <c r="K10" s="39">
        <v>0</v>
      </c>
      <c r="L10" s="39">
        <v>2310</v>
      </c>
      <c r="M10" s="40">
        <f t="shared" si="0"/>
        <v>851052</v>
      </c>
      <c r="N10" s="66"/>
      <c r="O10" s="4"/>
    </row>
    <row r="11" spans="2:15" ht="15.75">
      <c r="B11" s="41">
        <f>k_total_tec_0123!B12</f>
        <v>7</v>
      </c>
      <c r="C11" s="42" t="str">
        <f>k_total_tec_0123!C12</f>
        <v>NN</v>
      </c>
      <c r="D11" s="39">
        <v>2088888</v>
      </c>
      <c r="E11" s="54">
        <v>18</v>
      </c>
      <c r="F11" s="39">
        <v>199</v>
      </c>
      <c r="G11" s="39">
        <v>84</v>
      </c>
      <c r="H11" s="39">
        <v>725</v>
      </c>
      <c r="I11" s="39">
        <v>0</v>
      </c>
      <c r="J11" s="39">
        <v>1</v>
      </c>
      <c r="K11" s="39">
        <v>2</v>
      </c>
      <c r="L11" s="39">
        <v>2310</v>
      </c>
      <c r="M11" s="40">
        <f t="shared" si="0"/>
        <v>2090741</v>
      </c>
      <c r="N11" s="67"/>
      <c r="O11" s="4"/>
    </row>
    <row r="12" spans="2:15" ht="15.75" thickBot="1">
      <c r="B12" s="107" t="s">
        <v>7</v>
      </c>
      <c r="C12" s="108"/>
      <c r="D12" s="35">
        <f t="shared" ref="D12:M12" si="1">SUM(D5:D11)</f>
        <v>8012226</v>
      </c>
      <c r="E12" s="35">
        <f t="shared" si="1"/>
        <v>375</v>
      </c>
      <c r="F12" s="35">
        <f t="shared" si="1"/>
        <v>375</v>
      </c>
      <c r="G12" s="35">
        <f t="shared" si="1"/>
        <v>139</v>
      </c>
      <c r="H12" s="35">
        <f t="shared" si="1"/>
        <v>2161</v>
      </c>
      <c r="I12" s="35">
        <f t="shared" si="1"/>
        <v>0</v>
      </c>
      <c r="J12" s="35">
        <f t="shared" si="1"/>
        <v>3</v>
      </c>
      <c r="K12" s="35">
        <f t="shared" si="1"/>
        <v>9</v>
      </c>
      <c r="L12" s="35">
        <f t="shared" si="1"/>
        <v>16181</v>
      </c>
      <c r="M12" s="36">
        <f t="shared" si="1"/>
        <v>8026397</v>
      </c>
      <c r="N12" s="4"/>
      <c r="O12" s="4"/>
    </row>
    <row r="13" spans="2:15">
      <c r="D13" s="4"/>
      <c r="F13" s="4"/>
      <c r="J13" s="4"/>
      <c r="L13" s="4"/>
    </row>
    <row r="14" spans="2:15">
      <c r="F14" s="4"/>
    </row>
    <row r="15" spans="2:15">
      <c r="D15" s="4"/>
    </row>
    <row r="16" spans="2:15">
      <c r="D16" s="4"/>
    </row>
    <row r="17" spans="3:11">
      <c r="D17" s="4"/>
    </row>
    <row r="18" spans="3:11" ht="18">
      <c r="C18" s="1"/>
      <c r="D18" s="1"/>
      <c r="F18" s="4"/>
      <c r="G18" s="68"/>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B12:C12"/>
    <mergeCell ref="L3:L4"/>
    <mergeCell ref="C3:C4"/>
    <mergeCell ref="M3:M4"/>
    <mergeCell ref="D3:D4"/>
    <mergeCell ref="G3:G4"/>
    <mergeCell ref="H3:K3"/>
    <mergeCell ref="E3:E4"/>
    <mergeCell ref="B2:M2"/>
    <mergeCell ref="F3:F4"/>
    <mergeCell ref="B3:B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M6"/>
  <sheetViews>
    <sheetView workbookViewId="0">
      <selection activeCell="J39" sqref="J39"/>
    </sheetView>
  </sheetViews>
  <sheetFormatPr defaultRowHeight="12.75"/>
  <cols>
    <col min="2" max="14" width="16.140625" customWidth="1"/>
  </cols>
  <sheetData>
    <row r="1" spans="2:13" ht="13.5" thickBot="1"/>
    <row r="2" spans="2:13" ht="25.5">
      <c r="B2" s="69" t="s">
        <v>198</v>
      </c>
      <c r="C2" s="70" t="s">
        <v>178</v>
      </c>
      <c r="D2" s="70" t="s">
        <v>173</v>
      </c>
      <c r="E2" s="70" t="s">
        <v>166</v>
      </c>
      <c r="F2" s="70" t="s">
        <v>1</v>
      </c>
      <c r="G2" s="70" t="s">
        <v>206</v>
      </c>
      <c r="H2" s="70" t="s">
        <v>195</v>
      </c>
      <c r="I2" s="70" t="s">
        <v>175</v>
      </c>
      <c r="J2" s="70" t="s">
        <v>9</v>
      </c>
      <c r="K2" s="70" t="s">
        <v>186</v>
      </c>
      <c r="L2" s="70" t="s">
        <v>3</v>
      </c>
      <c r="M2" s="71" t="s">
        <v>192</v>
      </c>
    </row>
    <row r="3" spans="2:13" ht="15.75" thickBot="1">
      <c r="B3" s="72">
        <v>7834131</v>
      </c>
      <c r="C3" s="73">
        <v>7845238</v>
      </c>
      <c r="D3" s="73">
        <v>7851858</v>
      </c>
      <c r="E3" s="73">
        <v>7862673</v>
      </c>
      <c r="F3" s="73">
        <v>7872374</v>
      </c>
      <c r="G3" s="73">
        <v>7882943</v>
      </c>
      <c r="H3" s="73">
        <v>7892684</v>
      </c>
      <c r="I3" s="73">
        <v>7905743</v>
      </c>
      <c r="J3" s="73">
        <v>7931111</v>
      </c>
      <c r="K3" s="73">
        <v>7944634</v>
      </c>
      <c r="L3" s="73">
        <v>7963175</v>
      </c>
      <c r="M3" s="74">
        <v>8012226</v>
      </c>
    </row>
    <row r="4" spans="2:13" ht="7.5" customHeight="1" thickBot="1">
      <c r="B4" s="119"/>
      <c r="C4" s="121"/>
      <c r="D4" s="121"/>
      <c r="E4" s="121"/>
      <c r="F4" s="121"/>
      <c r="G4" s="121"/>
      <c r="H4" s="121"/>
      <c r="I4" s="121"/>
      <c r="J4" s="121"/>
      <c r="K4" s="121"/>
      <c r="L4" s="121"/>
      <c r="M4" s="122"/>
    </row>
    <row r="5" spans="2:13">
      <c r="B5" s="75" t="s">
        <v>156</v>
      </c>
    </row>
    <row r="6" spans="2:13" ht="15.75" thickBot="1">
      <c r="B6" s="76">
        <v>8026397</v>
      </c>
    </row>
  </sheetData>
  <mergeCells count="1">
    <mergeCell ref="B4:M4"/>
  </mergeCells>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N6"/>
  <sheetViews>
    <sheetView workbookViewId="0">
      <selection activeCell="K21" sqref="K21"/>
    </sheetView>
  </sheetViews>
  <sheetFormatPr defaultRowHeight="12.75"/>
  <cols>
    <col min="2" max="14" width="16.7109375" customWidth="1"/>
  </cols>
  <sheetData>
    <row r="1" spans="2:14" ht="13.5" thickBot="1"/>
    <row r="2" spans="2:14" ht="25.5">
      <c r="B2" s="69" t="s">
        <v>198</v>
      </c>
      <c r="C2" s="70" t="s">
        <v>178</v>
      </c>
      <c r="D2" s="70" t="s">
        <v>173</v>
      </c>
      <c r="E2" s="70" t="s">
        <v>166</v>
      </c>
      <c r="F2" s="70" t="s">
        <v>1</v>
      </c>
      <c r="G2" s="70" t="s">
        <v>206</v>
      </c>
      <c r="H2" s="70" t="s">
        <v>195</v>
      </c>
      <c r="I2" s="70" t="s">
        <v>175</v>
      </c>
      <c r="J2" s="70" t="s">
        <v>9</v>
      </c>
      <c r="K2" s="70" t="s">
        <v>186</v>
      </c>
      <c r="L2" s="70" t="s">
        <v>3</v>
      </c>
      <c r="M2" s="71" t="s">
        <v>192</v>
      </c>
    </row>
    <row r="3" spans="2:14" ht="15.75" thickBot="1">
      <c r="B3" s="72">
        <v>3751158</v>
      </c>
      <c r="C3" s="73">
        <v>3763200</v>
      </c>
      <c r="D3" s="73">
        <v>3770716</v>
      </c>
      <c r="E3" s="73">
        <v>3782573</v>
      </c>
      <c r="F3" s="73">
        <v>3793407</v>
      </c>
      <c r="G3" s="73">
        <v>3805018</v>
      </c>
      <c r="H3" s="73">
        <v>3815745</v>
      </c>
      <c r="I3" s="73">
        <v>3829947</v>
      </c>
      <c r="J3" s="73">
        <v>3856609</v>
      </c>
      <c r="K3" s="73">
        <v>3889893</v>
      </c>
      <c r="L3" s="73">
        <v>3909754</v>
      </c>
      <c r="M3" s="74">
        <v>3959984</v>
      </c>
      <c r="N3" s="4"/>
    </row>
    <row r="4" spans="2:14" ht="7.5" customHeight="1" thickBot="1">
      <c r="B4" s="126"/>
      <c r="C4" s="121"/>
      <c r="D4" s="121"/>
      <c r="E4" s="121"/>
      <c r="F4" s="121"/>
      <c r="G4" s="121"/>
      <c r="H4" s="121"/>
      <c r="I4" s="121"/>
      <c r="J4" s="121"/>
      <c r="K4" s="121"/>
      <c r="L4" s="121"/>
      <c r="M4" s="122"/>
    </row>
    <row r="5" spans="2:14">
      <c r="B5" s="75" t="s">
        <v>156</v>
      </c>
    </row>
    <row r="6" spans="2:14" ht="15.75" thickBot="1">
      <c r="B6" s="76">
        <v>3976165</v>
      </c>
    </row>
  </sheetData>
  <mergeCells count="1">
    <mergeCell ref="B4:M4"/>
  </mergeCells>
  <phoneticPr fontId="0"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k_total_tec_0123</vt:lpstr>
      <vt:lpstr>regularizati_0123</vt:lpstr>
      <vt:lpstr>evolutie_rp_0123</vt:lpstr>
      <vt:lpstr>sume_euro_0123</vt:lpstr>
      <vt:lpstr>sume_euro_0123_graf</vt:lpstr>
      <vt:lpstr>evolutie_contrib_0123</vt:lpstr>
      <vt:lpstr>part_fonduri_0123</vt:lpstr>
      <vt:lpstr>evolutie_rp_0123_graf</vt:lpstr>
      <vt:lpstr>evolutie_aleatorii_0123_graf</vt:lpstr>
      <vt:lpstr>participanti_judete_0123</vt:lpstr>
      <vt:lpstr>participanti_jud_dom_0123</vt:lpstr>
      <vt:lpstr>conturi_goale_0123</vt:lpstr>
      <vt:lpstr>rp_sexe_0123</vt:lpstr>
      <vt:lpstr>Sheet1</vt:lpstr>
      <vt:lpstr>rp_varste_sexe_0123</vt:lpstr>
      <vt:lpstr>Sheet2</vt:lpstr>
      <vt:lpstr>k_total_tec_0123!Print_Area</vt:lpstr>
      <vt:lpstr>part_fonduri_0123!Print_Area</vt:lpstr>
      <vt:lpstr>participanti_judete_0123!Print_Area</vt:lpstr>
      <vt:lpstr>rp_sexe_0123!Print_Area</vt:lpstr>
      <vt:lpstr>rp_varste_sexe_0123!Print_Area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2023-03-28T12:19:07Z</cp:lastPrinted>
  <dcterms:created xsi:type="dcterms:W3CDTF">2008-08-08T07:39:32Z</dcterms:created>
  <dcterms:modified xsi:type="dcterms:W3CDTF">2023-03-28T12:37:27Z</dcterms:modified>
</cp:coreProperties>
</file>