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1222" sheetId="23" r:id="rId1"/>
    <sheet name="regularizati_1222" sheetId="31" r:id="rId2"/>
    <sheet name="evolutie_rp_1222" sheetId="1" r:id="rId3"/>
    <sheet name="sume_euro_1222" sheetId="15" r:id="rId4"/>
    <sheet name="sume_euro_1222_graf" sheetId="16" r:id="rId5"/>
    <sheet name="evolutie_contrib_1222" sheetId="25" r:id="rId6"/>
    <sheet name="part_fonduri_1222" sheetId="24" r:id="rId7"/>
    <sheet name="evolutie_rp_1222_graf" sheetId="13" r:id="rId8"/>
    <sheet name="evolutie_aleatorii_1222_graf" sheetId="14" r:id="rId9"/>
    <sheet name="participanti_judete_1222" sheetId="17" r:id="rId10"/>
    <sheet name="participanti_jud_dom_1222" sheetId="32" r:id="rId11"/>
    <sheet name="conturi_goale_1222" sheetId="30" r:id="rId12"/>
    <sheet name="rp_sexe_1222" sheetId="26" r:id="rId13"/>
    <sheet name="Sheet1" sheetId="33" r:id="rId14"/>
    <sheet name="rp_varste_sexe_1222" sheetId="28" r:id="rId15"/>
    <sheet name="Sheet2" sheetId="34" r:id="rId16"/>
  </sheets>
  <externalReferences>
    <externalReference r:id="rId17"/>
  </externalReferences>
  <definedNames>
    <definedName name="_xlnm.Print_Area" localSheetId="5">evolutie_contrib_1222!$B$2:$C$13</definedName>
    <definedName name="_xlnm.Print_Area" localSheetId="2">evolutie_rp_1222!$B$2:$C$12</definedName>
    <definedName name="_xlnm.Print_Area" localSheetId="0">k_total_tec_1222!$B$2:$K$20</definedName>
    <definedName name="_xlnm.Print_Area" localSheetId="6">part_fonduri_1222!$B$2:$M$12</definedName>
    <definedName name="_xlnm.Print_Area" localSheetId="10">participanti_jud_dom_1222!#REF!</definedName>
    <definedName name="_xlnm.Print_Area" localSheetId="9">participanti_judete_1222!$B$2:$E$48</definedName>
    <definedName name="_xlnm.Print_Area" localSheetId="12">rp_sexe_1222!$B$2:$F$12</definedName>
    <definedName name="_xlnm.Print_Area" localSheetId="14">rp_varste_sexe_1222!$B$1:$P$19</definedName>
    <definedName name="_xlnm.Print_Area" localSheetId="3">sume_euro_1222!$B$2:$P$13</definedName>
  </definedNames>
  <calcPr calcId="125725"/>
</workbook>
</file>

<file path=xl/calcChain.xml><?xml version="1.0" encoding="utf-8"?>
<calcChain xmlns="http://schemas.openxmlformats.org/spreadsheetml/2006/main">
  <c r="O7" i="25"/>
  <c r="O8"/>
  <c r="O9"/>
  <c r="O10"/>
  <c r="O11"/>
  <c r="O12"/>
  <c r="O6"/>
  <c r="P7" i="15"/>
  <c r="P8"/>
  <c r="P9"/>
  <c r="P10"/>
  <c r="P11"/>
  <c r="P12"/>
  <c r="P6"/>
  <c r="O13"/>
  <c r="O13" i="25" s="1"/>
  <c r="I6" i="23"/>
  <c r="O12" i="1"/>
  <c r="E12" i="28"/>
  <c r="F12"/>
  <c r="G12"/>
  <c r="H12"/>
  <c r="E13"/>
  <c r="F13"/>
  <c r="G13"/>
  <c r="H13"/>
  <c r="E14"/>
  <c r="F14"/>
  <c r="G14"/>
  <c r="H14"/>
  <c r="E15"/>
  <c r="F15"/>
  <c r="G15"/>
  <c r="H15"/>
  <c r="E16"/>
  <c r="F16"/>
  <c r="G16"/>
  <c r="H16"/>
  <c r="E17"/>
  <c r="F17"/>
  <c r="G17"/>
  <c r="H17"/>
  <c r="E18"/>
  <c r="F18"/>
  <c r="G18"/>
  <c r="H18"/>
  <c r="N13" i="15"/>
  <c r="N13" i="25" s="1"/>
  <c r="N12" i="1"/>
  <c r="N12" i="25"/>
  <c r="N11"/>
  <c r="N10"/>
  <c r="N9"/>
  <c r="N8"/>
  <c r="N7"/>
  <c r="N6"/>
  <c r="M13" i="15"/>
  <c r="M13" i="25" s="1"/>
  <c r="M12" i="1"/>
  <c r="M12" i="25"/>
  <c r="M11"/>
  <c r="M10"/>
  <c r="M9"/>
  <c r="M8"/>
  <c r="M7"/>
  <c r="M6"/>
  <c r="L13" i="15"/>
  <c r="L12" i="1"/>
  <c r="L13" i="25" s="1"/>
  <c r="L12"/>
  <c r="L11"/>
  <c r="L10"/>
  <c r="L9"/>
  <c r="L8"/>
  <c r="L7"/>
  <c r="L6"/>
  <c r="D48" i="17"/>
  <c r="K13" i="15"/>
  <c r="K13" i="25" s="1"/>
  <c r="K12" i="1"/>
  <c r="K12" i="25"/>
  <c r="K11"/>
  <c r="K10"/>
  <c r="K9"/>
  <c r="K8"/>
  <c r="K7"/>
  <c r="K6"/>
  <c r="M5" i="24"/>
  <c r="M6"/>
  <c r="M7"/>
  <c r="M8"/>
  <c r="M12" s="1"/>
  <c r="M9"/>
  <c r="M10"/>
  <c r="M11"/>
  <c r="J13" i="15"/>
  <c r="J13" i="25" s="1"/>
  <c r="J12" i="1"/>
  <c r="J12" i="25"/>
  <c r="J11"/>
  <c r="J10"/>
  <c r="J9"/>
  <c r="J8"/>
  <c r="J7"/>
  <c r="J6"/>
  <c r="I13" i="15"/>
  <c r="I13" i="25" s="1"/>
  <c r="I12" i="1"/>
  <c r="I12" i="25"/>
  <c r="I11"/>
  <c r="I10"/>
  <c r="I9"/>
  <c r="I8"/>
  <c r="I7"/>
  <c r="I6"/>
  <c r="H13" i="15"/>
  <c r="H12" i="1"/>
  <c r="H12" i="25"/>
  <c r="H11"/>
  <c r="H10"/>
  <c r="H9"/>
  <c r="H8"/>
  <c r="H7"/>
  <c r="H6"/>
  <c r="G12" i="1"/>
  <c r="G13" i="25" s="1"/>
  <c r="G13" i="15"/>
  <c r="G12" i="25"/>
  <c r="G11"/>
  <c r="G10"/>
  <c r="G9"/>
  <c r="G8"/>
  <c r="G7"/>
  <c r="G6"/>
  <c r="F13" i="15"/>
  <c r="F13" i="25" s="1"/>
  <c r="F12" i="1"/>
  <c r="F12" i="25"/>
  <c r="F11"/>
  <c r="F10"/>
  <c r="F9"/>
  <c r="F8"/>
  <c r="F7"/>
  <c r="F6"/>
  <c r="E13" i="15"/>
  <c r="E12" i="1"/>
  <c r="E12" i="25"/>
  <c r="E11"/>
  <c r="E10"/>
  <c r="E9"/>
  <c r="E8"/>
  <c r="E7"/>
  <c r="E6"/>
  <c r="D13" i="15"/>
  <c r="D12" i="25"/>
  <c r="D11"/>
  <c r="D10"/>
  <c r="D9"/>
  <c r="D8"/>
  <c r="D7"/>
  <c r="D6"/>
  <c r="D12" i="1"/>
  <c r="D13" i="25"/>
  <c r="E30" i="17"/>
  <c r="F7" i="31"/>
  <c r="F8"/>
  <c r="F9"/>
  <c r="F10"/>
  <c r="F11"/>
  <c r="F12"/>
  <c r="F6"/>
  <c r="D53" i="32"/>
  <c r="D12" i="28"/>
  <c r="J12" i="24"/>
  <c r="L12"/>
  <c r="K12"/>
  <c r="F17" i="23"/>
  <c r="G19" i="28"/>
  <c r="K19"/>
  <c r="O19"/>
  <c r="K7" i="23"/>
  <c r="K8"/>
  <c r="K9"/>
  <c r="K10"/>
  <c r="K11"/>
  <c r="K12"/>
  <c r="K6"/>
  <c r="K17" s="1"/>
  <c r="I7"/>
  <c r="I8"/>
  <c r="I9"/>
  <c r="I10"/>
  <c r="I11"/>
  <c r="I12"/>
  <c r="I17" s="1"/>
  <c r="E37" i="17"/>
  <c r="D12" i="24"/>
  <c r="G13" i="31"/>
  <c r="H13" s="1"/>
  <c r="E17" i="23"/>
  <c r="D17"/>
  <c r="D11" i="26"/>
  <c r="D10"/>
  <c r="D9"/>
  <c r="D8"/>
  <c r="D6"/>
  <c r="D5"/>
  <c r="D12" s="1"/>
  <c r="D7"/>
  <c r="E12"/>
  <c r="F12"/>
  <c r="F19" i="28"/>
  <c r="K13" i="31"/>
  <c r="J13"/>
  <c r="D13"/>
  <c r="I13" s="1"/>
  <c r="E13"/>
  <c r="I12"/>
  <c r="I11"/>
  <c r="C11"/>
  <c r="I10"/>
  <c r="C10"/>
  <c r="I9"/>
  <c r="C9"/>
  <c r="I8"/>
  <c r="C8"/>
  <c r="I7"/>
  <c r="C7"/>
  <c r="I6"/>
  <c r="B6"/>
  <c r="J17" i="23"/>
  <c r="G17"/>
  <c r="H17"/>
  <c r="C17" i="28"/>
  <c r="C16"/>
  <c r="C15"/>
  <c r="C14"/>
  <c r="C13"/>
  <c r="C12"/>
  <c r="B12"/>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H19" i="28"/>
  <c r="I19"/>
  <c r="J19"/>
  <c r="L19"/>
  <c r="M19"/>
  <c r="N19"/>
  <c r="P19"/>
  <c r="H6" i="31"/>
  <c r="H7"/>
  <c r="H9"/>
  <c r="H10"/>
  <c r="H8"/>
  <c r="H12"/>
  <c r="F13"/>
  <c r="E19" i="28"/>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13" i="28"/>
  <c r="D17"/>
  <c r="D16"/>
  <c r="D18"/>
  <c r="D15"/>
  <c r="D14"/>
  <c r="D19"/>
  <c r="B6" i="1"/>
  <c r="B7" i="25"/>
  <c r="B6" i="24"/>
  <c r="B6" i="26"/>
  <c r="B13" i="28"/>
  <c r="B7" i="15"/>
  <c r="B8" i="25"/>
  <c r="B7" i="24"/>
  <c r="B7" i="26"/>
  <c r="B8" i="15"/>
  <c r="B7" i="1"/>
  <c r="B14" i="28"/>
  <c r="B9" i="15"/>
  <c r="B8" i="1"/>
  <c r="B9" i="25"/>
  <c r="B8" i="26"/>
  <c r="B8" i="24"/>
  <c r="B15" i="28"/>
  <c r="B9" i="1"/>
  <c r="B16" i="28"/>
  <c r="B9" i="26"/>
  <c r="B10" i="25"/>
  <c r="B10" i="15"/>
  <c r="B9" i="24"/>
  <c r="B10" i="1"/>
  <c r="B10" i="24"/>
  <c r="B17" i="28"/>
  <c r="B10" i="26"/>
  <c r="B11" i="15"/>
  <c r="B11" i="25"/>
  <c r="B11" i="26"/>
  <c r="B11" i="24"/>
  <c r="B12" i="25"/>
  <c r="B11" i="1"/>
  <c r="B13" i="23"/>
  <c r="B14" s="1"/>
  <c r="B15" s="1"/>
  <c r="B16" s="1"/>
  <c r="B18" i="28"/>
  <c r="B12" i="15"/>
  <c r="P13"/>
  <c r="E13" i="25" l="1"/>
  <c r="H13"/>
  <c r="H11" i="31"/>
</calcChain>
</file>

<file path=xl/sharedStrings.xml><?xml version="1.0" encoding="utf-8"?>
<sst xmlns="http://schemas.openxmlformats.org/spreadsheetml/2006/main" count="451" uniqueCount="260">
  <si>
    <t>FEBRUARIE 2022</t>
  </si>
  <si>
    <t>Februarie 2022'</t>
  </si>
  <si>
    <t>februarie 2022</t>
  </si>
  <si>
    <t xml:space="preserve">1Euro 4,9226 BNR 19/09/2022)              </t>
  </si>
  <si>
    <t>Denumire CTP</t>
  </si>
  <si>
    <t>Alte nationalitati</t>
  </si>
  <si>
    <t>Ianuarie 2022'</t>
  </si>
  <si>
    <t xml:space="preserve">1Euro 4,9481 BNR 18/03/2022)              </t>
  </si>
  <si>
    <t>OCTOMBRIE 2022</t>
  </si>
  <si>
    <t>Octombrie 2022'</t>
  </si>
  <si>
    <t>octombrie 2022</t>
  </si>
  <si>
    <t>ianuarie 2022</t>
  </si>
  <si>
    <t>peste 45 de ani</t>
  </si>
  <si>
    <t>35-45 ani</t>
  </si>
  <si>
    <t>aferente lunii de referinta DECEMBRIE 2022</t>
  </si>
  <si>
    <t>DECEMBRIE 2022</t>
  </si>
  <si>
    <t>Decembrie 2022'</t>
  </si>
  <si>
    <t>Numar participanti in Registrul Participantilor la luna de referinta  NOIEMBRIE 2022</t>
  </si>
  <si>
    <t>Transferuri validate catre alte fonduri la luna de referinta DECEMBRIE  2022</t>
  </si>
  <si>
    <t>Transferuri validate de la alte fonduri la luna de referinta   DECEMBRIE 2022</t>
  </si>
  <si>
    <t>Acte aderare validate pentru luna de referinta DECEMBRIE 2022</t>
  </si>
  <si>
    <t>Asigurati repartizati aleatoriu la luna de referinta DECEMBRIE 2022</t>
  </si>
  <si>
    <t>Numar participanti in Registrul participantilor dupa repartizarea aleatorie la luna de referinta   DECEMBRIE 2022</t>
  </si>
  <si>
    <t>Numar de participanti pentru care se fac viramente in luna de referinta DECEMBRIE 2022</t>
  </si>
  <si>
    <t>decembrie 2022</t>
  </si>
  <si>
    <t>IULIE 2022</t>
  </si>
  <si>
    <t>Iulie 2022'</t>
  </si>
  <si>
    <t>iulie 2022</t>
  </si>
  <si>
    <t>IANUARIE 2022</t>
  </si>
  <si>
    <t>Preluati MapN acte aderare</t>
  </si>
  <si>
    <t>Preluati MapN repartizare aleatorie</t>
  </si>
  <si>
    <t>NN</t>
  </si>
  <si>
    <t xml:space="preserve">1Euro 4,9355 BNR 18/01/2023)              </t>
  </si>
  <si>
    <t>METROPOLITAN LIFE</t>
  </si>
  <si>
    <t xml:space="preserve">1Euro 4,9418 BNR 18/11/2022)              </t>
  </si>
  <si>
    <t xml:space="preserve">1Euro 4,8793 BNR 18/08/2022)              </t>
  </si>
  <si>
    <t>IUNIE 2022</t>
  </si>
  <si>
    <t>Iunie 2022'</t>
  </si>
  <si>
    <t>martie 2022</t>
  </si>
  <si>
    <t>aprilie 2022</t>
  </si>
  <si>
    <t>mai 2022</t>
  </si>
  <si>
    <t>iunie 2022</t>
  </si>
  <si>
    <t>Directia Generala Documente de Plata, Stagii de Cotizare si Evidenta Informatizata</t>
  </si>
  <si>
    <t>noiembrie 2022</t>
  </si>
  <si>
    <t xml:space="preserve">1Euro 4,9390 BNR 18/07/2022)              </t>
  </si>
  <si>
    <t>Numar participanti in registrul participantilor</t>
  </si>
  <si>
    <t>septembrie 2022</t>
  </si>
  <si>
    <t>MAI 2022</t>
  </si>
  <si>
    <t>Mai 2022'</t>
  </si>
  <si>
    <t>NOIEMBRIE 2022</t>
  </si>
  <si>
    <t>Noiembrie 2022'</t>
  </si>
  <si>
    <t>BCR</t>
  </si>
  <si>
    <t>BRD</t>
  </si>
  <si>
    <t>OTP</t>
  </si>
  <si>
    <t>Total</t>
  </si>
  <si>
    <t>Fond</t>
  </si>
  <si>
    <t>SEPTEMBRIE 2022</t>
  </si>
  <si>
    <t>Septembrie 2022'</t>
  </si>
  <si>
    <t>Situatie centralizatoare</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</si>
  <si>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</si>
  <si>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</si>
  <si>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</si>
  <si>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</si>
  <si>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</si>
  <si>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</si>
  <si>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</si>
  <si>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</si>
  <si>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</si>
  <si>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</si>
  <si>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</si>
  <si>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</si>
  <si>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</si>
  <si>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</si>
  <si>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</si>
  <si>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</si>
  <si>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</si>
  <si>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</si>
  <si>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</si>
  <si>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</si>
  <si>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</si>
  <si>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</si>
  <si>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</si>
  <si>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</si>
  <si>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</si>
  <si>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</si>
  <si>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</si>
  <si>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</si>
  <si>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</si>
  <si>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</si>
  <si>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</si>
  <si>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</si>
  <si>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</si>
  <si>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</si>
  <si>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</si>
  <si>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</si>
  <si>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</si>
  <si>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</si>
  <si>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</si>
  <si>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</si>
  <si>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</si>
  <si>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</si>
  <si>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</si>
  <si>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</si>
  <si>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</si>
  <si>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</si>
  <si>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</si>
  <si>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</si>
  <si>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</si>
  <si>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</si>
  <si>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</si>
  <si>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</si>
  <si>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</si>
  <si>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</si>
  <si>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</si>
  <si>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</si>
  <si>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</si>
  <si>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</si>
  <si>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</si>
  <si>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</si>
  <si>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</si>
  <si>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</si>
  <si>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</si>
  <si>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</si>
  <si>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</si>
  <si>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</si>
  <si>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</si>
  <si>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</si>
  <si>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</si>
  <si>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</si>
  <si>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</si>
  <si>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</si>
  <si>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</si>
  <si>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</si>
  <si>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</si>
  <si>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</si>
  <si>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</si>
  <si>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</si>
  <si>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</si>
  <si>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</si>
  <si>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</si>
  <si>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</si>
  <si>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</si>
  <si>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</si>
  <si>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</si>
  <si>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</si>
  <si>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</si>
  <si>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</si>
  <si>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</si>
  <si>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</si>
  <si>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</si>
  <si>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</si>
  <si>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</si>
  <si>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</si>
  <si>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</si>
  <si>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</si>
  <si>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</si>
  <si>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</si>
  <si>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</si>
  <si>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</si>
  <si>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</si>
  <si>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</si>
  <si>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</si>
  <si>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</si>
  <si>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</si>
  <si>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</si>
  <si>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</si>
  <si>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</si>
  <si>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</si>
  <si>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</si>
  <si>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</si>
  <si>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</si>
  <si>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</si>
  <si>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</si>
  <si>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</si>
  <si>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</si>
  <si>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</si>
  <si>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</si>
  <si>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</si>
  <si>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</si>
  <si>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</si>
  <si>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</si>
  <si>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KD</t>
  </si>
  <si>
    <t>OMNIFORTE</t>
  </si>
  <si>
    <t>PRIMA PENSIE</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</si>
  <si>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</si>
  <si>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</si>
  <si>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</si>
  <si>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</si>
  <si>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</si>
  <si>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</si>
  <si>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</si>
  <si>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</si>
  <si>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</si>
  <si>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</si>
  <si>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</si>
  <si>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</si>
  <si>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</si>
  <si>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</si>
  <si>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</si>
  <si>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</si>
  <si>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</si>
  <si>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</si>
  <si>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</si>
  <si>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</si>
  <si>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</si>
  <si>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</si>
  <si>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privind repartizarea pe sexe si varste a participantilor</t>
  </si>
  <si>
    <t>Denumire fond de pensii administrat privat</t>
  </si>
  <si>
    <t>APRILIE 2022</t>
  </si>
  <si>
    <t>Aprilie 2022'</t>
  </si>
  <si>
    <t xml:space="preserve">1Euro 4,9176 BNR 19/12/2022)              </t>
  </si>
  <si>
    <t>Luna de referinta</t>
  </si>
  <si>
    <t xml:space="preserve">COMENZI </t>
  </si>
  <si>
    <t xml:space="preserve">1Euro 4,9472 BNR 18/05/2022)              </t>
  </si>
  <si>
    <t>august 2022</t>
  </si>
  <si>
    <t>C.N.P.P.</t>
  </si>
  <si>
    <t>MARTIE 2022</t>
  </si>
  <si>
    <t>Martie 2022'</t>
  </si>
  <si>
    <t>AUGUST 2022</t>
  </si>
  <si>
    <t xml:space="preserve">1Euro 4,9416 BNR 18/04/2022)              </t>
  </si>
  <si>
    <t>(BNR  16/02/2023)</t>
  </si>
  <si>
    <t xml:space="preserve">1Euro 4,9007 BNR 16/02/2023)              </t>
  </si>
  <si>
    <t>Situatie centralizatoare
privind numarul participantilor si contributiile virate la fondurile de pensii administrate privat
aferente lunii de referinta DECEMBRIE 2022</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</si>
  <si>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</si>
  <si>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</si>
  <si>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</si>
  <si>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</si>
  <si>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</si>
  <si>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DECEMBRIE 2022</t>
  </si>
  <si>
    <t>Situatie centralizatoare                
privind valoarea in Euro a viramentelor catre fondurile de pensii administrate privat 
aferente lunilor de referinta 
IANUARIE 2022 - DECEMBRIE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</si>
  <si>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</si>
  <si>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</si>
  <si>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</si>
  <si>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</si>
  <si>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</si>
  <si>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</si>
  <si>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</si>
  <si>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</si>
  <si>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</si>
  <si>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</si>
  <si>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</si>
  <si>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4,9007 
BNR (16/02/2023)              </t>
  </si>
  <si>
    <t>Situatie centralizatoare               
privind evolutia contributiei medii in Euro la pilonul II a participantilor pana la luna de referinta 
DECEMBRIE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</si>
  <si>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</si>
  <si>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</si>
  <si>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</si>
  <si>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</si>
  <si>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</si>
  <si>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</si>
  <si>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</si>
  <si>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</si>
  <si>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</si>
  <si>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</si>
  <si>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</si>
  <si>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 xml:space="preserve">1Euro 4,007 
BNR 16/02/2023)              </t>
  </si>
  <si>
    <t>Situatie centralizatoare           
privind repartizarea participantilor dupa judetul 
angajatorului la luna de referinta 
DECEMBRIE 2022</t>
  </si>
  <si>
    <t>Situatie centralizatoare privind repartizarea participantilor
 dupa judetul de domiciliu pentru care se fac viramente 
la luna de referinta 
DECEMBRIE 2022</t>
  </si>
  <si>
    <t>Situatie centralizatoare privind numarul de participanti  
care nu figurează cu declaraţii depuse 
in sistemul public de pensii</t>
  </si>
  <si>
    <t>Situatie centralizatoare    
privind repartizarea pe sexe a participantilor    
aferente lunii de referinta 
DECEMBRIE 2022</t>
  </si>
  <si>
    <t>Situatie centralizatoare              
privind repartizarea pe sexe si varste a participantilor              
aferente lunii de referinta 
DECEMBRIE 2022</t>
  </si>
</sst>
</file>

<file path=xl/styles.xml><?xml version="1.0" encoding="utf-8"?>
<styleSheet xmlns="http://schemas.openxmlformats.org/spreadsheetml/2006/main">
  <numFmts count="1">
    <numFmt numFmtId="164" formatCode="#,##0.0000"/>
  </numFmts>
  <fonts count="25">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b/>
      <sz val="1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47">
    <xf numFmtId="0" fontId="0" fillId="0" borderId="0" xfId="0"/>
    <xf numFmtId="3" fontId="5" fillId="0" borderId="0" xfId="0" applyNumberFormat="1" applyFont="1" applyBorder="1"/>
    <xf numFmtId="0" fontId="3" fillId="0" borderId="0" xfId="0" applyFont="1"/>
    <xf numFmtId="0" fontId="5" fillId="0" borderId="0" xfId="0" applyFont="1" applyAlignment="1">
      <alignment horizontal="centerContinuous"/>
    </xf>
    <xf numFmtId="0" fontId="6" fillId="0" borderId="0" xfId="0" applyFont="1" applyAlignment="1">
      <alignment horizontal="centerContinuous"/>
    </xf>
    <xf numFmtId="0" fontId="6" fillId="0" borderId="0" xfId="0" applyFont="1"/>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centerContinuous"/>
    </xf>
    <xf numFmtId="0" fontId="18" fillId="0" borderId="0" xfId="0" applyFont="1" applyAlignment="1">
      <alignment horizontal="right"/>
    </xf>
    <xf numFmtId="164" fontId="18" fillId="0" borderId="0" xfId="0" applyNumberFormat="1" applyFont="1" applyAlignment="1">
      <alignment horizontal="left" vertical="center"/>
    </xf>
    <xf numFmtId="0" fontId="12" fillId="0" borderId="0" xfId="0" applyFont="1"/>
    <xf numFmtId="3" fontId="12" fillId="0" borderId="0" xfId="0" applyNumberFormat="1" applyFont="1"/>
    <xf numFmtId="0" fontId="18" fillId="0" borderId="0" xfId="0" applyFont="1"/>
    <xf numFmtId="0" fontId="15" fillId="0" borderId="0" xfId="0" applyFont="1" applyAlignment="1">
      <alignment horizontal="centerContinuous"/>
    </xf>
    <xf numFmtId="0" fontId="2" fillId="20" borderId="2" xfId="0" applyFont="1" applyFill="1" applyBorder="1" applyAlignment="1">
      <alignment horizontal="center" vertical="center" wrapText="1"/>
    </xf>
    <xf numFmtId="0" fontId="6" fillId="0" borderId="0" xfId="0" applyFont="1" applyAlignment="1">
      <alignment horizontal="right"/>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1"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20"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0" fillId="0" borderId="0" xfId="0" applyAlignment="1">
      <alignment horizontal="center"/>
    </xf>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4" fillId="0" borderId="2" xfId="0" applyFont="1" applyBorder="1" applyAlignment="1">
      <alignment horizontal="left"/>
    </xf>
    <xf numFmtId="3" fontId="14" fillId="0" borderId="2" xfId="0" applyNumberFormat="1" applyFont="1" applyBorder="1"/>
    <xf numFmtId="3" fontId="14" fillId="0" borderId="3" xfId="0" applyNumberFormat="1" applyFont="1" applyBorder="1"/>
    <xf numFmtId="0" fontId="14" fillId="0" borderId="4" xfId="0" quotePrefix="1" applyFont="1" applyBorder="1" applyAlignment="1">
      <alignment horizontal="center"/>
    </xf>
    <xf numFmtId="0" fontId="22" fillId="0" borderId="0" xfId="0" applyFont="1" applyAlignment="1">
      <alignment horizontal="right"/>
    </xf>
    <xf numFmtId="164" fontId="23" fillId="0" borderId="0" xfId="0" quotePrefix="1" applyNumberFormat="1" applyFont="1" applyAlignment="1">
      <alignment horizontal="left"/>
    </xf>
    <xf numFmtId="0" fontId="22"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20"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2" fillId="24" borderId="2" xfId="0" applyFont="1" applyFill="1" applyBorder="1" applyAlignment="1">
      <alignment vertical="center" wrapText="1"/>
    </xf>
    <xf numFmtId="0" fontId="0" fillId="0" borderId="11" xfId="0" applyBorder="1"/>
    <xf numFmtId="0" fontId="0" fillId="0" borderId="8" xfId="0"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17" fontId="12" fillId="24" borderId="12" xfId="0" applyNumberFormat="1" applyFont="1" applyFill="1" applyBorder="1" applyAlignment="1">
      <alignment horizontal="center" vertical="center" wrapText="1"/>
    </xf>
    <xf numFmtId="17" fontId="12" fillId="24" borderId="13" xfId="0" applyNumberFormat="1" applyFont="1" applyFill="1" applyBorder="1" applyAlignment="1">
      <alignment horizontal="center" vertical="center" wrapText="1"/>
    </xf>
    <xf numFmtId="0" fontId="12" fillId="24" borderId="4" xfId="0" applyFont="1" applyFill="1" applyBorder="1"/>
    <xf numFmtId="0" fontId="22" fillId="24" borderId="9" xfId="0" applyFont="1" applyFill="1" applyBorder="1" applyAlignment="1">
      <alignment vertical="center" wrapText="1"/>
    </xf>
    <xf numFmtId="0" fontId="22" fillId="24" borderId="10" xfId="0" applyFont="1" applyFill="1" applyBorder="1" applyAlignment="1">
      <alignment vertical="center" wrapText="1"/>
    </xf>
    <xf numFmtId="0" fontId="22"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3" fillId="0" borderId="0" xfId="26" applyFont="1" applyAlignment="1">
      <alignment vertical="center"/>
    </xf>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2" xfId="26" applyFont="1" applyFill="1" applyBorder="1"/>
    <xf numFmtId="10" fontId="14" fillId="25" borderId="3" xfId="26" applyNumberFormat="1" applyFont="1" applyFill="1" applyBorder="1"/>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3" fontId="14" fillId="25" borderId="3" xfId="0" applyNumberFormat="1" applyFont="1" applyFill="1" applyBorder="1" applyAlignment="1">
      <alignment horizontal="center"/>
    </xf>
    <xf numFmtId="17" fontId="14" fillId="25" borderId="8" xfId="0" quotePrefix="1" applyNumberFormat="1" applyFont="1" applyFill="1" applyBorder="1"/>
    <xf numFmtId="3" fontId="14" fillId="25" borderId="10" xfId="0" applyNumberFormat="1" applyFont="1" applyFill="1" applyBorder="1" applyAlignment="1">
      <alignment horizontal="center"/>
    </xf>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vertical="top" wrapText="1"/>
    </xf>
    <xf numFmtId="0" fontId="10" fillId="0" borderId="0" xfId="0" applyFont="1" applyAlignment="1">
      <alignment vertical="top"/>
    </xf>
    <xf numFmtId="0" fontId="12" fillId="24" borderId="3" xfId="0"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2" fillId="0" borderId="0" xfId="26" applyFont="1" applyAlignment="1">
      <alignment horizontal="center"/>
    </xf>
    <xf numFmtId="0" fontId="12" fillId="24" borderId="11" xfId="26" applyFont="1" applyFill="1" applyBorder="1" applyAlignment="1">
      <alignment horizontal="center" wrapText="1"/>
    </xf>
    <xf numFmtId="0" fontId="12" fillId="24" borderId="12" xfId="26" applyFont="1" applyFill="1" applyBorder="1" applyAlignment="1">
      <alignment horizontal="center"/>
    </xf>
    <xf numFmtId="0" fontId="12" fillId="24" borderId="13" xfId="26" applyFont="1" applyFill="1" applyBorder="1" applyAlignment="1">
      <alignment horizont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12" fillId="24" borderId="5" xfId="26" applyFont="1" applyFill="1" applyBorder="1" applyAlignment="1">
      <alignment horizontal="center" vertical="center" wrapText="1"/>
    </xf>
    <xf numFmtId="0" fontId="12" fillId="24" borderId="7" xfId="26" applyFont="1" applyFill="1" applyBorder="1" applyAlignment="1">
      <alignment horizontal="center" vertic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DECEMBRIE 2022
</a:t>
            </a:r>
          </a:p>
        </c:rich>
      </c:tx>
      <c:layout>
        <c:manualLayout>
          <c:xMode val="edge"/>
          <c:yMode val="edge"/>
          <c:x val="0.37735850245610059"/>
          <c:y val="4.4189799804436228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rp_sexe_1222!$E$4:$F$4</c:f>
              <c:strCache>
                <c:ptCount val="2"/>
                <c:pt idx="0">
                  <c:v>femei</c:v>
                </c:pt>
                <c:pt idx="1">
                  <c:v>barbati</c:v>
                </c:pt>
              </c:strCache>
            </c:strRef>
          </c:cat>
          <c:val>
            <c:numRef>
              <c:f>rp_sexe_1222!$E$12:$F$12</c:f>
              <c:numCache>
                <c:formatCode>#,##0</c:formatCode>
                <c:ptCount val="2"/>
                <c:pt idx="0">
                  <c:v>3847525</c:v>
                </c:pt>
                <c:pt idx="1">
                  <c:v>4164701</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22"/>
          <c:w val="8.7680300466643213E-2"/>
          <c:h val="0.14729946991920118"/>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lgn="ctr">
              <a:defRPr sz="1050"/>
            </a:pPr>
            <a:r>
              <a:rPr lang="en-GB" sz="1050"/>
              <a:t>Situatie centralizatoare</a:t>
            </a:r>
          </a:p>
          <a:p>
            <a:pPr algn="ctr">
              <a:defRPr sz="1050"/>
            </a:pPr>
            <a:r>
              <a:rPr lang="en-GB" sz="1050"/>
              <a:t> privind repartizarea pe sexe si categorii de varsta a participantilor</a:t>
            </a:r>
          </a:p>
          <a:p>
            <a:pPr algn="ctr">
              <a:defRPr sz="1050"/>
            </a:pPr>
            <a:r>
              <a:rPr lang="en-GB" sz="1050"/>
              <a:t> aferente lunii de referinta DECEMBRIE 2022</a:t>
            </a:r>
          </a:p>
        </c:rich>
      </c:tx>
      <c:layout>
        <c:manualLayout>
          <c:xMode val="edge"/>
          <c:yMode val="edge"/>
          <c:x val="0.2283038057742782"/>
          <c:y val="7.6041111299443742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rp_varste_sexe_1222!$E$10:$H$10</c:f>
              <c:strCache>
                <c:ptCount val="1"/>
                <c:pt idx="0">
                  <c:v>15-25 ani 25-35 ani 35-45 ani peste 45 de ani</c:v>
                </c:pt>
              </c:strCache>
            </c:strRef>
          </c:tx>
          <c:dLbls>
            <c:dLbl>
              <c:idx val="0"/>
              <c:layout>
                <c:manualLayout>
                  <c:x val="-0.1292345548152635"/>
                  <c:y val="-5.3824778751970104E-3"/>
                </c:manualLayout>
              </c:layout>
              <c:showVal val="1"/>
            </c:dLbl>
            <c:dLbl>
              <c:idx val="1"/>
              <c:layout>
                <c:manualLayout>
                  <c:x val="-0.35834797092671117"/>
                  <c:y val="-1.2946258430025016E-2"/>
                </c:manualLayout>
              </c:layout>
              <c:showVal val="1"/>
            </c:dLbl>
            <c:dLbl>
              <c:idx val="2"/>
              <c:layout>
                <c:manualLayout>
                  <c:x val="-0.462597415707652"/>
                  <c:y val="-1.3401338531313724E-2"/>
                </c:manualLayout>
              </c:layout>
              <c:showVal val="1"/>
            </c:dLbl>
            <c:dLbl>
              <c:idx val="3"/>
              <c:layout>
                <c:manualLayout>
                  <c:x val="-0.38289647688269746"/>
                  <c:y val="-1.4309033288647141E-2"/>
                </c:manualLayout>
              </c:layout>
              <c:showVal val="1"/>
            </c:dLbl>
            <c:txPr>
              <a:bodyPr/>
              <a:lstStyle/>
              <a:p>
                <a:pPr>
                  <a:defRPr b="1"/>
                </a:pPr>
                <a:endParaRPr lang="en-US"/>
              </a:p>
            </c:txPr>
            <c:showVal val="1"/>
          </c:dLbls>
          <c:cat>
            <c:strRef>
              <c:f>rp_varste_sexe_1222!$E$10:$H$10</c:f>
              <c:strCache>
                <c:ptCount val="4"/>
                <c:pt idx="0">
                  <c:v>15-25 ani</c:v>
                </c:pt>
                <c:pt idx="1">
                  <c:v>25-35 ani</c:v>
                </c:pt>
                <c:pt idx="2">
                  <c:v>35-45 ani</c:v>
                </c:pt>
                <c:pt idx="3">
                  <c:v>peste 45 de ani</c:v>
                </c:pt>
              </c:strCache>
            </c:strRef>
          </c:cat>
          <c:val>
            <c:numRef>
              <c:f>rp_varste_sexe_1222!$E$19:$H$19</c:f>
              <c:numCache>
                <c:formatCode>#,##0</c:formatCode>
                <c:ptCount val="4"/>
                <c:pt idx="0">
                  <c:v>825921</c:v>
                </c:pt>
                <c:pt idx="1">
                  <c:v>2143192</c:v>
                </c:pt>
                <c:pt idx="2">
                  <c:v>2760848</c:v>
                </c:pt>
                <c:pt idx="3">
                  <c:v>2282265</c:v>
                </c:pt>
              </c:numCache>
            </c:numRef>
          </c:val>
        </c:ser>
        <c:dLbls>
          <c:showVal val="1"/>
        </c:dLbls>
        <c:shape val="box"/>
        <c:axId val="178088576"/>
        <c:axId val="178106752"/>
        <c:axId val="0"/>
      </c:bar3DChart>
      <c:catAx>
        <c:axId val="178088576"/>
        <c:scaling>
          <c:orientation val="minMax"/>
        </c:scaling>
        <c:axPos val="l"/>
        <c:numFmt formatCode="General" sourceLinked="1"/>
        <c:tickLblPos val="low"/>
        <c:txPr>
          <a:bodyPr rot="0" vert="horz"/>
          <a:lstStyle/>
          <a:p>
            <a:pPr>
              <a:defRPr b="1"/>
            </a:pPr>
            <a:endParaRPr lang="en-US"/>
          </a:p>
        </c:txPr>
        <c:crossAx val="178106752"/>
        <c:crosses val="autoZero"/>
        <c:lblAlgn val="ctr"/>
        <c:lblOffset val="100"/>
        <c:tickLblSkip val="1"/>
        <c:tickMarkSkip val="1"/>
      </c:catAx>
      <c:valAx>
        <c:axId val="178106752"/>
        <c:scaling>
          <c:orientation val="minMax"/>
        </c:scaling>
        <c:axPos val="b"/>
        <c:majorGridlines/>
        <c:numFmt formatCode="#,##0" sourceLinked="1"/>
        <c:tickLblPos val="nextTo"/>
        <c:txPr>
          <a:bodyPr rot="0" vert="horz"/>
          <a:lstStyle/>
          <a:p>
            <a:pPr>
              <a:defRPr b="1"/>
            </a:pPr>
            <a:endParaRPr lang="en-US"/>
          </a:p>
        </c:txPr>
        <c:crossAx val="17808857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838408</xdr:colOff>
      <xdr:row>36</xdr:row>
      <xdr:rowOff>44593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791533" cy="45784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815208</xdr:colOff>
      <xdr:row>29</xdr:row>
      <xdr:rowOff>60935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273158" cy="41090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769504</xdr:colOff>
      <xdr:row>25</xdr:row>
      <xdr:rowOff>123368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456054" cy="3523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77210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9525</xdr:rowOff>
    </xdr:to>
    <xdr:graphicFrame macro="">
      <xdr:nvGraphicFramePr>
        <xdr:cNvPr id="79769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5"/>
  <sheetViews>
    <sheetView tabSelected="1" zoomScaleNormal="100" workbookViewId="0">
      <selection activeCell="F25" sqref="F25"/>
    </sheetView>
  </sheetViews>
  <sheetFormatPr defaultRowHeight="12.75"/>
  <cols>
    <col min="2" max="2" width="6.42578125" customWidth="1"/>
    <col min="3" max="3" width="19.28515625" style="9" customWidth="1"/>
    <col min="4" max="4" width="13.5703125" customWidth="1"/>
    <col min="5" max="5" width="12.85546875" customWidth="1"/>
    <col min="6" max="7" width="14.28515625" bestFit="1" customWidth="1"/>
    <col min="8" max="8" width="12.42578125" customWidth="1"/>
    <col min="9" max="9" width="16.42578125" customWidth="1"/>
    <col min="10" max="10" width="15.42578125" style="6" bestFit="1" customWidth="1"/>
    <col min="11" max="11" width="14.5703125" style="6" customWidth="1"/>
  </cols>
  <sheetData>
    <row r="1" spans="2:11" ht="13.5" thickBot="1"/>
    <row r="2" spans="2:11" ht="42" customHeight="1">
      <c r="B2" s="108" t="s">
        <v>222</v>
      </c>
      <c r="C2" s="109"/>
      <c r="D2" s="109"/>
      <c r="E2" s="109"/>
      <c r="F2" s="109"/>
      <c r="G2" s="109"/>
      <c r="H2" s="109"/>
      <c r="I2" s="109"/>
      <c r="J2" s="109"/>
      <c r="K2" s="110"/>
    </row>
    <row r="3" spans="2:11" s="7" customFormat="1" ht="76.5" customHeight="1">
      <c r="B3" s="113" t="s">
        <v>59</v>
      </c>
      <c r="C3" s="107" t="s">
        <v>207</v>
      </c>
      <c r="D3" s="107" t="s">
        <v>154</v>
      </c>
      <c r="E3" s="107" t="s">
        <v>171</v>
      </c>
      <c r="F3" s="107" t="s">
        <v>172</v>
      </c>
      <c r="G3" s="107"/>
      <c r="H3" s="107"/>
      <c r="I3" s="107" t="s">
        <v>173</v>
      </c>
      <c r="J3" s="111" t="s">
        <v>174</v>
      </c>
      <c r="K3" s="112" t="s">
        <v>175</v>
      </c>
    </row>
    <row r="4" spans="2:11" s="7" customFormat="1" ht="56.25" customHeight="1">
      <c r="B4" s="113" t="s">
        <v>59</v>
      </c>
      <c r="C4" s="107"/>
      <c r="D4" s="107"/>
      <c r="E4" s="107"/>
      <c r="F4" s="46" t="s">
        <v>54</v>
      </c>
      <c r="G4" s="46" t="s">
        <v>176</v>
      </c>
      <c r="H4" s="46" t="s">
        <v>177</v>
      </c>
      <c r="I4" s="107"/>
      <c r="J4" s="111"/>
      <c r="K4" s="112"/>
    </row>
    <row r="5" spans="2:11" s="8" customFormat="1" ht="13.5" hidden="1" customHeight="1">
      <c r="B5" s="31"/>
      <c r="C5" s="29"/>
      <c r="D5" s="30" t="s">
        <v>159</v>
      </c>
      <c r="E5" s="30" t="s">
        <v>187</v>
      </c>
      <c r="F5" s="30" t="s">
        <v>188</v>
      </c>
      <c r="G5" s="30" t="s">
        <v>189</v>
      </c>
      <c r="H5" s="30" t="s">
        <v>190</v>
      </c>
      <c r="I5" s="29"/>
      <c r="J5" s="37" t="s">
        <v>191</v>
      </c>
      <c r="K5" s="38"/>
    </row>
    <row r="6" spans="2:11" ht="15">
      <c r="B6" s="51">
        <v>1</v>
      </c>
      <c r="C6" s="52" t="s">
        <v>33</v>
      </c>
      <c r="D6" s="53">
        <v>1104900</v>
      </c>
      <c r="E6" s="53">
        <v>1168528</v>
      </c>
      <c r="F6" s="53">
        <v>170117322</v>
      </c>
      <c r="G6" s="53">
        <v>143353447</v>
      </c>
      <c r="H6" s="53">
        <v>26763875</v>
      </c>
      <c r="I6" s="53">
        <f t="shared" ref="I6:I12" si="0">F6/$C$19</f>
        <v>34712861.836064242</v>
      </c>
      <c r="J6" s="53">
        <v>3821721753</v>
      </c>
      <c r="K6" s="54">
        <f t="shared" ref="K6:K12" si="1">J6/$C$19</f>
        <v>779831810.35362303</v>
      </c>
    </row>
    <row r="7" spans="2:11" ht="15">
      <c r="B7" s="55">
        <v>2</v>
      </c>
      <c r="C7" s="52" t="s">
        <v>178</v>
      </c>
      <c r="D7" s="53">
        <v>1666131</v>
      </c>
      <c r="E7" s="53">
        <v>1762744</v>
      </c>
      <c r="F7" s="53">
        <v>237836320</v>
      </c>
      <c r="G7" s="53">
        <v>209026208</v>
      </c>
      <c r="H7" s="53">
        <v>28810112</v>
      </c>
      <c r="I7" s="53">
        <f t="shared" si="0"/>
        <v>48531091.476727821</v>
      </c>
      <c r="J7" s="53">
        <v>5572429441</v>
      </c>
      <c r="K7" s="54">
        <f t="shared" si="1"/>
        <v>1137068059.8689983</v>
      </c>
    </row>
    <row r="8" spans="2:11" ht="15">
      <c r="B8" s="55">
        <v>3</v>
      </c>
      <c r="C8" s="56" t="s">
        <v>51</v>
      </c>
      <c r="D8" s="53">
        <v>750366</v>
      </c>
      <c r="E8" s="53">
        <v>787020</v>
      </c>
      <c r="F8" s="53">
        <v>109190519</v>
      </c>
      <c r="G8" s="53">
        <v>81954310</v>
      </c>
      <c r="H8" s="53">
        <v>27236209</v>
      </c>
      <c r="I8" s="53">
        <f t="shared" si="0"/>
        <v>22280596.445405759</v>
      </c>
      <c r="J8" s="53">
        <v>2184777411</v>
      </c>
      <c r="K8" s="54">
        <f t="shared" si="1"/>
        <v>445809253.98412478</v>
      </c>
    </row>
    <row r="9" spans="2:11" ht="15">
      <c r="B9" s="55">
        <v>4</v>
      </c>
      <c r="C9" s="56" t="s">
        <v>52</v>
      </c>
      <c r="D9" s="53">
        <v>539918</v>
      </c>
      <c r="E9" s="53">
        <v>565357</v>
      </c>
      <c r="F9" s="53">
        <v>82654108</v>
      </c>
      <c r="G9" s="53">
        <v>58204119</v>
      </c>
      <c r="H9" s="53">
        <v>24449989</v>
      </c>
      <c r="I9" s="53">
        <f t="shared" si="0"/>
        <v>16865775.90956394</v>
      </c>
      <c r="J9" s="53">
        <v>1551643342</v>
      </c>
      <c r="K9" s="54">
        <f t="shared" si="1"/>
        <v>316616675.57695842</v>
      </c>
    </row>
    <row r="10" spans="2:11" ht="15">
      <c r="B10" s="55">
        <v>5</v>
      </c>
      <c r="C10" s="56" t="s">
        <v>179</v>
      </c>
      <c r="D10" s="53">
        <v>1013034</v>
      </c>
      <c r="E10" s="53">
        <v>1063434</v>
      </c>
      <c r="F10" s="53">
        <v>136926484</v>
      </c>
      <c r="G10" s="53">
        <v>110870933</v>
      </c>
      <c r="H10" s="53">
        <v>26055551</v>
      </c>
      <c r="I10" s="53">
        <f t="shared" si="0"/>
        <v>27940188.952598609</v>
      </c>
      <c r="J10" s="53">
        <v>2955639458</v>
      </c>
      <c r="K10" s="54">
        <f t="shared" si="1"/>
        <v>603105568.18413699</v>
      </c>
    </row>
    <row r="11" spans="2:11" ht="15">
      <c r="B11" s="55">
        <v>6</v>
      </c>
      <c r="C11" s="56" t="s">
        <v>180</v>
      </c>
      <c r="D11" s="53">
        <v>848989</v>
      </c>
      <c r="E11" s="53">
        <v>893660</v>
      </c>
      <c r="F11" s="53">
        <v>124742744</v>
      </c>
      <c r="G11" s="53">
        <v>97529660</v>
      </c>
      <c r="H11" s="53">
        <v>27213084</v>
      </c>
      <c r="I11" s="53">
        <f t="shared" si="0"/>
        <v>25454066.561919726</v>
      </c>
      <c r="J11" s="53">
        <v>2600002694</v>
      </c>
      <c r="K11" s="54">
        <f t="shared" si="1"/>
        <v>530537003.69334996</v>
      </c>
    </row>
    <row r="12" spans="2:11" ht="15">
      <c r="B12" s="55">
        <v>7</v>
      </c>
      <c r="C12" s="56" t="s">
        <v>31</v>
      </c>
      <c r="D12" s="53">
        <v>2088888</v>
      </c>
      <c r="E12" s="53">
        <v>2228657</v>
      </c>
      <c r="F12" s="53">
        <v>356296774</v>
      </c>
      <c r="G12" s="53">
        <v>325066334</v>
      </c>
      <c r="H12" s="53">
        <v>31230440</v>
      </c>
      <c r="I12" s="53">
        <f t="shared" si="0"/>
        <v>72703241.169628829</v>
      </c>
      <c r="J12" s="53">
        <v>8666415412</v>
      </c>
      <c r="K12" s="54">
        <f t="shared" si="1"/>
        <v>1768403577.4481199</v>
      </c>
    </row>
    <row r="13" spans="2:11" ht="15" hidden="1">
      <c r="B13" s="42">
        <f>B12+1</f>
        <v>8</v>
      </c>
      <c r="C13" s="39" t="s">
        <v>181</v>
      </c>
      <c r="D13" s="40">
        <v>0</v>
      </c>
      <c r="E13" s="40">
        <v>0</v>
      </c>
      <c r="F13" s="40">
        <v>0</v>
      </c>
      <c r="G13" s="40">
        <v>0</v>
      </c>
      <c r="H13" s="40">
        <v>0</v>
      </c>
      <c r="I13" s="40">
        <v>0</v>
      </c>
      <c r="J13" s="40">
        <v>0</v>
      </c>
      <c r="K13" s="41">
        <v>0</v>
      </c>
    </row>
    <row r="14" spans="2:11" ht="15" hidden="1">
      <c r="B14" s="42">
        <f>B13+1</f>
        <v>9</v>
      </c>
      <c r="C14" s="39" t="s">
        <v>182</v>
      </c>
      <c r="D14" s="40">
        <v>0</v>
      </c>
      <c r="E14" s="40">
        <v>0</v>
      </c>
      <c r="F14" s="40">
        <v>0</v>
      </c>
      <c r="G14" s="40">
        <v>0</v>
      </c>
      <c r="H14" s="40">
        <v>0</v>
      </c>
      <c r="I14" s="40">
        <v>0</v>
      </c>
      <c r="J14" s="40">
        <v>0</v>
      </c>
      <c r="K14" s="41">
        <v>0</v>
      </c>
    </row>
    <row r="15" spans="2:11" ht="15" hidden="1">
      <c r="B15" s="42">
        <f>B14+1</f>
        <v>10</v>
      </c>
      <c r="C15" s="39" t="s">
        <v>53</v>
      </c>
      <c r="D15" s="40">
        <v>0</v>
      </c>
      <c r="E15" s="40">
        <v>0</v>
      </c>
      <c r="F15" s="40">
        <v>0</v>
      </c>
      <c r="G15" s="40">
        <v>0</v>
      </c>
      <c r="H15" s="40">
        <v>0</v>
      </c>
      <c r="I15" s="40">
        <v>0</v>
      </c>
      <c r="J15" s="40">
        <v>0</v>
      </c>
      <c r="K15" s="41">
        <v>0</v>
      </c>
    </row>
    <row r="16" spans="2:11" ht="15" hidden="1">
      <c r="B16" s="42">
        <f>B15+1</f>
        <v>11</v>
      </c>
      <c r="C16" s="39" t="s">
        <v>183</v>
      </c>
      <c r="D16" s="40">
        <v>0</v>
      </c>
      <c r="E16" s="40">
        <v>0</v>
      </c>
      <c r="F16" s="40">
        <v>0</v>
      </c>
      <c r="G16" s="40">
        <v>0</v>
      </c>
      <c r="H16" s="40">
        <v>0</v>
      </c>
      <c r="I16" s="40">
        <v>0</v>
      </c>
      <c r="J16" s="40">
        <v>0</v>
      </c>
      <c r="K16" s="41">
        <v>0</v>
      </c>
    </row>
    <row r="17" spans="2:11" ht="15.75" thickBot="1">
      <c r="B17" s="47" t="s">
        <v>60</v>
      </c>
      <c r="C17" s="48"/>
      <c r="D17" s="49">
        <f t="shared" ref="D17:K17" si="2">SUM(D6:D16)</f>
        <v>8012226</v>
      </c>
      <c r="E17" s="49">
        <f t="shared" si="2"/>
        <v>8469400</v>
      </c>
      <c r="F17" s="49">
        <f t="shared" si="2"/>
        <v>1217764271</v>
      </c>
      <c r="G17" s="49">
        <f t="shared" si="2"/>
        <v>1026005011</v>
      </c>
      <c r="H17" s="49">
        <f t="shared" si="2"/>
        <v>191759260</v>
      </c>
      <c r="I17" s="49">
        <f t="shared" si="2"/>
        <v>248487822.35190892</v>
      </c>
      <c r="J17" s="49">
        <f t="shared" si="2"/>
        <v>27352629511</v>
      </c>
      <c r="K17" s="50">
        <f t="shared" si="2"/>
        <v>5581371949.1093111</v>
      </c>
    </row>
    <row r="19" spans="2:11" s="16" customFormat="1">
      <c r="B19" s="43" t="s">
        <v>223</v>
      </c>
      <c r="C19" s="44">
        <v>4.9006999999999996</v>
      </c>
      <c r="J19" s="17"/>
      <c r="K19" s="17"/>
    </row>
    <row r="20" spans="2:11">
      <c r="B20" s="45"/>
      <c r="C20" s="45" t="s">
        <v>220</v>
      </c>
    </row>
    <row r="21" spans="2:11">
      <c r="G21" s="25"/>
    </row>
    <row r="22" spans="2:11">
      <c r="G22" s="25"/>
    </row>
    <row r="23" spans="2:11">
      <c r="G23" s="25"/>
    </row>
    <row r="24" spans="2:11">
      <c r="G24" s="25"/>
    </row>
    <row r="25" spans="2:11">
      <c r="G25" s="25"/>
    </row>
    <row r="26" spans="2:11">
      <c r="G26" s="25"/>
    </row>
    <row r="27" spans="2:11">
      <c r="G27" s="25"/>
    </row>
    <row r="28" spans="2:11">
      <c r="G28" s="25"/>
    </row>
    <row r="29" spans="2:11">
      <c r="G29" s="25"/>
    </row>
    <row r="30" spans="2:11">
      <c r="G30" s="25"/>
    </row>
    <row r="31" spans="2:11">
      <c r="G31" s="25"/>
    </row>
    <row r="32" spans="2:11">
      <c r="G32" s="25"/>
    </row>
    <row r="33" spans="7:7">
      <c r="G33" s="25"/>
    </row>
    <row r="34" spans="7:7">
      <c r="G34" s="25"/>
    </row>
    <row r="35" spans="7:7">
      <c r="G35" s="25"/>
    </row>
  </sheetData>
  <mergeCells count="9">
    <mergeCell ref="E3:E4"/>
    <mergeCell ref="B2:K2"/>
    <mergeCell ref="J3:J4"/>
    <mergeCell ref="F3:H3"/>
    <mergeCell ref="K3:K4"/>
    <mergeCell ref="I3:I4"/>
    <mergeCell ref="B3:B4"/>
    <mergeCell ref="C3:C4"/>
    <mergeCell ref="D3:D4"/>
  </mergeCells>
  <phoneticPr fontId="19"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0" sqref="H10"/>
    </sheetView>
  </sheetViews>
  <sheetFormatPr defaultRowHeight="15"/>
  <cols>
    <col min="1" max="1" width="9.140625" style="11"/>
    <col min="2" max="2" width="7.85546875" style="11" customWidth="1"/>
    <col min="3" max="3" width="20.140625" style="11" customWidth="1"/>
    <col min="4" max="4" width="13.7109375" style="11" customWidth="1"/>
    <col min="5" max="5" width="16.5703125" style="12" customWidth="1"/>
    <col min="6" max="16384" width="9.140625" style="11"/>
  </cols>
  <sheetData>
    <row r="1" spans="2:10" ht="15.75" thickBot="1"/>
    <row r="2" spans="2:10" ht="51.75" customHeight="1">
      <c r="B2" s="132" t="s">
        <v>255</v>
      </c>
      <c r="C2" s="133"/>
      <c r="D2" s="133"/>
      <c r="E2" s="134"/>
    </row>
    <row r="3" spans="2:10">
      <c r="B3" s="128" t="s">
        <v>61</v>
      </c>
      <c r="C3" s="129"/>
      <c r="D3" s="129" t="s">
        <v>62</v>
      </c>
      <c r="E3" s="130"/>
    </row>
    <row r="4" spans="2:10">
      <c r="B4" s="88" t="s">
        <v>63</v>
      </c>
      <c r="C4" s="89" t="s">
        <v>64</v>
      </c>
      <c r="D4" s="89" t="s">
        <v>65</v>
      </c>
      <c r="E4" s="90" t="s">
        <v>66</v>
      </c>
    </row>
    <row r="5" spans="2:10" ht="15.75">
      <c r="B5" s="96"/>
      <c r="C5" s="91" t="s">
        <v>67</v>
      </c>
      <c r="D5" s="53">
        <v>81383</v>
      </c>
      <c r="E5" s="92">
        <f t="shared" ref="E5:E48" si="0">D5/$D$48</f>
        <v>1.0157352026765097E-2</v>
      </c>
      <c r="H5" s="87"/>
    </row>
    <row r="6" spans="2:10" ht="15.75">
      <c r="B6" s="96" t="s">
        <v>68</v>
      </c>
      <c r="C6" s="91" t="s">
        <v>69</v>
      </c>
      <c r="D6" s="53">
        <v>69572</v>
      </c>
      <c r="E6" s="92">
        <f t="shared" si="0"/>
        <v>8.6832298539756617E-3</v>
      </c>
    </row>
    <row r="7" spans="2:10" ht="15.75">
      <c r="B7" s="96" t="s">
        <v>70</v>
      </c>
      <c r="C7" s="91" t="s">
        <v>71</v>
      </c>
      <c r="D7" s="53">
        <v>97578</v>
      </c>
      <c r="E7" s="92">
        <f t="shared" si="0"/>
        <v>1.2178637996481877E-2</v>
      </c>
    </row>
    <row r="8" spans="2:10" ht="15.75">
      <c r="B8" s="96" t="s">
        <v>72</v>
      </c>
      <c r="C8" s="91" t="s">
        <v>73</v>
      </c>
      <c r="D8" s="53">
        <v>123253</v>
      </c>
      <c r="E8" s="92">
        <f t="shared" si="0"/>
        <v>1.5383115753349942E-2</v>
      </c>
    </row>
    <row r="9" spans="2:10" ht="15.75">
      <c r="B9" s="96" t="s">
        <v>74</v>
      </c>
      <c r="C9" s="91" t="s">
        <v>75</v>
      </c>
      <c r="D9" s="53">
        <v>105467</v>
      </c>
      <c r="E9" s="92">
        <f t="shared" si="0"/>
        <v>1.3163258250578553E-2</v>
      </c>
    </row>
    <row r="10" spans="2:10" ht="15.75">
      <c r="B10" s="96" t="s">
        <v>76</v>
      </c>
      <c r="C10" s="91" t="s">
        <v>77</v>
      </c>
      <c r="D10" s="53">
        <v>159912</v>
      </c>
      <c r="E10" s="92">
        <f t="shared" si="0"/>
        <v>1.9958498424782325E-2</v>
      </c>
      <c r="J10" s="87"/>
    </row>
    <row r="11" spans="2:10" ht="15.75">
      <c r="B11" s="96" t="s">
        <v>78</v>
      </c>
      <c r="C11" s="91" t="s">
        <v>79</v>
      </c>
      <c r="D11" s="53">
        <v>70781</v>
      </c>
      <c r="E11" s="92">
        <f t="shared" si="0"/>
        <v>8.8341242496155249E-3</v>
      </c>
    </row>
    <row r="12" spans="2:10" ht="15.75">
      <c r="B12" s="96" t="s">
        <v>80</v>
      </c>
      <c r="C12" s="91" t="s">
        <v>81</v>
      </c>
      <c r="D12" s="53">
        <v>58865</v>
      </c>
      <c r="E12" s="92">
        <f t="shared" si="0"/>
        <v>7.3468971045000482E-3</v>
      </c>
    </row>
    <row r="13" spans="2:10" ht="15.75">
      <c r="B13" s="96" t="s">
        <v>82</v>
      </c>
      <c r="C13" s="91" t="s">
        <v>83</v>
      </c>
      <c r="D13" s="53">
        <v>137476</v>
      </c>
      <c r="E13" s="92">
        <f t="shared" si="0"/>
        <v>1.7158277861857616E-2</v>
      </c>
    </row>
    <row r="14" spans="2:10" ht="15.75">
      <c r="B14" s="96" t="s">
        <v>84</v>
      </c>
      <c r="C14" s="91" t="s">
        <v>85</v>
      </c>
      <c r="D14" s="53">
        <v>47606</v>
      </c>
      <c r="E14" s="92">
        <f t="shared" si="0"/>
        <v>5.9416696433675234E-3</v>
      </c>
    </row>
    <row r="15" spans="2:10" ht="15.75">
      <c r="B15" s="96" t="s">
        <v>86</v>
      </c>
      <c r="C15" s="91" t="s">
        <v>87</v>
      </c>
      <c r="D15" s="53">
        <v>71319</v>
      </c>
      <c r="E15" s="92">
        <f t="shared" si="0"/>
        <v>8.9012716316289632E-3</v>
      </c>
    </row>
    <row r="16" spans="2:10" ht="15.75">
      <c r="B16" s="96" t="s">
        <v>88</v>
      </c>
      <c r="C16" s="91" t="s">
        <v>89</v>
      </c>
      <c r="D16" s="53">
        <v>47520</v>
      </c>
      <c r="E16" s="92">
        <f t="shared" si="0"/>
        <v>5.9309360469861931E-3</v>
      </c>
    </row>
    <row r="17" spans="2:5" ht="15.75">
      <c r="B17" s="96" t="s">
        <v>90</v>
      </c>
      <c r="C17" s="91" t="s">
        <v>91</v>
      </c>
      <c r="D17" s="53">
        <v>222851</v>
      </c>
      <c r="E17" s="92">
        <f t="shared" si="0"/>
        <v>2.7813868455532832E-2</v>
      </c>
    </row>
    <row r="18" spans="2:5" ht="15.75">
      <c r="B18" s="96" t="s">
        <v>92</v>
      </c>
      <c r="C18" s="91" t="s">
        <v>93</v>
      </c>
      <c r="D18" s="53">
        <v>180628</v>
      </c>
      <c r="E18" s="92">
        <f t="shared" si="0"/>
        <v>2.2544047060080431E-2</v>
      </c>
    </row>
    <row r="19" spans="2:5" ht="15.75">
      <c r="B19" s="96" t="s">
        <v>94</v>
      </c>
      <c r="C19" s="91" t="s">
        <v>95</v>
      </c>
      <c r="D19" s="53">
        <v>55082</v>
      </c>
      <c r="E19" s="92">
        <f t="shared" si="0"/>
        <v>6.8747436729817658E-3</v>
      </c>
    </row>
    <row r="20" spans="2:5" ht="15.75">
      <c r="B20" s="96" t="s">
        <v>96</v>
      </c>
      <c r="C20" s="91" t="s">
        <v>97</v>
      </c>
      <c r="D20" s="53">
        <v>67852</v>
      </c>
      <c r="E20" s="92">
        <f t="shared" si="0"/>
        <v>8.4685579263490563E-3</v>
      </c>
    </row>
    <row r="21" spans="2:5" ht="15.75">
      <c r="B21" s="96" t="s">
        <v>98</v>
      </c>
      <c r="C21" s="91" t="s">
        <v>99</v>
      </c>
      <c r="D21" s="53">
        <v>131916</v>
      </c>
      <c r="E21" s="92">
        <f t="shared" si="0"/>
        <v>1.6464338374878592E-2</v>
      </c>
    </row>
    <row r="22" spans="2:5" ht="15.75">
      <c r="B22" s="96" t="s">
        <v>100</v>
      </c>
      <c r="C22" s="91" t="s">
        <v>101</v>
      </c>
      <c r="D22" s="53">
        <v>123745</v>
      </c>
      <c r="E22" s="92">
        <f t="shared" si="0"/>
        <v>1.5444521909391972E-2</v>
      </c>
    </row>
    <row r="23" spans="2:5" ht="15.75">
      <c r="B23" s="96" t="s">
        <v>102</v>
      </c>
      <c r="C23" s="91" t="s">
        <v>103</v>
      </c>
      <c r="D23" s="53">
        <v>71782</v>
      </c>
      <c r="E23" s="92">
        <f t="shared" si="0"/>
        <v>8.9590583191237992E-3</v>
      </c>
    </row>
    <row r="24" spans="2:5" ht="15.75">
      <c r="B24" s="96" t="s">
        <v>104</v>
      </c>
      <c r="C24" s="91" t="s">
        <v>105</v>
      </c>
      <c r="D24" s="53">
        <v>101421</v>
      </c>
      <c r="E24" s="92">
        <f t="shared" si="0"/>
        <v>1.265827998361504E-2</v>
      </c>
    </row>
    <row r="25" spans="2:5" ht="15.75">
      <c r="B25" s="96" t="s">
        <v>106</v>
      </c>
      <c r="C25" s="91" t="s">
        <v>107</v>
      </c>
      <c r="D25" s="53">
        <v>106291</v>
      </c>
      <c r="E25" s="92">
        <f t="shared" si="0"/>
        <v>1.3266101081022927E-2</v>
      </c>
    </row>
    <row r="26" spans="2:5" ht="15.75">
      <c r="B26" s="96" t="s">
        <v>108</v>
      </c>
      <c r="C26" s="91" t="s">
        <v>109</v>
      </c>
      <c r="D26" s="53">
        <v>33486</v>
      </c>
      <c r="E26" s="92">
        <f t="shared" si="0"/>
        <v>4.1793628886653972E-3</v>
      </c>
    </row>
    <row r="27" spans="2:5" ht="15.75">
      <c r="B27" s="96" t="s">
        <v>110</v>
      </c>
      <c r="C27" s="91" t="s">
        <v>111</v>
      </c>
      <c r="D27" s="53">
        <v>205591</v>
      </c>
      <c r="E27" s="92">
        <f t="shared" si="0"/>
        <v>2.5659660623651905E-2</v>
      </c>
    </row>
    <row r="28" spans="2:5" ht="15.75">
      <c r="B28" s="96" t="s">
        <v>112</v>
      </c>
      <c r="C28" s="91" t="s">
        <v>113</v>
      </c>
      <c r="D28" s="53">
        <v>23328</v>
      </c>
      <c r="E28" s="92">
        <f t="shared" si="0"/>
        <v>2.9115504230659496E-3</v>
      </c>
    </row>
    <row r="29" spans="2:5" ht="15.75">
      <c r="B29" s="96" t="s">
        <v>114</v>
      </c>
      <c r="C29" s="91" t="s">
        <v>115</v>
      </c>
      <c r="D29" s="53">
        <v>138984</v>
      </c>
      <c r="E29" s="92">
        <f t="shared" si="0"/>
        <v>1.7346490226311639E-2</v>
      </c>
    </row>
    <row r="30" spans="2:5" ht="15.75">
      <c r="B30" s="96" t="s">
        <v>116</v>
      </c>
      <c r="C30" s="91" t="s">
        <v>117</v>
      </c>
      <c r="D30" s="53">
        <v>41864</v>
      </c>
      <c r="E30" s="92">
        <f t="shared" si="0"/>
        <v>5.2250148710233585E-3</v>
      </c>
    </row>
    <row r="31" spans="2:5" ht="15.75">
      <c r="B31" s="96" t="s">
        <v>118</v>
      </c>
      <c r="C31" s="91" t="s">
        <v>119</v>
      </c>
      <c r="D31" s="53">
        <v>165391</v>
      </c>
      <c r="E31" s="92">
        <f t="shared" si="0"/>
        <v>2.0642328361681259E-2</v>
      </c>
    </row>
    <row r="32" spans="2:5" ht="15.75">
      <c r="B32" s="96" t="s">
        <v>120</v>
      </c>
      <c r="C32" s="91" t="s">
        <v>121</v>
      </c>
      <c r="D32" s="53">
        <v>107409</v>
      </c>
      <c r="E32" s="92">
        <f t="shared" si="0"/>
        <v>1.340563783398022E-2</v>
      </c>
    </row>
    <row r="33" spans="2:13" ht="15.75">
      <c r="B33" s="96" t="s">
        <v>122</v>
      </c>
      <c r="C33" s="91" t="s">
        <v>123</v>
      </c>
      <c r="D33" s="53">
        <v>78966</v>
      </c>
      <c r="E33" s="92">
        <f t="shared" si="0"/>
        <v>9.8556880447456183E-3</v>
      </c>
    </row>
    <row r="34" spans="2:13" ht="15.75">
      <c r="B34" s="96" t="s">
        <v>124</v>
      </c>
      <c r="C34" s="91" t="s">
        <v>125</v>
      </c>
      <c r="D34" s="53">
        <v>174387</v>
      </c>
      <c r="E34" s="92">
        <f t="shared" si="0"/>
        <v>2.1765112466872502E-2</v>
      </c>
    </row>
    <row r="35" spans="2:13" ht="15.75">
      <c r="B35" s="96" t="s">
        <v>126</v>
      </c>
      <c r="C35" s="91" t="s">
        <v>127</v>
      </c>
      <c r="D35" s="53">
        <v>125526</v>
      </c>
      <c r="E35" s="92">
        <f t="shared" si="0"/>
        <v>1.5666807201893704E-2</v>
      </c>
    </row>
    <row r="36" spans="2:13" ht="15.75">
      <c r="B36" s="96" t="s">
        <v>128</v>
      </c>
      <c r="C36" s="91" t="s">
        <v>129</v>
      </c>
      <c r="D36" s="53">
        <v>70840</v>
      </c>
      <c r="E36" s="92">
        <f t="shared" si="0"/>
        <v>8.8414879959701591E-3</v>
      </c>
    </row>
    <row r="37" spans="2:13" ht="15.75">
      <c r="B37" s="96" t="s">
        <v>130</v>
      </c>
      <c r="C37" s="91" t="s">
        <v>131</v>
      </c>
      <c r="D37" s="53">
        <v>186034</v>
      </c>
      <c r="E37" s="92">
        <f t="shared" si="0"/>
        <v>2.3218765920981259E-2</v>
      </c>
    </row>
    <row r="38" spans="2:13" ht="15.75">
      <c r="B38" s="96" t="s">
        <v>132</v>
      </c>
      <c r="C38" s="91" t="s">
        <v>133</v>
      </c>
      <c r="D38" s="53">
        <v>177830</v>
      </c>
      <c r="E38" s="92">
        <f t="shared" si="0"/>
        <v>2.2194830749906455E-2</v>
      </c>
    </row>
    <row r="39" spans="2:13" ht="15.75">
      <c r="B39" s="96" t="s">
        <v>134</v>
      </c>
      <c r="C39" s="91" t="s">
        <v>135</v>
      </c>
      <c r="D39" s="53">
        <v>40859</v>
      </c>
      <c r="E39" s="92">
        <f t="shared" si="0"/>
        <v>5.0995815644740922E-3</v>
      </c>
    </row>
    <row r="40" spans="2:13" ht="15.75">
      <c r="B40" s="96" t="s">
        <v>136</v>
      </c>
      <c r="C40" s="91" t="s">
        <v>137</v>
      </c>
      <c r="D40" s="53">
        <v>386396</v>
      </c>
      <c r="E40" s="92">
        <f t="shared" si="0"/>
        <v>4.8225798922796236E-2</v>
      </c>
      <c r="M40" s="26"/>
    </row>
    <row r="41" spans="2:13" ht="15.75">
      <c r="B41" s="96" t="s">
        <v>138</v>
      </c>
      <c r="C41" s="91" t="s">
        <v>139</v>
      </c>
      <c r="D41" s="53">
        <v>59529</v>
      </c>
      <c r="E41" s="92">
        <f t="shared" si="0"/>
        <v>7.4297704533047371E-3</v>
      </c>
    </row>
    <row r="42" spans="2:13" ht="15.75">
      <c r="B42" s="96" t="s">
        <v>140</v>
      </c>
      <c r="C42" s="91" t="s">
        <v>141</v>
      </c>
      <c r="D42" s="53">
        <v>89409</v>
      </c>
      <c r="E42" s="92">
        <f t="shared" si="0"/>
        <v>1.1159071149515752E-2</v>
      </c>
    </row>
    <row r="43" spans="2:13" ht="15.75">
      <c r="B43" s="96" t="s">
        <v>142</v>
      </c>
      <c r="C43" s="91" t="s">
        <v>144</v>
      </c>
      <c r="D43" s="53">
        <v>109922</v>
      </c>
      <c r="E43" s="92">
        <f t="shared" si="0"/>
        <v>1.3719283504983509E-2</v>
      </c>
    </row>
    <row r="44" spans="2:13" ht="15.75">
      <c r="B44" s="96" t="s">
        <v>145</v>
      </c>
      <c r="C44" s="91" t="s">
        <v>146</v>
      </c>
      <c r="D44" s="53">
        <v>88462</v>
      </c>
      <c r="E44" s="92">
        <f t="shared" si="0"/>
        <v>1.1040876780060872E-2</v>
      </c>
    </row>
    <row r="45" spans="2:13" ht="15.75">
      <c r="B45" s="96" t="s">
        <v>147</v>
      </c>
      <c r="C45" s="91" t="s">
        <v>148</v>
      </c>
      <c r="D45" s="53">
        <v>42070</v>
      </c>
      <c r="E45" s="92">
        <f t="shared" si="0"/>
        <v>5.2507255786344515E-3</v>
      </c>
    </row>
    <row r="46" spans="2:13" ht="15.75">
      <c r="B46" s="96" t="s">
        <v>149</v>
      </c>
      <c r="C46" s="91" t="s">
        <v>150</v>
      </c>
      <c r="D46" s="53">
        <v>2666219</v>
      </c>
      <c r="E46" s="92">
        <f t="shared" si="0"/>
        <v>0.3327688210492315</v>
      </c>
    </row>
    <row r="47" spans="2:13" ht="15.75">
      <c r="B47" s="96" t="s">
        <v>151</v>
      </c>
      <c r="C47" s="91" t="s">
        <v>152</v>
      </c>
      <c r="D47" s="53">
        <v>867424</v>
      </c>
      <c r="E47" s="92">
        <f t="shared" si="0"/>
        <v>0.10826254776138367</v>
      </c>
    </row>
    <row r="48" spans="2:13" ht="16.5" thickBot="1">
      <c r="B48" s="93" t="s">
        <v>153</v>
      </c>
      <c r="C48" s="94" t="s">
        <v>60</v>
      </c>
      <c r="D48" s="49">
        <f>SUM(D5:D47)</f>
        <v>8012226</v>
      </c>
      <c r="E48" s="95">
        <f t="shared" si="0"/>
        <v>1</v>
      </c>
    </row>
    <row r="49" spans="4:4">
      <c r="D49" s="3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L22" sqref="L22"/>
    </sheetView>
  </sheetViews>
  <sheetFormatPr defaultRowHeight="15"/>
  <cols>
    <col min="2" max="2" width="6.140625" customWidth="1"/>
    <col min="3" max="3" width="19.28515625" customWidth="1"/>
    <col min="4" max="4" width="31.5703125" customWidth="1"/>
    <col min="5" max="16384" width="9.140625" style="11"/>
  </cols>
  <sheetData>
    <row r="1" spans="2:4" ht="15.75" thickBot="1"/>
    <row r="2" spans="2:4" ht="59.25" customHeight="1">
      <c r="B2" s="137" t="s">
        <v>256</v>
      </c>
      <c r="C2" s="138"/>
      <c r="D2" s="139"/>
    </row>
    <row r="3" spans="2:4" ht="65.25" customHeight="1">
      <c r="B3" s="135" t="s">
        <v>61</v>
      </c>
      <c r="C3" s="136"/>
      <c r="D3" s="97" t="s">
        <v>23</v>
      </c>
    </row>
    <row r="4" spans="2:4">
      <c r="B4" s="88" t="s">
        <v>63</v>
      </c>
      <c r="C4" s="89" t="s">
        <v>4</v>
      </c>
      <c r="D4" s="98"/>
    </row>
    <row r="5" spans="2:4" ht="15.75">
      <c r="B5" s="100"/>
      <c r="C5" s="91" t="s">
        <v>5</v>
      </c>
      <c r="D5" s="101">
        <v>47855</v>
      </c>
    </row>
    <row r="6" spans="2:4" ht="15.75">
      <c r="B6" s="102" t="s">
        <v>68</v>
      </c>
      <c r="C6" s="91" t="s">
        <v>69</v>
      </c>
      <c r="D6" s="101">
        <v>73608</v>
      </c>
    </row>
    <row r="7" spans="2:4" ht="15.75">
      <c r="B7" s="102" t="s">
        <v>70</v>
      </c>
      <c r="C7" s="91" t="s">
        <v>71</v>
      </c>
      <c r="D7" s="101">
        <v>95814</v>
      </c>
    </row>
    <row r="8" spans="2:4" ht="15.75">
      <c r="B8" s="102" t="s">
        <v>72</v>
      </c>
      <c r="C8" s="91" t="s">
        <v>73</v>
      </c>
      <c r="D8" s="101">
        <v>141258</v>
      </c>
    </row>
    <row r="9" spans="2:4" ht="15.75">
      <c r="B9" s="102" t="s">
        <v>74</v>
      </c>
      <c r="C9" s="91" t="s">
        <v>75</v>
      </c>
      <c r="D9" s="101">
        <v>92249</v>
      </c>
    </row>
    <row r="10" spans="2:4" ht="15.75">
      <c r="B10" s="102" t="s">
        <v>76</v>
      </c>
      <c r="C10" s="91" t="s">
        <v>77</v>
      </c>
      <c r="D10" s="101">
        <v>126518</v>
      </c>
    </row>
    <row r="11" spans="2:4" ht="15.75">
      <c r="B11" s="102" t="s">
        <v>78</v>
      </c>
      <c r="C11" s="91" t="s">
        <v>79</v>
      </c>
      <c r="D11" s="101">
        <v>50029</v>
      </c>
    </row>
    <row r="12" spans="2:4" ht="15.75">
      <c r="B12" s="102" t="s">
        <v>80</v>
      </c>
      <c r="C12" s="91" t="s">
        <v>81</v>
      </c>
      <c r="D12" s="101">
        <v>47990</v>
      </c>
    </row>
    <row r="13" spans="2:4" ht="15.75">
      <c r="B13" s="102" t="s">
        <v>82</v>
      </c>
      <c r="C13" s="91" t="s">
        <v>83</v>
      </c>
      <c r="D13" s="101">
        <v>137306</v>
      </c>
    </row>
    <row r="14" spans="2:4" ht="15.75">
      <c r="B14" s="102" t="s">
        <v>84</v>
      </c>
      <c r="C14" s="91" t="s">
        <v>85</v>
      </c>
      <c r="D14" s="101">
        <v>50863</v>
      </c>
    </row>
    <row r="15" spans="2:4" ht="15.75">
      <c r="B15" s="102" t="s">
        <v>86</v>
      </c>
      <c r="C15" s="91" t="s">
        <v>87</v>
      </c>
      <c r="D15" s="101">
        <v>68258</v>
      </c>
    </row>
    <row r="16" spans="2:4" ht="15.75">
      <c r="B16" s="102" t="s">
        <v>88</v>
      </c>
      <c r="C16" s="91" t="s">
        <v>89</v>
      </c>
      <c r="D16" s="101">
        <v>43081</v>
      </c>
    </row>
    <row r="17" spans="2:4" ht="15.75">
      <c r="B17" s="102" t="s">
        <v>90</v>
      </c>
      <c r="C17" s="91" t="s">
        <v>91</v>
      </c>
      <c r="D17" s="101">
        <v>184832</v>
      </c>
    </row>
    <row r="18" spans="2:4" ht="15.75">
      <c r="B18" s="102" t="s">
        <v>92</v>
      </c>
      <c r="C18" s="91" t="s">
        <v>93</v>
      </c>
      <c r="D18" s="101">
        <v>136580</v>
      </c>
    </row>
    <row r="19" spans="2:4" ht="15.75">
      <c r="B19" s="102" t="s">
        <v>94</v>
      </c>
      <c r="C19" s="91" t="s">
        <v>95</v>
      </c>
      <c r="D19" s="101">
        <v>39141</v>
      </c>
    </row>
    <row r="20" spans="2:4" ht="15.75">
      <c r="B20" s="102" t="s">
        <v>96</v>
      </c>
      <c r="C20" s="91" t="s">
        <v>97</v>
      </c>
      <c r="D20" s="101">
        <v>86953</v>
      </c>
    </row>
    <row r="21" spans="2:4" ht="15.75">
      <c r="B21" s="102" t="s">
        <v>98</v>
      </c>
      <c r="C21" s="91" t="s">
        <v>99</v>
      </c>
      <c r="D21" s="101">
        <v>109247</v>
      </c>
    </row>
    <row r="22" spans="2:4" ht="15.75">
      <c r="B22" s="102" t="s">
        <v>100</v>
      </c>
      <c r="C22" s="91" t="s">
        <v>101</v>
      </c>
      <c r="D22" s="101">
        <v>85092</v>
      </c>
    </row>
    <row r="23" spans="2:4" ht="15.75">
      <c r="B23" s="102" t="s">
        <v>102</v>
      </c>
      <c r="C23" s="91" t="s">
        <v>103</v>
      </c>
      <c r="D23" s="101">
        <v>66732</v>
      </c>
    </row>
    <row r="24" spans="2:4" ht="15.75">
      <c r="B24" s="102" t="s">
        <v>104</v>
      </c>
      <c r="C24" s="91" t="s">
        <v>105</v>
      </c>
      <c r="D24" s="101">
        <v>57763</v>
      </c>
    </row>
    <row r="25" spans="2:4" ht="15.75">
      <c r="B25" s="102" t="s">
        <v>106</v>
      </c>
      <c r="C25" s="91" t="s">
        <v>107</v>
      </c>
      <c r="D25" s="101">
        <v>78536</v>
      </c>
    </row>
    <row r="26" spans="2:4" ht="15.75">
      <c r="B26" s="102" t="s">
        <v>108</v>
      </c>
      <c r="C26" s="91" t="s">
        <v>109</v>
      </c>
      <c r="D26" s="101">
        <v>43579</v>
      </c>
    </row>
    <row r="27" spans="2:4" ht="15.75">
      <c r="B27" s="102" t="s">
        <v>110</v>
      </c>
      <c r="C27" s="91" t="s">
        <v>111</v>
      </c>
      <c r="D27" s="101">
        <v>143480</v>
      </c>
    </row>
    <row r="28" spans="2:4" ht="15.75">
      <c r="B28" s="102" t="s">
        <v>112</v>
      </c>
      <c r="C28" s="91" t="s">
        <v>113</v>
      </c>
      <c r="D28" s="101">
        <v>42775</v>
      </c>
    </row>
    <row r="29" spans="2:4" ht="15.75">
      <c r="B29" s="102" t="s">
        <v>114</v>
      </c>
      <c r="C29" s="91" t="s">
        <v>115</v>
      </c>
      <c r="D29" s="101">
        <v>86114</v>
      </c>
    </row>
    <row r="30" spans="2:4" ht="15.75">
      <c r="B30" s="102" t="s">
        <v>116</v>
      </c>
      <c r="C30" s="91" t="s">
        <v>117</v>
      </c>
      <c r="D30" s="101">
        <v>37212</v>
      </c>
    </row>
    <row r="31" spans="2:4" ht="15.75">
      <c r="B31" s="102" t="s">
        <v>118</v>
      </c>
      <c r="C31" s="91" t="s">
        <v>119</v>
      </c>
      <c r="D31" s="101">
        <v>108249</v>
      </c>
    </row>
    <row r="32" spans="2:4" ht="15.75">
      <c r="B32" s="102" t="s">
        <v>120</v>
      </c>
      <c r="C32" s="91" t="s">
        <v>121</v>
      </c>
      <c r="D32" s="101">
        <v>68270</v>
      </c>
    </row>
    <row r="33" spans="2:12" ht="15.75">
      <c r="B33" s="102" t="s">
        <v>122</v>
      </c>
      <c r="C33" s="91" t="s">
        <v>123</v>
      </c>
      <c r="D33" s="101">
        <v>63753</v>
      </c>
    </row>
    <row r="34" spans="2:12" ht="15.75">
      <c r="B34" s="102" t="s">
        <v>124</v>
      </c>
      <c r="C34" s="91" t="s">
        <v>125</v>
      </c>
      <c r="D34" s="101">
        <v>162684</v>
      </c>
    </row>
    <row r="35" spans="2:12" ht="15.75">
      <c r="B35" s="102" t="s">
        <v>126</v>
      </c>
      <c r="C35" s="91" t="s">
        <v>127</v>
      </c>
      <c r="D35" s="101">
        <v>62722</v>
      </c>
    </row>
    <row r="36" spans="2:12" ht="15.75">
      <c r="B36" s="102" t="s">
        <v>128</v>
      </c>
      <c r="C36" s="91" t="s">
        <v>129</v>
      </c>
      <c r="D36" s="101">
        <v>42775</v>
      </c>
    </row>
    <row r="37" spans="2:12" ht="15.75">
      <c r="B37" s="102" t="s">
        <v>130</v>
      </c>
      <c r="C37" s="91" t="s">
        <v>131</v>
      </c>
      <c r="D37" s="101">
        <v>101835</v>
      </c>
    </row>
    <row r="38" spans="2:12" ht="15.75">
      <c r="B38" s="102" t="s">
        <v>132</v>
      </c>
      <c r="C38" s="91" t="s">
        <v>133</v>
      </c>
      <c r="D38" s="101">
        <v>91924</v>
      </c>
    </row>
    <row r="39" spans="2:12" ht="15.75">
      <c r="B39" s="102" t="s">
        <v>134</v>
      </c>
      <c r="C39" s="91" t="s">
        <v>135</v>
      </c>
      <c r="D39" s="101">
        <v>50263</v>
      </c>
    </row>
    <row r="40" spans="2:12" ht="15.75">
      <c r="B40" s="102" t="s">
        <v>136</v>
      </c>
      <c r="C40" s="91" t="s">
        <v>137</v>
      </c>
      <c r="D40" s="101">
        <v>175481</v>
      </c>
    </row>
    <row r="41" spans="2:12" ht="15.75">
      <c r="B41" s="102" t="s">
        <v>138</v>
      </c>
      <c r="C41" s="91" t="s">
        <v>139</v>
      </c>
      <c r="D41" s="101">
        <v>34321</v>
      </c>
    </row>
    <row r="42" spans="2:12" ht="15.75">
      <c r="B42" s="102" t="s">
        <v>140</v>
      </c>
      <c r="C42" s="91" t="s">
        <v>141</v>
      </c>
      <c r="D42" s="101">
        <v>47741</v>
      </c>
    </row>
    <row r="43" spans="2:12" ht="15.75">
      <c r="B43" s="102" t="s">
        <v>142</v>
      </c>
      <c r="C43" s="91" t="s">
        <v>144</v>
      </c>
      <c r="D43" s="101">
        <v>66576</v>
      </c>
    </row>
    <row r="44" spans="2:12" ht="15.75">
      <c r="B44" s="102" t="s">
        <v>145</v>
      </c>
      <c r="C44" s="91" t="s">
        <v>146</v>
      </c>
      <c r="D44" s="101">
        <v>46407</v>
      </c>
      <c r="L44" s="26"/>
    </row>
    <row r="45" spans="2:12" ht="15.75">
      <c r="B45" s="102" t="s">
        <v>147</v>
      </c>
      <c r="C45" s="91" t="s">
        <v>148</v>
      </c>
      <c r="D45" s="101">
        <v>45787</v>
      </c>
    </row>
    <row r="46" spans="2:12" ht="15.75">
      <c r="B46" s="102" t="s">
        <v>149</v>
      </c>
      <c r="C46" s="91" t="s">
        <v>150</v>
      </c>
      <c r="D46" s="101">
        <v>68856</v>
      </c>
    </row>
    <row r="47" spans="2:12" ht="15.75">
      <c r="B47" s="102">
        <v>421</v>
      </c>
      <c r="C47" s="91" t="s">
        <v>150</v>
      </c>
      <c r="D47" s="101">
        <v>95716</v>
      </c>
    </row>
    <row r="48" spans="2:12" ht="15.75">
      <c r="B48" s="102">
        <v>431</v>
      </c>
      <c r="C48" s="91" t="s">
        <v>150</v>
      </c>
      <c r="D48" s="101">
        <v>127421</v>
      </c>
    </row>
    <row r="49" spans="2:4" ht="15.75">
      <c r="B49" s="102">
        <v>441</v>
      </c>
      <c r="C49" s="91" t="s">
        <v>150</v>
      </c>
      <c r="D49" s="101">
        <v>96517</v>
      </c>
    </row>
    <row r="50" spans="2:4" ht="15.75">
      <c r="B50" s="102">
        <v>451</v>
      </c>
      <c r="C50" s="91" t="s">
        <v>150</v>
      </c>
      <c r="D50" s="101">
        <v>77050</v>
      </c>
    </row>
    <row r="51" spans="2:4" ht="15.75">
      <c r="B51" s="102">
        <v>461</v>
      </c>
      <c r="C51" s="91" t="s">
        <v>150</v>
      </c>
      <c r="D51" s="101">
        <v>116966</v>
      </c>
    </row>
    <row r="52" spans="2:4" ht="15.75">
      <c r="B52" s="102" t="s">
        <v>151</v>
      </c>
      <c r="C52" s="91" t="s">
        <v>152</v>
      </c>
      <c r="D52" s="101">
        <v>144493</v>
      </c>
    </row>
    <row r="53" spans="2:4" ht="16.5" thickBot="1">
      <c r="B53" s="93" t="s">
        <v>153</v>
      </c>
      <c r="C53" s="94" t="s">
        <v>60</v>
      </c>
      <c r="D53" s="99">
        <f>SUM(D5:D52)</f>
        <v>4068672</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D15"/>
  <sheetViews>
    <sheetView workbookViewId="0">
      <selection activeCell="G22" sqref="G22"/>
    </sheetView>
  </sheetViews>
  <sheetFormatPr defaultRowHeight="12.75"/>
  <cols>
    <col min="1" max="1" width="10.140625" customWidth="1"/>
    <col min="2" max="2" width="30.140625" customWidth="1"/>
    <col min="3" max="3" width="32.7109375" style="35" customWidth="1"/>
  </cols>
  <sheetData>
    <row r="1" spans="2:4" ht="16.5" thickBot="1">
      <c r="B1" s="131"/>
      <c r="C1" s="131"/>
    </row>
    <row r="2" spans="2:4" ht="42.75" customHeight="1">
      <c r="B2" s="140" t="s">
        <v>257</v>
      </c>
      <c r="C2" s="141"/>
    </row>
    <row r="3" spans="2:4">
      <c r="B3" s="88" t="s">
        <v>211</v>
      </c>
      <c r="C3" s="98" t="s">
        <v>62</v>
      </c>
    </row>
    <row r="4" spans="2:4" ht="15">
      <c r="B4" s="103" t="s">
        <v>11</v>
      </c>
      <c r="C4" s="104">
        <v>100202</v>
      </c>
    </row>
    <row r="5" spans="2:4" ht="15">
      <c r="B5" s="103" t="s">
        <v>2</v>
      </c>
      <c r="C5" s="104">
        <v>99914</v>
      </c>
    </row>
    <row r="6" spans="2:4" ht="15">
      <c r="B6" s="103" t="s">
        <v>38</v>
      </c>
      <c r="C6" s="104">
        <v>99587</v>
      </c>
    </row>
    <row r="7" spans="2:4" ht="15">
      <c r="B7" s="103" t="s">
        <v>39</v>
      </c>
      <c r="C7" s="104">
        <v>99347</v>
      </c>
    </row>
    <row r="8" spans="2:4" ht="15">
      <c r="B8" s="103" t="s">
        <v>40</v>
      </c>
      <c r="C8" s="104">
        <v>98999</v>
      </c>
    </row>
    <row r="9" spans="2:4" ht="15">
      <c r="B9" s="103" t="s">
        <v>41</v>
      </c>
      <c r="C9" s="104">
        <v>98749</v>
      </c>
    </row>
    <row r="10" spans="2:4" ht="15">
      <c r="B10" s="103" t="s">
        <v>27</v>
      </c>
      <c r="C10" s="104">
        <v>98470</v>
      </c>
    </row>
    <row r="11" spans="2:4" ht="15">
      <c r="B11" s="103" t="s">
        <v>214</v>
      </c>
      <c r="C11" s="104">
        <v>98211</v>
      </c>
    </row>
    <row r="12" spans="2:4" ht="15">
      <c r="B12" s="103" t="s">
        <v>46</v>
      </c>
      <c r="C12" s="104">
        <v>97789</v>
      </c>
    </row>
    <row r="13" spans="2:4" ht="15">
      <c r="B13" s="103" t="s">
        <v>10</v>
      </c>
      <c r="C13" s="104">
        <v>79104</v>
      </c>
      <c r="D13" s="6"/>
    </row>
    <row r="14" spans="2:4" ht="15">
      <c r="B14" s="103" t="s">
        <v>43</v>
      </c>
      <c r="C14" s="104">
        <v>79193</v>
      </c>
    </row>
    <row r="15" spans="2:4" ht="15.75" thickBot="1">
      <c r="B15" s="105" t="s">
        <v>24</v>
      </c>
      <c r="C15" s="106">
        <v>78992</v>
      </c>
    </row>
  </sheetData>
  <mergeCells count="2">
    <mergeCell ref="B2:C2"/>
    <mergeCell ref="B1:C1"/>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22" sqref="G22"/>
    </sheetView>
  </sheetViews>
  <sheetFormatPr defaultColWidth="11.42578125" defaultRowHeight="12.75"/>
  <cols>
    <col min="2" max="2" width="4.42578125" customWidth="1"/>
    <col min="3" max="3" width="17.5703125" style="9" customWidth="1"/>
    <col min="4" max="4" width="18.85546875" customWidth="1"/>
    <col min="5" max="5" width="10.85546875" customWidth="1"/>
    <col min="6" max="6" width="13" customWidth="1"/>
  </cols>
  <sheetData>
    <row r="1" spans="2:8" ht="13.5" thickBot="1"/>
    <row r="2" spans="2:8" ht="56.25" customHeight="1">
      <c r="B2" s="108" t="s">
        <v>258</v>
      </c>
      <c r="C2" s="109"/>
      <c r="D2" s="109"/>
      <c r="E2" s="109"/>
      <c r="F2" s="110"/>
    </row>
    <row r="3" spans="2:8" ht="23.25" customHeight="1">
      <c r="B3" s="113" t="s">
        <v>59</v>
      </c>
      <c r="C3" s="107" t="s">
        <v>186</v>
      </c>
      <c r="D3" s="107" t="s">
        <v>154</v>
      </c>
      <c r="E3" s="107" t="s">
        <v>156</v>
      </c>
      <c r="F3" s="119"/>
    </row>
    <row r="4" spans="2:8" ht="38.25" customHeight="1">
      <c r="B4" s="113"/>
      <c r="C4" s="107"/>
      <c r="D4" s="107"/>
      <c r="E4" s="46" t="s">
        <v>192</v>
      </c>
      <c r="F4" s="57" t="s">
        <v>193</v>
      </c>
    </row>
    <row r="5" spans="2:8" ht="15">
      <c r="B5" s="51">
        <f>k_total_tec_1222!B6</f>
        <v>1</v>
      </c>
      <c r="C5" s="52" t="str">
        <f>k_total_tec_1222!C6</f>
        <v>METROPOLITAN LIFE</v>
      </c>
      <c r="D5" s="53">
        <f t="shared" ref="D5:D11" si="0">E5+F5</f>
        <v>1104900</v>
      </c>
      <c r="E5" s="53">
        <v>528082</v>
      </c>
      <c r="F5" s="54">
        <v>576818</v>
      </c>
      <c r="G5" s="6"/>
      <c r="H5" s="6"/>
    </row>
    <row r="6" spans="2:8" ht="15">
      <c r="B6" s="55">
        <f>k_total_tec_1222!B7</f>
        <v>2</v>
      </c>
      <c r="C6" s="52" t="str">
        <f>k_total_tec_1222!C7</f>
        <v>AZT VIITORUL TAU</v>
      </c>
      <c r="D6" s="53">
        <f t="shared" si="0"/>
        <v>1666131</v>
      </c>
      <c r="E6" s="53">
        <v>796769</v>
      </c>
      <c r="F6" s="54">
        <v>869362</v>
      </c>
      <c r="G6" s="6"/>
      <c r="H6" s="6"/>
    </row>
    <row r="7" spans="2:8" ht="15">
      <c r="B7" s="55">
        <f>k_total_tec_1222!B8</f>
        <v>3</v>
      </c>
      <c r="C7" s="56" t="str">
        <f>k_total_tec_1222!C8</f>
        <v>BCR</v>
      </c>
      <c r="D7" s="53">
        <f t="shared" si="0"/>
        <v>750366</v>
      </c>
      <c r="E7" s="53">
        <v>354642</v>
      </c>
      <c r="F7" s="54">
        <v>395724</v>
      </c>
      <c r="G7" s="6"/>
      <c r="H7" s="6"/>
    </row>
    <row r="8" spans="2:8" ht="15">
      <c r="B8" s="55">
        <f>k_total_tec_1222!B9</f>
        <v>4</v>
      </c>
      <c r="C8" s="56" t="str">
        <f>k_total_tec_1222!C9</f>
        <v>BRD</v>
      </c>
      <c r="D8" s="53">
        <f t="shared" si="0"/>
        <v>539918</v>
      </c>
      <c r="E8" s="53">
        <v>254452</v>
      </c>
      <c r="F8" s="54">
        <v>285466</v>
      </c>
      <c r="G8" s="6"/>
      <c r="H8" s="6"/>
    </row>
    <row r="9" spans="2:8" ht="15">
      <c r="B9" s="55">
        <f>k_total_tec_1222!B10</f>
        <v>5</v>
      </c>
      <c r="C9" s="56" t="str">
        <f>k_total_tec_1222!C10</f>
        <v>VITAL</v>
      </c>
      <c r="D9" s="53">
        <f t="shared" si="0"/>
        <v>1013034</v>
      </c>
      <c r="E9" s="53">
        <v>476987</v>
      </c>
      <c r="F9" s="54">
        <v>536047</v>
      </c>
      <c r="G9" s="6"/>
      <c r="H9" s="6"/>
    </row>
    <row r="10" spans="2:8" ht="15">
      <c r="B10" s="55">
        <f>k_total_tec_1222!B11</f>
        <v>6</v>
      </c>
      <c r="C10" s="56" t="str">
        <f>k_total_tec_1222!C11</f>
        <v>ARIPI</v>
      </c>
      <c r="D10" s="53">
        <f t="shared" si="0"/>
        <v>848989</v>
      </c>
      <c r="E10" s="53">
        <v>401942</v>
      </c>
      <c r="F10" s="54">
        <v>447047</v>
      </c>
      <c r="G10" s="6"/>
      <c r="H10" s="6"/>
    </row>
    <row r="11" spans="2:8" ht="15">
      <c r="B11" s="55">
        <f>k_total_tec_1222!B12</f>
        <v>7</v>
      </c>
      <c r="C11" s="56" t="s">
        <v>31</v>
      </c>
      <c r="D11" s="53">
        <f t="shared" si="0"/>
        <v>2088888</v>
      </c>
      <c r="E11" s="53">
        <v>1034651</v>
      </c>
      <c r="F11" s="54">
        <v>1054237</v>
      </c>
      <c r="G11" s="6"/>
      <c r="H11" s="6"/>
    </row>
    <row r="12" spans="2:8" ht="15.75" thickBot="1">
      <c r="B12" s="142" t="s">
        <v>60</v>
      </c>
      <c r="C12" s="143"/>
      <c r="D12" s="49">
        <f>SUM(D5:D11)</f>
        <v>8012226</v>
      </c>
      <c r="E12" s="49">
        <f>SUM(E5:E11)</f>
        <v>3847525</v>
      </c>
      <c r="F12" s="50">
        <f>SUM(F5:F11)</f>
        <v>4164701</v>
      </c>
      <c r="G12" s="6"/>
      <c r="H12" s="6"/>
    </row>
    <row r="14" spans="2:8">
      <c r="B14" s="14"/>
      <c r="C14" s="15"/>
    </row>
    <row r="15" spans="2:8">
      <c r="B15" s="18"/>
      <c r="C15" s="18"/>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29" sqref="P29"/>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22"/>
  <sheetViews>
    <sheetView zoomScaleNormal="100" workbookViewId="0">
      <selection activeCell="I28" sqref="I28"/>
    </sheetView>
  </sheetViews>
  <sheetFormatPr defaultColWidth="11.42578125" defaultRowHeight="12.75"/>
  <cols>
    <col min="2" max="2" width="4.5703125" customWidth="1"/>
    <col min="3" max="3" width="20.28515625" style="9" customWidth="1"/>
    <col min="4" max="4" width="15.57031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8.75" customHeight="1">
      <c r="B1" s="5" t="s">
        <v>215</v>
      </c>
      <c r="D1" s="9"/>
      <c r="E1" s="9"/>
      <c r="I1" s="9"/>
    </row>
    <row r="2" spans="2:19" ht="18">
      <c r="B2" s="5" t="s">
        <v>42</v>
      </c>
      <c r="D2" s="9"/>
      <c r="Q2" s="6"/>
      <c r="R2" s="21"/>
      <c r="S2" s="6"/>
    </row>
    <row r="3" spans="2:19" ht="23.25">
      <c r="B3" s="13"/>
      <c r="C3" s="19"/>
      <c r="D3" s="9"/>
      <c r="E3" s="9"/>
      <c r="I3" s="9"/>
    </row>
    <row r="4" spans="2:19" ht="18" customHeight="1">
      <c r="B4" s="3" t="s">
        <v>58</v>
      </c>
      <c r="C4" s="3"/>
      <c r="D4" s="3"/>
      <c r="E4" s="3"/>
      <c r="F4" s="3"/>
      <c r="G4" s="3"/>
      <c r="H4" s="3"/>
      <c r="I4" s="3"/>
      <c r="J4" s="3"/>
      <c r="K4" s="3"/>
      <c r="L4" s="3"/>
      <c r="M4" s="3"/>
      <c r="N4" s="3"/>
      <c r="O4" s="3"/>
      <c r="P4" s="3"/>
    </row>
    <row r="5" spans="2:19" ht="18" customHeight="1">
      <c r="B5" s="3" t="s">
        <v>206</v>
      </c>
      <c r="C5" s="3"/>
      <c r="D5" s="3"/>
      <c r="E5" s="3"/>
      <c r="F5" s="3"/>
      <c r="G5" s="3"/>
      <c r="H5" s="3"/>
      <c r="I5" s="3"/>
      <c r="J5" s="3"/>
      <c r="K5" s="3"/>
      <c r="L5" s="3"/>
      <c r="M5" s="3"/>
      <c r="N5" s="3"/>
      <c r="O5" s="3"/>
      <c r="P5" s="3"/>
    </row>
    <row r="6" spans="2:19" ht="18" customHeight="1" thickBot="1">
      <c r="B6" s="114" t="s">
        <v>14</v>
      </c>
      <c r="C6" s="114"/>
      <c r="D6" s="114"/>
      <c r="E6" s="114"/>
      <c r="F6" s="114"/>
      <c r="G6" s="114"/>
      <c r="H6" s="114"/>
      <c r="I6" s="114"/>
      <c r="J6" s="114"/>
      <c r="K6" s="114"/>
      <c r="L6" s="114"/>
      <c r="M6" s="114"/>
      <c r="N6" s="114"/>
      <c r="O6" s="114"/>
      <c r="P6" s="114"/>
    </row>
    <row r="7" spans="2:19" ht="54" customHeight="1">
      <c r="B7" s="108" t="s">
        <v>259</v>
      </c>
      <c r="C7" s="109"/>
      <c r="D7" s="109"/>
      <c r="E7" s="109"/>
      <c r="F7" s="109"/>
      <c r="G7" s="109"/>
      <c r="H7" s="109"/>
      <c r="I7" s="109"/>
      <c r="J7" s="109"/>
      <c r="K7" s="109"/>
      <c r="L7" s="109"/>
      <c r="M7" s="109"/>
      <c r="N7" s="109"/>
      <c r="O7" s="109"/>
      <c r="P7" s="110"/>
    </row>
    <row r="8" spans="2:19" ht="23.25" customHeight="1">
      <c r="B8" s="113" t="s">
        <v>59</v>
      </c>
      <c r="C8" s="107" t="s">
        <v>186</v>
      </c>
      <c r="D8" s="107" t="s">
        <v>154</v>
      </c>
      <c r="E8" s="144"/>
      <c r="F8" s="145"/>
      <c r="G8" s="145"/>
      <c r="H8" s="146"/>
      <c r="I8" s="107" t="s">
        <v>156</v>
      </c>
      <c r="J8" s="107"/>
      <c r="K8" s="107"/>
      <c r="L8" s="107"/>
      <c r="M8" s="107"/>
      <c r="N8" s="107"/>
      <c r="O8" s="107"/>
      <c r="P8" s="119"/>
    </row>
    <row r="9" spans="2:19" ht="23.25" customHeight="1">
      <c r="B9" s="113"/>
      <c r="C9" s="107"/>
      <c r="D9" s="107"/>
      <c r="E9" s="107" t="s">
        <v>60</v>
      </c>
      <c r="F9" s="107"/>
      <c r="G9" s="107"/>
      <c r="H9" s="107"/>
      <c r="I9" s="107" t="s">
        <v>194</v>
      </c>
      <c r="J9" s="107"/>
      <c r="K9" s="107"/>
      <c r="L9" s="107"/>
      <c r="M9" s="107" t="s">
        <v>195</v>
      </c>
      <c r="N9" s="107"/>
      <c r="O9" s="107"/>
      <c r="P9" s="119"/>
    </row>
    <row r="10" spans="2:19" ht="47.25" customHeight="1">
      <c r="B10" s="113"/>
      <c r="C10" s="107"/>
      <c r="D10" s="107"/>
      <c r="E10" s="46" t="s">
        <v>196</v>
      </c>
      <c r="F10" s="46" t="s">
        <v>197</v>
      </c>
      <c r="G10" s="46" t="s">
        <v>13</v>
      </c>
      <c r="H10" s="46" t="s">
        <v>12</v>
      </c>
      <c r="I10" s="46" t="s">
        <v>196</v>
      </c>
      <c r="J10" s="46" t="s">
        <v>197</v>
      </c>
      <c r="K10" s="46" t="s">
        <v>13</v>
      </c>
      <c r="L10" s="46" t="s">
        <v>12</v>
      </c>
      <c r="M10" s="46" t="s">
        <v>196</v>
      </c>
      <c r="N10" s="46" t="s">
        <v>197</v>
      </c>
      <c r="O10" s="46" t="s">
        <v>13</v>
      </c>
      <c r="P10" s="57" t="s">
        <v>12</v>
      </c>
    </row>
    <row r="11" spans="2:19" ht="18" hidden="1" customHeight="1">
      <c r="B11" s="36"/>
      <c r="C11" s="20"/>
      <c r="D11" s="22" t="s">
        <v>198</v>
      </c>
      <c r="E11" s="22" t="s">
        <v>199</v>
      </c>
      <c r="F11" s="22" t="s">
        <v>200</v>
      </c>
      <c r="G11" s="22"/>
      <c r="H11" s="22" t="s">
        <v>201</v>
      </c>
      <c r="I11" s="22" t="s">
        <v>199</v>
      </c>
      <c r="J11" s="22" t="s">
        <v>200</v>
      </c>
      <c r="K11" s="22"/>
      <c r="L11" s="22" t="s">
        <v>201</v>
      </c>
      <c r="M11" s="22" t="s">
        <v>202</v>
      </c>
      <c r="N11" s="22" t="s">
        <v>203</v>
      </c>
      <c r="O11" s="22"/>
      <c r="P11" s="23" t="s">
        <v>204</v>
      </c>
    </row>
    <row r="12" spans="2:19" ht="15">
      <c r="B12" s="51">
        <f>k_total_tec_1222!B6</f>
        <v>1</v>
      </c>
      <c r="C12" s="56" t="str">
        <f>k_total_tec_1222!C6</f>
        <v>METROPOLITAN LIFE</v>
      </c>
      <c r="D12" s="53">
        <f>SUM(E12+F12+G12+H12)</f>
        <v>1104900</v>
      </c>
      <c r="E12" s="53">
        <f>I12+M12</f>
        <v>116212</v>
      </c>
      <c r="F12" s="53">
        <f>J12+N12</f>
        <v>327769</v>
      </c>
      <c r="G12" s="53">
        <f>K12+O12</f>
        <v>380497</v>
      </c>
      <c r="H12" s="53">
        <f>L12+P12</f>
        <v>280422</v>
      </c>
      <c r="I12" s="53">
        <v>54519</v>
      </c>
      <c r="J12" s="53">
        <v>153055</v>
      </c>
      <c r="K12" s="53">
        <v>177563</v>
      </c>
      <c r="L12" s="53">
        <v>142945</v>
      </c>
      <c r="M12" s="53">
        <v>61693</v>
      </c>
      <c r="N12" s="53">
        <v>174714</v>
      </c>
      <c r="O12" s="53">
        <v>202934</v>
      </c>
      <c r="P12" s="54">
        <v>137477</v>
      </c>
    </row>
    <row r="13" spans="2:19" ht="15">
      <c r="B13" s="55">
        <f>k_total_tec_1222!B7</f>
        <v>2</v>
      </c>
      <c r="C13" s="56" t="str">
        <f>k_total_tec_1222!C7</f>
        <v>AZT VIITORUL TAU</v>
      </c>
      <c r="D13" s="53">
        <f t="shared" ref="D13:D18" si="0">SUM(E13+F13+G13+H13)</f>
        <v>1666131</v>
      </c>
      <c r="E13" s="53">
        <f t="shared" ref="E13:E18" si="1">I13+M13</f>
        <v>115917</v>
      </c>
      <c r="F13" s="53">
        <f t="shared" ref="F13:F18" si="2">J13+N13</f>
        <v>301320</v>
      </c>
      <c r="G13" s="53">
        <f t="shared" ref="G13:G18" si="3">K13+O13</f>
        <v>650614</v>
      </c>
      <c r="H13" s="53">
        <f t="shared" ref="H13:H18" si="4">L13+P13</f>
        <v>598280</v>
      </c>
      <c r="I13" s="53">
        <v>54351</v>
      </c>
      <c r="J13" s="53">
        <v>140799</v>
      </c>
      <c r="K13" s="53">
        <v>304341</v>
      </c>
      <c r="L13" s="53">
        <v>297278</v>
      </c>
      <c r="M13" s="53">
        <v>61566</v>
      </c>
      <c r="N13" s="53">
        <v>160521</v>
      </c>
      <c r="O13" s="53">
        <v>346273</v>
      </c>
      <c r="P13" s="54">
        <v>301002</v>
      </c>
    </row>
    <row r="14" spans="2:19" ht="15">
      <c r="B14" s="55">
        <f>k_total_tec_1222!B8</f>
        <v>3</v>
      </c>
      <c r="C14" s="56" t="str">
        <f>k_total_tec_1222!C8</f>
        <v>BCR</v>
      </c>
      <c r="D14" s="53">
        <f t="shared" si="0"/>
        <v>750366</v>
      </c>
      <c r="E14" s="53">
        <f t="shared" si="1"/>
        <v>119620</v>
      </c>
      <c r="F14" s="53">
        <f t="shared" si="2"/>
        <v>299288</v>
      </c>
      <c r="G14" s="53">
        <f t="shared" si="3"/>
        <v>189078</v>
      </c>
      <c r="H14" s="53">
        <f t="shared" si="4"/>
        <v>142380</v>
      </c>
      <c r="I14" s="53">
        <v>55897</v>
      </c>
      <c r="J14" s="53">
        <v>141254</v>
      </c>
      <c r="K14" s="53">
        <v>87723</v>
      </c>
      <c r="L14" s="53">
        <v>69768</v>
      </c>
      <c r="M14" s="53">
        <v>63723</v>
      </c>
      <c r="N14" s="53">
        <v>158034</v>
      </c>
      <c r="O14" s="53">
        <v>101355</v>
      </c>
      <c r="P14" s="54">
        <v>72612</v>
      </c>
    </row>
    <row r="15" spans="2:19" ht="15">
      <c r="B15" s="55">
        <f>k_total_tec_1222!B9</f>
        <v>4</v>
      </c>
      <c r="C15" s="56" t="str">
        <f>k_total_tec_1222!C9</f>
        <v>BRD</v>
      </c>
      <c r="D15" s="53">
        <f t="shared" si="0"/>
        <v>539918</v>
      </c>
      <c r="E15" s="53">
        <f t="shared" si="1"/>
        <v>124341</v>
      </c>
      <c r="F15" s="53">
        <f t="shared" si="2"/>
        <v>242327</v>
      </c>
      <c r="G15" s="53">
        <f t="shared" si="3"/>
        <v>116316</v>
      </c>
      <c r="H15" s="53">
        <f t="shared" si="4"/>
        <v>56934</v>
      </c>
      <c r="I15" s="53">
        <v>58220</v>
      </c>
      <c r="J15" s="53">
        <v>115021</v>
      </c>
      <c r="K15" s="53">
        <v>53871</v>
      </c>
      <c r="L15" s="53">
        <v>27340</v>
      </c>
      <c r="M15" s="53">
        <v>66121</v>
      </c>
      <c r="N15" s="53">
        <v>127306</v>
      </c>
      <c r="O15" s="53">
        <v>62445</v>
      </c>
      <c r="P15" s="54">
        <v>29594</v>
      </c>
    </row>
    <row r="16" spans="2:19" ht="15">
      <c r="B16" s="55">
        <f>k_total_tec_1222!B10</f>
        <v>5</v>
      </c>
      <c r="C16" s="56" t="str">
        <f>k_total_tec_1222!C10</f>
        <v>VITAL</v>
      </c>
      <c r="D16" s="53">
        <f t="shared" si="0"/>
        <v>1013034</v>
      </c>
      <c r="E16" s="53">
        <f t="shared" si="1"/>
        <v>115787</v>
      </c>
      <c r="F16" s="53">
        <f t="shared" si="2"/>
        <v>358087</v>
      </c>
      <c r="G16" s="53">
        <f t="shared" si="3"/>
        <v>324308</v>
      </c>
      <c r="H16" s="53">
        <f t="shared" si="4"/>
        <v>214852</v>
      </c>
      <c r="I16" s="53">
        <v>54299</v>
      </c>
      <c r="J16" s="53">
        <v>167963</v>
      </c>
      <c r="K16" s="53">
        <v>147707</v>
      </c>
      <c r="L16" s="53">
        <v>107018</v>
      </c>
      <c r="M16" s="53">
        <v>61488</v>
      </c>
      <c r="N16" s="53">
        <v>190124</v>
      </c>
      <c r="O16" s="53">
        <v>176601</v>
      </c>
      <c r="P16" s="54">
        <v>107834</v>
      </c>
    </row>
    <row r="17" spans="2:19" ht="15">
      <c r="B17" s="55">
        <f>k_total_tec_1222!B11</f>
        <v>6</v>
      </c>
      <c r="C17" s="56" t="str">
        <f>k_total_tec_1222!C11</f>
        <v>ARIPI</v>
      </c>
      <c r="D17" s="53">
        <f t="shared" si="0"/>
        <v>848989</v>
      </c>
      <c r="E17" s="53">
        <f t="shared" si="1"/>
        <v>115684</v>
      </c>
      <c r="F17" s="53">
        <f t="shared" si="2"/>
        <v>269515</v>
      </c>
      <c r="G17" s="53">
        <f t="shared" si="3"/>
        <v>272738</v>
      </c>
      <c r="H17" s="53">
        <f t="shared" si="4"/>
        <v>191052</v>
      </c>
      <c r="I17" s="53">
        <v>54242</v>
      </c>
      <c r="J17" s="53">
        <v>126263</v>
      </c>
      <c r="K17" s="53">
        <v>125401</v>
      </c>
      <c r="L17" s="53">
        <v>96036</v>
      </c>
      <c r="M17" s="53">
        <v>61442</v>
      </c>
      <c r="N17" s="53">
        <v>143252</v>
      </c>
      <c r="O17" s="53">
        <v>147337</v>
      </c>
      <c r="P17" s="54">
        <v>95016</v>
      </c>
    </row>
    <row r="18" spans="2:19" ht="15">
      <c r="B18" s="55">
        <f>k_total_tec_1222!B12</f>
        <v>7</v>
      </c>
      <c r="C18" s="56" t="s">
        <v>31</v>
      </c>
      <c r="D18" s="53">
        <f t="shared" si="0"/>
        <v>2088888</v>
      </c>
      <c r="E18" s="53">
        <f t="shared" si="1"/>
        <v>118360</v>
      </c>
      <c r="F18" s="53">
        <f t="shared" si="2"/>
        <v>344886</v>
      </c>
      <c r="G18" s="53">
        <f t="shared" si="3"/>
        <v>827297</v>
      </c>
      <c r="H18" s="53">
        <f t="shared" si="4"/>
        <v>798345</v>
      </c>
      <c r="I18" s="53">
        <v>55558</v>
      </c>
      <c r="J18" s="53">
        <v>162471</v>
      </c>
      <c r="K18" s="53">
        <v>406389</v>
      </c>
      <c r="L18" s="53">
        <v>410233</v>
      </c>
      <c r="M18" s="53">
        <v>62802</v>
      </c>
      <c r="N18" s="53">
        <v>182415</v>
      </c>
      <c r="O18" s="53">
        <v>420908</v>
      </c>
      <c r="P18" s="54">
        <v>388112</v>
      </c>
      <c r="Q18" s="6"/>
      <c r="R18" s="6"/>
      <c r="S18" s="6"/>
    </row>
    <row r="19" spans="2:19" ht="15.75" thickBot="1">
      <c r="B19" s="121" t="s">
        <v>60</v>
      </c>
      <c r="C19" s="122"/>
      <c r="D19" s="49">
        <f t="shared" ref="D19:P19" si="5">SUM(D12:D18)</f>
        <v>8012226</v>
      </c>
      <c r="E19" s="49">
        <f t="shared" si="5"/>
        <v>825921</v>
      </c>
      <c r="F19" s="49">
        <f t="shared" si="5"/>
        <v>2143192</v>
      </c>
      <c r="G19" s="49">
        <f t="shared" si="5"/>
        <v>2760848</v>
      </c>
      <c r="H19" s="49">
        <f t="shared" si="5"/>
        <v>2282265</v>
      </c>
      <c r="I19" s="49">
        <f t="shared" si="5"/>
        <v>387086</v>
      </c>
      <c r="J19" s="49">
        <f t="shared" si="5"/>
        <v>1006826</v>
      </c>
      <c r="K19" s="49">
        <f t="shared" si="5"/>
        <v>1302995</v>
      </c>
      <c r="L19" s="49">
        <f t="shared" si="5"/>
        <v>1150618</v>
      </c>
      <c r="M19" s="49">
        <f t="shared" si="5"/>
        <v>438835</v>
      </c>
      <c r="N19" s="49">
        <f t="shared" si="5"/>
        <v>1136366</v>
      </c>
      <c r="O19" s="49">
        <f t="shared" si="5"/>
        <v>1457853</v>
      </c>
      <c r="P19" s="50">
        <f t="shared" si="5"/>
        <v>1131647</v>
      </c>
    </row>
    <row r="21" spans="2:19">
      <c r="B21" s="14"/>
      <c r="C21" s="15"/>
      <c r="E21" s="6"/>
      <c r="I21" s="6"/>
    </row>
    <row r="22" spans="2:19">
      <c r="B22" s="18"/>
      <c r="C22" s="18"/>
    </row>
  </sheetData>
  <mergeCells count="11">
    <mergeCell ref="B7:P7"/>
    <mergeCell ref="E8:H8"/>
    <mergeCell ref="B6:P6"/>
    <mergeCell ref="B19:C19"/>
    <mergeCell ref="B8:B10"/>
    <mergeCell ref="C8:C10"/>
    <mergeCell ref="I8:P8"/>
    <mergeCell ref="I9:L9"/>
    <mergeCell ref="M9:P9"/>
    <mergeCell ref="D8:D10"/>
    <mergeCell ref="E9:H9"/>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I37" sqref="I37"/>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M6" sqref="M6"/>
    </sheetView>
  </sheetViews>
  <sheetFormatPr defaultRowHeight="12.75"/>
  <cols>
    <col min="2" max="2" width="5.42578125" customWidth="1"/>
    <col min="3" max="3" width="18" customWidth="1"/>
    <col min="4" max="4" width="17.85546875" customWidth="1"/>
    <col min="5" max="5" width="16.5703125" customWidth="1"/>
    <col min="6" max="6" width="14.28515625" customWidth="1"/>
    <col min="7" max="7" width="12.5703125" customWidth="1"/>
    <col min="8" max="8" width="14.42578125" customWidth="1"/>
    <col min="9" max="9" width="16.140625" customWidth="1"/>
    <col min="10" max="10" width="14.28515625" customWidth="1"/>
    <col min="11" max="11" width="18" customWidth="1"/>
  </cols>
  <sheetData>
    <row r="1" spans="2:11" ht="13.5" thickBot="1"/>
    <row r="2" spans="2:11" ht="45" customHeight="1">
      <c r="B2" s="108" t="s">
        <v>222</v>
      </c>
      <c r="C2" s="109"/>
      <c r="D2" s="109"/>
      <c r="E2" s="109"/>
      <c r="F2" s="109"/>
      <c r="G2" s="109"/>
      <c r="H2" s="109"/>
      <c r="I2" s="109"/>
      <c r="J2" s="109"/>
      <c r="K2" s="110"/>
    </row>
    <row r="3" spans="2:11" ht="69.75" customHeight="1">
      <c r="B3" s="113" t="s">
        <v>59</v>
      </c>
      <c r="C3" s="107" t="s">
        <v>186</v>
      </c>
      <c r="D3" s="107" t="s">
        <v>45</v>
      </c>
      <c r="E3" s="107" t="s">
        <v>155</v>
      </c>
      <c r="F3" s="107"/>
      <c r="G3" s="107" t="s">
        <v>224</v>
      </c>
      <c r="H3" s="107"/>
      <c r="I3" s="107"/>
      <c r="J3" s="107" t="s">
        <v>156</v>
      </c>
      <c r="K3" s="119"/>
    </row>
    <row r="4" spans="2:11" ht="119.25" customHeight="1">
      <c r="B4" s="113" t="s">
        <v>59</v>
      </c>
      <c r="C4" s="107"/>
      <c r="D4" s="107"/>
      <c r="E4" s="46" t="s">
        <v>65</v>
      </c>
      <c r="F4" s="46" t="s">
        <v>157</v>
      </c>
      <c r="G4" s="46" t="s">
        <v>65</v>
      </c>
      <c r="H4" s="46" t="s">
        <v>158</v>
      </c>
      <c r="I4" s="46" t="s">
        <v>157</v>
      </c>
      <c r="J4" s="46" t="s">
        <v>225</v>
      </c>
      <c r="K4" s="57" t="s">
        <v>226</v>
      </c>
    </row>
    <row r="5" spans="2:11" hidden="1">
      <c r="B5" s="31"/>
      <c r="C5" s="29"/>
      <c r="D5" s="30" t="s">
        <v>159</v>
      </c>
      <c r="E5" s="30" t="s">
        <v>160</v>
      </c>
      <c r="F5" s="29"/>
      <c r="G5" s="30" t="s">
        <v>161</v>
      </c>
      <c r="H5" s="29"/>
      <c r="I5" s="29"/>
      <c r="J5" s="30" t="s">
        <v>162</v>
      </c>
      <c r="K5" s="32" t="s">
        <v>163</v>
      </c>
    </row>
    <row r="6" spans="2:11" ht="15">
      <c r="B6" s="51">
        <f>[1]k_total_tec_0609!A10</f>
        <v>1</v>
      </c>
      <c r="C6" s="52" t="s">
        <v>33</v>
      </c>
      <c r="D6" s="53">
        <v>1104900</v>
      </c>
      <c r="E6" s="53">
        <v>560757</v>
      </c>
      <c r="F6" s="59">
        <f>E6/D6</f>
        <v>0.507518327450448</v>
      </c>
      <c r="G6" s="53">
        <v>29055</v>
      </c>
      <c r="H6" s="59">
        <f t="shared" ref="H6:H13" si="0">G6/$G$13</f>
        <v>0.14014566853173838</v>
      </c>
      <c r="I6" s="59">
        <f t="shared" ref="I6:I13" si="1">G6/D6</f>
        <v>2.6296497420581048E-2</v>
      </c>
      <c r="J6" s="53">
        <v>27557</v>
      </c>
      <c r="K6" s="54">
        <v>1498</v>
      </c>
    </row>
    <row r="7" spans="2:11" ht="15">
      <c r="B7" s="55">
        <v>2</v>
      </c>
      <c r="C7" s="52" t="str">
        <f>[1]k_total_tec_0609!B12</f>
        <v>AZT VIITORUL TAU</v>
      </c>
      <c r="D7" s="53">
        <v>1666131</v>
      </c>
      <c r="E7" s="53">
        <v>856535</v>
      </c>
      <c r="F7" s="59">
        <f t="shared" ref="F7:F12" si="2">E7/D7</f>
        <v>0.51408622731345854</v>
      </c>
      <c r="G7" s="53">
        <v>40857</v>
      </c>
      <c r="H7" s="59">
        <f t="shared" si="0"/>
        <v>0.19707215898128497</v>
      </c>
      <c r="I7" s="59">
        <f t="shared" si="1"/>
        <v>2.4522081396960983E-2</v>
      </c>
      <c r="J7" s="53">
        <v>38703</v>
      </c>
      <c r="K7" s="54">
        <v>2154</v>
      </c>
    </row>
    <row r="8" spans="2:11" ht="15">
      <c r="B8" s="55">
        <v>3</v>
      </c>
      <c r="C8" s="56" t="str">
        <f>[1]k_total_tec_0609!B13</f>
        <v>BCR</v>
      </c>
      <c r="D8" s="53">
        <v>750366</v>
      </c>
      <c r="E8" s="53">
        <v>355361</v>
      </c>
      <c r="F8" s="59">
        <f t="shared" si="2"/>
        <v>0.47358355789041612</v>
      </c>
      <c r="G8" s="53">
        <v>20840</v>
      </c>
      <c r="H8" s="59">
        <f t="shared" si="0"/>
        <v>0.10052093382211075</v>
      </c>
      <c r="I8" s="59">
        <f t="shared" si="1"/>
        <v>2.7773113387333646E-2</v>
      </c>
      <c r="J8" s="53">
        <v>19931</v>
      </c>
      <c r="K8" s="54">
        <v>909</v>
      </c>
    </row>
    <row r="9" spans="2:11" ht="15">
      <c r="B9" s="55">
        <v>4</v>
      </c>
      <c r="C9" s="56" t="str">
        <f>[1]k_total_tec_0609!B15</f>
        <v>BRD</v>
      </c>
      <c r="D9" s="53">
        <v>539918</v>
      </c>
      <c r="E9" s="53">
        <v>250186</v>
      </c>
      <c r="F9" s="59">
        <f t="shared" si="2"/>
        <v>0.46337777218021997</v>
      </c>
      <c r="G9" s="53">
        <v>16275</v>
      </c>
      <c r="H9" s="59">
        <f t="shared" si="0"/>
        <v>7.8501832915300024E-2</v>
      </c>
      <c r="I9" s="59">
        <f t="shared" si="1"/>
        <v>3.0143466230057158E-2</v>
      </c>
      <c r="J9" s="53">
        <v>15593</v>
      </c>
      <c r="K9" s="54">
        <v>682</v>
      </c>
    </row>
    <row r="10" spans="2:11" ht="15">
      <c r="B10" s="55">
        <v>5</v>
      </c>
      <c r="C10" s="56" t="str">
        <f>[1]k_total_tec_0609!B16</f>
        <v>VITAL</v>
      </c>
      <c r="D10" s="53">
        <v>1013034</v>
      </c>
      <c r="E10" s="53">
        <v>475756</v>
      </c>
      <c r="F10" s="59">
        <f t="shared" si="2"/>
        <v>0.46963478027390987</v>
      </c>
      <c r="G10" s="53">
        <v>25805</v>
      </c>
      <c r="H10" s="59">
        <f t="shared" si="0"/>
        <v>0.12446941925525758</v>
      </c>
      <c r="I10" s="59">
        <f t="shared" si="1"/>
        <v>2.5472985112049547E-2</v>
      </c>
      <c r="J10" s="53">
        <v>24535</v>
      </c>
      <c r="K10" s="54">
        <v>1270</v>
      </c>
    </row>
    <row r="11" spans="2:11" ht="15">
      <c r="B11" s="55">
        <v>6</v>
      </c>
      <c r="C11" s="56" t="str">
        <f>[1]k_total_tec_0609!B18</f>
        <v>ARIPI</v>
      </c>
      <c r="D11" s="53">
        <v>848989</v>
      </c>
      <c r="E11" s="53">
        <v>416274</v>
      </c>
      <c r="F11" s="59">
        <f t="shared" si="2"/>
        <v>0.49031730682022973</v>
      </c>
      <c r="G11" s="53">
        <v>23131</v>
      </c>
      <c r="H11" s="59">
        <f t="shared" si="0"/>
        <v>0.11157148369670075</v>
      </c>
      <c r="I11" s="59">
        <f t="shared" si="1"/>
        <v>2.724534711286012E-2</v>
      </c>
      <c r="J11" s="53">
        <v>22029</v>
      </c>
      <c r="K11" s="54">
        <v>1102</v>
      </c>
    </row>
    <row r="12" spans="2:11" ht="15">
      <c r="B12" s="55">
        <v>7</v>
      </c>
      <c r="C12" s="56" t="s">
        <v>31</v>
      </c>
      <c r="D12" s="53">
        <v>2088888</v>
      </c>
      <c r="E12" s="53">
        <v>1153803</v>
      </c>
      <c r="F12" s="59">
        <f t="shared" si="2"/>
        <v>0.55235273504371707</v>
      </c>
      <c r="G12" s="53">
        <v>51357</v>
      </c>
      <c r="H12" s="59">
        <f t="shared" si="0"/>
        <v>0.24771850279760757</v>
      </c>
      <c r="I12" s="59">
        <f t="shared" si="1"/>
        <v>2.4585808334386526E-2</v>
      </c>
      <c r="J12" s="53">
        <v>48655</v>
      </c>
      <c r="K12" s="54">
        <v>2702</v>
      </c>
    </row>
    <row r="13" spans="2:11" ht="15.75" thickBot="1">
      <c r="B13" s="47" t="s">
        <v>60</v>
      </c>
      <c r="C13" s="48"/>
      <c r="D13" s="49">
        <f>SUM(D6:D12)</f>
        <v>8012226</v>
      </c>
      <c r="E13" s="49">
        <f>SUM(E6:E12)</f>
        <v>4068672</v>
      </c>
      <c r="F13" s="58">
        <f>E13/D13</f>
        <v>0.50780794251185624</v>
      </c>
      <c r="G13" s="49">
        <f>SUM(G6:G12)</f>
        <v>207320</v>
      </c>
      <c r="H13" s="58">
        <f t="shared" si="0"/>
        <v>1</v>
      </c>
      <c r="I13" s="58">
        <f t="shared" si="1"/>
        <v>2.5875455834620739E-2</v>
      </c>
      <c r="J13" s="49">
        <f>SUM(J6:J12)</f>
        <v>197003</v>
      </c>
      <c r="K13" s="50">
        <f>SUM(K6:K12)</f>
        <v>10317</v>
      </c>
    </row>
    <row r="14" spans="2:11">
      <c r="C14" s="9"/>
      <c r="D14" s="6"/>
      <c r="E14" s="6"/>
    </row>
    <row r="15" spans="2:11" ht="14.25" customHeight="1">
      <c r="B15" s="115" t="s">
        <v>164</v>
      </c>
      <c r="C15" s="115"/>
      <c r="D15" s="115"/>
      <c r="E15" s="115"/>
      <c r="F15" s="115"/>
      <c r="G15" s="115"/>
      <c r="H15" s="115"/>
      <c r="I15" s="115"/>
      <c r="J15" s="115"/>
      <c r="K15" s="115"/>
    </row>
    <row r="16" spans="2:11" ht="33.75" customHeight="1">
      <c r="B16" s="116" t="s">
        <v>205</v>
      </c>
      <c r="C16" s="116"/>
      <c r="D16" s="116"/>
      <c r="E16" s="116"/>
      <c r="F16" s="116"/>
      <c r="G16" s="116"/>
      <c r="H16" s="116"/>
      <c r="I16" s="116"/>
      <c r="J16" s="116"/>
      <c r="K16" s="116"/>
    </row>
    <row r="17" spans="2:11" ht="30.75" customHeight="1">
      <c r="B17" s="115" t="s">
        <v>165</v>
      </c>
      <c r="C17" s="115"/>
      <c r="D17" s="115"/>
      <c r="E17" s="115"/>
      <c r="F17" s="115"/>
      <c r="G17" s="115"/>
      <c r="H17" s="115"/>
      <c r="I17" s="115"/>
      <c r="J17" s="115"/>
      <c r="K17" s="115"/>
    </row>
    <row r="18" spans="2:11" ht="221.25" customHeight="1">
      <c r="B18" s="117" t="s">
        <v>227</v>
      </c>
      <c r="C18" s="118"/>
      <c r="D18" s="118"/>
      <c r="E18" s="118"/>
      <c r="F18" s="118"/>
      <c r="G18" s="118"/>
      <c r="H18" s="118"/>
      <c r="I18" s="118"/>
      <c r="J18" s="118"/>
      <c r="K18" s="118"/>
    </row>
  </sheetData>
  <mergeCells count="11">
    <mergeCell ref="B15:K15"/>
    <mergeCell ref="B16:K16"/>
    <mergeCell ref="B17:K17"/>
    <mergeCell ref="B18:K18"/>
    <mergeCell ref="J3:K3"/>
    <mergeCell ref="B3:B4"/>
    <mergeCell ref="C3:C4"/>
    <mergeCell ref="D3:D4"/>
    <mergeCell ref="E3:F3"/>
    <mergeCell ref="G3:I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18"/>
  <sheetViews>
    <sheetView zoomScaleNormal="100" workbookViewId="0">
      <selection activeCell="G21" sqref="G21"/>
    </sheetView>
  </sheetViews>
  <sheetFormatPr defaultRowHeight="12.75"/>
  <cols>
    <col min="2" max="2" width="4.85546875" customWidth="1"/>
    <col min="3" max="3" width="20.42578125" customWidth="1"/>
    <col min="4" max="15" width="13.5703125" customWidth="1"/>
  </cols>
  <sheetData>
    <row r="1" spans="2:15" ht="13.5" thickBot="1"/>
    <row r="2" spans="2:15" s="2" customFormat="1" ht="54.75" customHeight="1">
      <c r="B2" s="108" t="s">
        <v>228</v>
      </c>
      <c r="C2" s="109"/>
      <c r="D2" s="109"/>
      <c r="E2" s="109"/>
      <c r="F2" s="109"/>
      <c r="G2" s="109"/>
      <c r="H2" s="109"/>
      <c r="I2" s="109"/>
      <c r="J2" s="109"/>
      <c r="K2" s="109"/>
      <c r="L2" s="109"/>
      <c r="M2" s="109"/>
      <c r="N2" s="109"/>
      <c r="O2" s="110"/>
    </row>
    <row r="3" spans="2:15" s="24" customFormat="1" ht="12.75" customHeight="1">
      <c r="B3" s="113" t="s">
        <v>59</v>
      </c>
      <c r="C3" s="107" t="s">
        <v>207</v>
      </c>
      <c r="D3" s="120" t="s">
        <v>28</v>
      </c>
      <c r="E3" s="120" t="s">
        <v>0</v>
      </c>
      <c r="F3" s="120" t="s">
        <v>216</v>
      </c>
      <c r="G3" s="120" t="s">
        <v>208</v>
      </c>
      <c r="H3" s="120" t="s">
        <v>47</v>
      </c>
      <c r="I3" s="120" t="s">
        <v>36</v>
      </c>
      <c r="J3" s="120" t="s">
        <v>25</v>
      </c>
      <c r="K3" s="120" t="s">
        <v>218</v>
      </c>
      <c r="L3" s="120" t="s">
        <v>56</v>
      </c>
      <c r="M3" s="120" t="s">
        <v>8</v>
      </c>
      <c r="N3" s="120" t="s">
        <v>49</v>
      </c>
      <c r="O3" s="123" t="s">
        <v>15</v>
      </c>
    </row>
    <row r="4" spans="2:15" s="24" customFormat="1" ht="30" customHeight="1">
      <c r="B4" s="113"/>
      <c r="C4" s="107"/>
      <c r="D4" s="107"/>
      <c r="E4" s="107"/>
      <c r="F4" s="107"/>
      <c r="G4" s="107"/>
      <c r="H4" s="107"/>
      <c r="I4" s="107"/>
      <c r="J4" s="107"/>
      <c r="K4" s="107"/>
      <c r="L4" s="107"/>
      <c r="M4" s="107"/>
      <c r="N4" s="107"/>
      <c r="O4" s="119"/>
    </row>
    <row r="5" spans="2:15" ht="15">
      <c r="B5" s="51">
        <f>k_total_tec_1222!B6</f>
        <v>1</v>
      </c>
      <c r="C5" s="56" t="str">
        <f>k_total_tec_1222!C6</f>
        <v>METROPOLITAN LIFE</v>
      </c>
      <c r="D5" s="53">
        <v>1095832</v>
      </c>
      <c r="E5" s="53">
        <v>1097366</v>
      </c>
      <c r="F5" s="53">
        <v>1098260</v>
      </c>
      <c r="G5" s="53">
        <v>1099754</v>
      </c>
      <c r="H5" s="53">
        <v>1101086</v>
      </c>
      <c r="I5" s="53">
        <v>1102535</v>
      </c>
      <c r="J5" s="53">
        <v>1103850</v>
      </c>
      <c r="K5" s="53">
        <v>1105658</v>
      </c>
      <c r="L5" s="53">
        <v>1109256</v>
      </c>
      <c r="M5" s="53">
        <v>1095253</v>
      </c>
      <c r="N5" s="53">
        <v>1097867</v>
      </c>
      <c r="O5" s="54">
        <v>1104900</v>
      </c>
    </row>
    <row r="6" spans="2:15" ht="15">
      <c r="B6" s="55">
        <f>k_total_tec_1222!B7</f>
        <v>2</v>
      </c>
      <c r="C6" s="56" t="str">
        <f>k_total_tec_1222!C7</f>
        <v>AZT VIITORUL TAU</v>
      </c>
      <c r="D6" s="53">
        <v>1639940</v>
      </c>
      <c r="E6" s="53">
        <v>1641377</v>
      </c>
      <c r="F6" s="53">
        <v>1642167</v>
      </c>
      <c r="G6" s="53">
        <v>1643544</v>
      </c>
      <c r="H6" s="53">
        <v>1644755</v>
      </c>
      <c r="I6" s="53">
        <v>1646102</v>
      </c>
      <c r="J6" s="53">
        <v>1647309</v>
      </c>
      <c r="K6" s="53">
        <v>1648954</v>
      </c>
      <c r="L6" s="53">
        <v>1652394</v>
      </c>
      <c r="M6" s="53">
        <v>1656789</v>
      </c>
      <c r="N6" s="53">
        <v>1659302</v>
      </c>
      <c r="O6" s="54">
        <v>1666131</v>
      </c>
    </row>
    <row r="7" spans="2:15" ht="15">
      <c r="B7" s="55">
        <f>k_total_tec_1222!B8</f>
        <v>3</v>
      </c>
      <c r="C7" s="56" t="str">
        <f>k_total_tec_1222!C8</f>
        <v>BCR</v>
      </c>
      <c r="D7" s="53">
        <v>720660</v>
      </c>
      <c r="E7" s="53">
        <v>722396</v>
      </c>
      <c r="F7" s="53">
        <v>723444</v>
      </c>
      <c r="G7" s="53">
        <v>725102</v>
      </c>
      <c r="H7" s="53">
        <v>726647</v>
      </c>
      <c r="I7" s="53">
        <v>728282</v>
      </c>
      <c r="J7" s="53">
        <v>729809</v>
      </c>
      <c r="K7" s="53">
        <v>731832</v>
      </c>
      <c r="L7" s="53">
        <v>735638</v>
      </c>
      <c r="M7" s="53">
        <v>740410</v>
      </c>
      <c r="N7" s="53">
        <v>743231</v>
      </c>
      <c r="O7" s="54">
        <v>750366</v>
      </c>
    </row>
    <row r="8" spans="2:15" ht="15">
      <c r="B8" s="55">
        <f>k_total_tec_1222!B9</f>
        <v>4</v>
      </c>
      <c r="C8" s="56" t="str">
        <f>k_total_tec_1222!C9</f>
        <v>BRD</v>
      </c>
      <c r="D8" s="53">
        <v>509778</v>
      </c>
      <c r="E8" s="53">
        <v>511581</v>
      </c>
      <c r="F8" s="53">
        <v>512772</v>
      </c>
      <c r="G8" s="53">
        <v>514564</v>
      </c>
      <c r="H8" s="53">
        <v>516095</v>
      </c>
      <c r="I8" s="53">
        <v>517788</v>
      </c>
      <c r="J8" s="53">
        <v>519382</v>
      </c>
      <c r="K8" s="53">
        <v>521484</v>
      </c>
      <c r="L8" s="53">
        <v>525373</v>
      </c>
      <c r="M8" s="53">
        <v>530060</v>
      </c>
      <c r="N8" s="53">
        <v>532835</v>
      </c>
      <c r="O8" s="54">
        <v>539918</v>
      </c>
    </row>
    <row r="9" spans="2:15" ht="15">
      <c r="B9" s="55">
        <f>k_total_tec_1222!B10</f>
        <v>5</v>
      </c>
      <c r="C9" s="56" t="str">
        <f>k_total_tec_1222!C10</f>
        <v>VITAL</v>
      </c>
      <c r="D9" s="53">
        <v>984923</v>
      </c>
      <c r="E9" s="53">
        <v>986468</v>
      </c>
      <c r="F9" s="53">
        <v>987386</v>
      </c>
      <c r="G9" s="53">
        <v>988946</v>
      </c>
      <c r="H9" s="53">
        <v>990343</v>
      </c>
      <c r="I9" s="53">
        <v>991871</v>
      </c>
      <c r="J9" s="53">
        <v>993274</v>
      </c>
      <c r="K9" s="53">
        <v>995179</v>
      </c>
      <c r="L9" s="53">
        <v>998718</v>
      </c>
      <c r="M9" s="53">
        <v>1003314</v>
      </c>
      <c r="N9" s="53">
        <v>1005996</v>
      </c>
      <c r="O9" s="54">
        <v>1013034</v>
      </c>
    </row>
    <row r="10" spans="2:15" ht="15">
      <c r="B10" s="55">
        <f>k_total_tec_1222!B11</f>
        <v>6</v>
      </c>
      <c r="C10" s="56" t="str">
        <f>k_total_tec_1222!C11</f>
        <v>ARIPI</v>
      </c>
      <c r="D10" s="53">
        <v>820324</v>
      </c>
      <c r="E10" s="53">
        <v>821938</v>
      </c>
      <c r="F10" s="53">
        <v>822910</v>
      </c>
      <c r="G10" s="53">
        <v>824513</v>
      </c>
      <c r="H10" s="53">
        <v>825960</v>
      </c>
      <c r="I10" s="53">
        <v>827500</v>
      </c>
      <c r="J10" s="53">
        <v>828954</v>
      </c>
      <c r="K10" s="53">
        <v>830883</v>
      </c>
      <c r="L10" s="53">
        <v>834576</v>
      </c>
      <c r="M10" s="53">
        <v>839232</v>
      </c>
      <c r="N10" s="53">
        <v>841959</v>
      </c>
      <c r="O10" s="54">
        <v>848989</v>
      </c>
    </row>
    <row r="11" spans="2:15" ht="15">
      <c r="B11" s="55">
        <f>k_total_tec_1222!B12</f>
        <v>7</v>
      </c>
      <c r="C11" s="56" t="str">
        <f>k_total_tec_1222!C12</f>
        <v>NN</v>
      </c>
      <c r="D11" s="53">
        <v>2062674</v>
      </c>
      <c r="E11" s="53">
        <v>2064112</v>
      </c>
      <c r="F11" s="53">
        <v>2064919</v>
      </c>
      <c r="G11" s="53">
        <v>2066250</v>
      </c>
      <c r="H11" s="53">
        <v>2067488</v>
      </c>
      <c r="I11" s="53">
        <v>2068865</v>
      </c>
      <c r="J11" s="53">
        <v>2070106</v>
      </c>
      <c r="K11" s="53">
        <v>2071753</v>
      </c>
      <c r="L11" s="53">
        <v>2075156</v>
      </c>
      <c r="M11" s="53">
        <v>2079576</v>
      </c>
      <c r="N11" s="53">
        <v>2081985</v>
      </c>
      <c r="O11" s="54">
        <v>2088888</v>
      </c>
    </row>
    <row r="12" spans="2:15" ht="15.75" thickBot="1">
      <c r="B12" s="121" t="s">
        <v>54</v>
      </c>
      <c r="C12" s="122"/>
      <c r="D12" s="60">
        <f t="shared" ref="D12:O12" si="0">SUM(D5:D11)</f>
        <v>7834131</v>
      </c>
      <c r="E12" s="60">
        <f t="shared" si="0"/>
        <v>7845238</v>
      </c>
      <c r="F12" s="60">
        <f t="shared" si="0"/>
        <v>7851858</v>
      </c>
      <c r="G12" s="60">
        <f t="shared" si="0"/>
        <v>7862673</v>
      </c>
      <c r="H12" s="60">
        <f t="shared" si="0"/>
        <v>7872374</v>
      </c>
      <c r="I12" s="60">
        <f t="shared" si="0"/>
        <v>7882943</v>
      </c>
      <c r="J12" s="60">
        <f t="shared" si="0"/>
        <v>7892684</v>
      </c>
      <c r="K12" s="60">
        <f t="shared" si="0"/>
        <v>7905743</v>
      </c>
      <c r="L12" s="60">
        <f t="shared" si="0"/>
        <v>7931111</v>
      </c>
      <c r="M12" s="60">
        <f t="shared" si="0"/>
        <v>7944634</v>
      </c>
      <c r="N12" s="60">
        <f t="shared" si="0"/>
        <v>7963175</v>
      </c>
      <c r="O12" s="61">
        <f t="shared" si="0"/>
        <v>8012226</v>
      </c>
    </row>
    <row r="17" spans="3:3" ht="18">
      <c r="C17" s="1"/>
    </row>
    <row r="18" spans="3:3" ht="18">
      <c r="C18" s="1"/>
    </row>
  </sheetData>
  <mergeCells count="16">
    <mergeCell ref="B2:O2"/>
    <mergeCell ref="C3:C4"/>
    <mergeCell ref="J3:J4"/>
    <mergeCell ref="H3:H4"/>
    <mergeCell ref="I3:I4"/>
    <mergeCell ref="G3:G4"/>
    <mergeCell ref="O3:O4"/>
    <mergeCell ref="M3:M4"/>
    <mergeCell ref="L3:L4"/>
    <mergeCell ref="K3:K4"/>
    <mergeCell ref="N3:N4"/>
    <mergeCell ref="B12:C12"/>
    <mergeCell ref="B3:B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V24"/>
  <sheetViews>
    <sheetView zoomScaleNormal="100" workbookViewId="0">
      <selection activeCell="E19" sqref="E19"/>
    </sheetView>
  </sheetViews>
  <sheetFormatPr defaultRowHeight="12.75"/>
  <cols>
    <col min="2" max="2" width="6" customWidth="1"/>
    <col min="3" max="3" width="17.85546875" customWidth="1"/>
    <col min="4" max="15" width="17.5703125" customWidth="1"/>
    <col min="16" max="16" width="18.42578125" customWidth="1"/>
    <col min="19" max="19" width="11.140625" bestFit="1" customWidth="1"/>
    <col min="22" max="22" width="16.7109375" customWidth="1"/>
  </cols>
  <sheetData>
    <row r="1" spans="2:22" ht="13.5" thickBot="1"/>
    <row r="2" spans="2:22" ht="54" customHeight="1">
      <c r="B2" s="108" t="s">
        <v>229</v>
      </c>
      <c r="C2" s="109"/>
      <c r="D2" s="109"/>
      <c r="E2" s="109"/>
      <c r="F2" s="109"/>
      <c r="G2" s="109"/>
      <c r="H2" s="109"/>
      <c r="I2" s="109"/>
      <c r="J2" s="109"/>
      <c r="K2" s="109"/>
      <c r="L2" s="109"/>
      <c r="M2" s="109"/>
      <c r="N2" s="109"/>
      <c r="O2" s="109"/>
      <c r="P2" s="110"/>
    </row>
    <row r="3" spans="2:22" s="7" customFormat="1" ht="21" customHeight="1">
      <c r="B3" s="113" t="s">
        <v>59</v>
      </c>
      <c r="C3" s="107" t="s">
        <v>207</v>
      </c>
      <c r="D3" s="124" t="s">
        <v>28</v>
      </c>
      <c r="E3" s="124" t="s">
        <v>0</v>
      </c>
      <c r="F3" s="124" t="s">
        <v>216</v>
      </c>
      <c r="G3" s="124" t="s">
        <v>208</v>
      </c>
      <c r="H3" s="124" t="s">
        <v>47</v>
      </c>
      <c r="I3" s="124" t="s">
        <v>36</v>
      </c>
      <c r="J3" s="124" t="s">
        <v>25</v>
      </c>
      <c r="K3" s="124" t="s">
        <v>218</v>
      </c>
      <c r="L3" s="124" t="s">
        <v>56</v>
      </c>
      <c r="M3" s="124" t="s">
        <v>8</v>
      </c>
      <c r="N3" s="124" t="s">
        <v>49</v>
      </c>
      <c r="O3" s="124" t="s">
        <v>15</v>
      </c>
      <c r="P3" s="119" t="s">
        <v>54</v>
      </c>
    </row>
    <row r="4" spans="2:22" ht="33.75" customHeight="1">
      <c r="B4" s="113"/>
      <c r="C4" s="107"/>
      <c r="D4" s="124"/>
      <c r="E4" s="124"/>
      <c r="F4" s="124"/>
      <c r="G4" s="124"/>
      <c r="H4" s="124"/>
      <c r="I4" s="124"/>
      <c r="J4" s="124"/>
      <c r="K4" s="124"/>
      <c r="L4" s="124"/>
      <c r="M4" s="124"/>
      <c r="N4" s="124"/>
      <c r="O4" s="124"/>
      <c r="P4" s="119"/>
    </row>
    <row r="5" spans="2:22" s="10" customFormat="1" ht="36.75" customHeight="1">
      <c r="B5" s="113"/>
      <c r="C5" s="107"/>
      <c r="D5" s="62" t="s">
        <v>230</v>
      </c>
      <c r="E5" s="62" t="s">
        <v>231</v>
      </c>
      <c r="F5" s="62" t="s">
        <v>232</v>
      </c>
      <c r="G5" s="62" t="s">
        <v>233</v>
      </c>
      <c r="H5" s="62" t="s">
        <v>234</v>
      </c>
      <c r="I5" s="62" t="s">
        <v>235</v>
      </c>
      <c r="J5" s="62" t="s">
        <v>236</v>
      </c>
      <c r="K5" s="62" t="s">
        <v>237</v>
      </c>
      <c r="L5" s="62" t="s">
        <v>238</v>
      </c>
      <c r="M5" s="62" t="s">
        <v>239</v>
      </c>
      <c r="N5" s="62" t="s">
        <v>240</v>
      </c>
      <c r="O5" s="62" t="s">
        <v>241</v>
      </c>
      <c r="P5" s="119"/>
    </row>
    <row r="6" spans="2:22" ht="15.75">
      <c r="B6" s="51">
        <f>k_total_tec_1222!B6</f>
        <v>1</v>
      </c>
      <c r="C6" s="52" t="str">
        <f>k_total_tec_1222!C6</f>
        <v>METROPOLITAN LIFE</v>
      </c>
      <c r="D6" s="53">
        <v>23985657.323012874</v>
      </c>
      <c r="E6" s="53">
        <v>25092215.679132264</v>
      </c>
      <c r="F6" s="53">
        <v>25907547.501617078</v>
      </c>
      <c r="G6" s="53">
        <v>26556120.836028464</v>
      </c>
      <c r="H6" s="53">
        <v>26077782.952014577</v>
      </c>
      <c r="I6" s="53">
        <v>25801301.621134181</v>
      </c>
      <c r="J6" s="53">
        <v>26441430.138544671</v>
      </c>
      <c r="K6" s="53">
        <v>28096882.509066597</v>
      </c>
      <c r="L6" s="53">
        <v>24105380.832894899</v>
      </c>
      <c r="M6" s="53">
        <v>26611618.065723117</v>
      </c>
      <c r="N6" s="53">
        <v>27489826.765272006</v>
      </c>
      <c r="O6" s="53">
        <v>34712861.836064242</v>
      </c>
      <c r="P6" s="54">
        <f>SUM(D6:O6)</f>
        <v>320878626.06050491</v>
      </c>
      <c r="V6" s="27"/>
    </row>
    <row r="7" spans="2:22" ht="15.75">
      <c r="B7" s="51">
        <f>k_total_tec_1222!B7</f>
        <v>2</v>
      </c>
      <c r="C7" s="52" t="str">
        <f>k_total_tec_1222!C7</f>
        <v>AZT VIITORUL TAU</v>
      </c>
      <c r="D7" s="53">
        <v>35584422.505608208</v>
      </c>
      <c r="E7" s="53">
        <v>37691281.163995467</v>
      </c>
      <c r="F7" s="53">
        <v>38429023.285899095</v>
      </c>
      <c r="G7" s="53">
        <v>39351041.599288486</v>
      </c>
      <c r="H7" s="53">
        <v>38747786.798947155</v>
      </c>
      <c r="I7" s="53">
        <v>37826753.427745782</v>
      </c>
      <c r="J7" s="53">
        <v>39149851.704383865</v>
      </c>
      <c r="K7" s="53">
        <v>41623534.25046093</v>
      </c>
      <c r="L7" s="53">
        <v>35247117.447084062</v>
      </c>
      <c r="M7" s="53">
        <v>39189434.276883028</v>
      </c>
      <c r="N7" s="53">
        <v>40443017.526086517</v>
      </c>
      <c r="O7" s="53">
        <v>48531091.476727821</v>
      </c>
      <c r="P7" s="54">
        <f t="shared" ref="P7:P12" si="0">SUM(D7:O7)</f>
        <v>471814355.46311045</v>
      </c>
      <c r="V7" s="27"/>
    </row>
    <row r="8" spans="2:22" ht="15.75">
      <c r="B8" s="51">
        <f>k_total_tec_1222!B8</f>
        <v>3</v>
      </c>
      <c r="C8" s="56" t="str">
        <f>k_total_tec_1222!C8</f>
        <v>BCR</v>
      </c>
      <c r="D8" s="53">
        <v>13599047.917382428</v>
      </c>
      <c r="E8" s="53">
        <v>14328880.929253682</v>
      </c>
      <c r="F8" s="53">
        <v>14598692.391655887</v>
      </c>
      <c r="G8" s="53">
        <v>15262205.894243209</v>
      </c>
      <c r="H8" s="53">
        <v>14983341.972059121</v>
      </c>
      <c r="I8" s="53">
        <v>14713303.342692601</v>
      </c>
      <c r="J8" s="53">
        <v>15187444.033640759</v>
      </c>
      <c r="K8" s="53">
        <v>16295486.557124624</v>
      </c>
      <c r="L8" s="53">
        <v>13822543.405236959</v>
      </c>
      <c r="M8" s="53">
        <v>15382484.545306653</v>
      </c>
      <c r="N8" s="53">
        <v>15902888.055921385</v>
      </c>
      <c r="O8" s="53">
        <v>22280596.445405759</v>
      </c>
      <c r="P8" s="54">
        <f t="shared" si="0"/>
        <v>186356915.48992303</v>
      </c>
      <c r="V8" s="27"/>
    </row>
    <row r="9" spans="2:22" ht="15.75">
      <c r="B9" s="51">
        <f>k_total_tec_1222!B9</f>
        <v>4</v>
      </c>
      <c r="C9" s="56" t="str">
        <f>k_total_tec_1222!C9</f>
        <v>BRD</v>
      </c>
      <c r="D9" s="53">
        <v>9386081.3241446204</v>
      </c>
      <c r="E9" s="53">
        <v>9876054.5167557057</v>
      </c>
      <c r="F9" s="53">
        <v>10273137.330206987</v>
      </c>
      <c r="G9" s="53">
        <v>10456240.095407505</v>
      </c>
      <c r="H9" s="53">
        <v>10435791.050820004</v>
      </c>
      <c r="I9" s="53">
        <v>10237756.235525588</v>
      </c>
      <c r="J9" s="53">
        <v>10629536.423841059</v>
      </c>
      <c r="K9" s="53">
        <v>11133523.714974573</v>
      </c>
      <c r="L9" s="53">
        <v>9870201.7483508047</v>
      </c>
      <c r="M9" s="53">
        <v>10783257.279973971</v>
      </c>
      <c r="N9" s="53">
        <v>11205243.237767197</v>
      </c>
      <c r="O9" s="53">
        <v>16865775.90956394</v>
      </c>
      <c r="P9" s="54">
        <f t="shared" si="0"/>
        <v>131152598.86733194</v>
      </c>
      <c r="V9" s="27"/>
    </row>
    <row r="10" spans="2:22" ht="15.75">
      <c r="B10" s="51">
        <f>k_total_tec_1222!B10</f>
        <v>5</v>
      </c>
      <c r="C10" s="56" t="str">
        <f>k_total_tec_1222!C10</f>
        <v>VITAL</v>
      </c>
      <c r="D10" s="53">
        <v>18679462.015723206</v>
      </c>
      <c r="E10" s="53">
        <v>19646768.455560952</v>
      </c>
      <c r="F10" s="53">
        <v>20070795.399417855</v>
      </c>
      <c r="G10" s="53">
        <v>20515965.394566625</v>
      </c>
      <c r="H10" s="53">
        <v>20537734.156711884</v>
      </c>
      <c r="I10" s="53">
        <v>19984271.92425143</v>
      </c>
      <c r="J10" s="53">
        <v>20645124.324543938</v>
      </c>
      <c r="K10" s="53">
        <v>22027660.716818284</v>
      </c>
      <c r="L10" s="53">
        <v>18788844.550568618</v>
      </c>
      <c r="M10" s="53">
        <v>20805066.902554091</v>
      </c>
      <c r="N10" s="53">
        <v>21573532.367541283</v>
      </c>
      <c r="O10" s="53">
        <v>27940188.952598609</v>
      </c>
      <c r="P10" s="54">
        <f t="shared" si="0"/>
        <v>251215415.16085675</v>
      </c>
      <c r="V10" s="27"/>
    </row>
    <row r="11" spans="2:22" ht="15.75">
      <c r="B11" s="51">
        <f>k_total_tec_1222!B11</f>
        <v>6</v>
      </c>
      <c r="C11" s="56" t="str">
        <f>k_total_tec_1222!C11</f>
        <v>ARIPI</v>
      </c>
      <c r="D11" s="53">
        <v>16388518.623309957</v>
      </c>
      <c r="E11" s="53">
        <v>17163308.442609679</v>
      </c>
      <c r="F11" s="53">
        <v>17585424.280401036</v>
      </c>
      <c r="G11" s="53">
        <v>18043260.025873221</v>
      </c>
      <c r="H11" s="53">
        <v>17824301.882972263</v>
      </c>
      <c r="I11" s="53">
        <v>17532580.493103519</v>
      </c>
      <c r="J11" s="53">
        <v>18047088.124162029</v>
      </c>
      <c r="K11" s="53">
        <v>20272355.086411249</v>
      </c>
      <c r="L11" s="53">
        <v>15319020.599781457</v>
      </c>
      <c r="M11" s="53">
        <v>18275382.910362776</v>
      </c>
      <c r="N11" s="53">
        <v>18855287.610171206</v>
      </c>
      <c r="O11" s="53">
        <v>25454066.561919726</v>
      </c>
      <c r="P11" s="54">
        <f t="shared" si="0"/>
        <v>220760594.64107811</v>
      </c>
      <c r="V11" s="27"/>
    </row>
    <row r="12" spans="2:22" ht="15.75">
      <c r="B12" s="51">
        <f>k_total_tec_1222!B12</f>
        <v>7</v>
      </c>
      <c r="C12" s="56" t="str">
        <f>k_total_tec_1222!C12</f>
        <v>NN</v>
      </c>
      <c r="D12" s="53">
        <v>54997135.264040738</v>
      </c>
      <c r="E12" s="53">
        <v>57566003.723490365</v>
      </c>
      <c r="F12" s="53">
        <v>59928360.284605436</v>
      </c>
      <c r="G12" s="53">
        <v>60990250.04042691</v>
      </c>
      <c r="H12" s="53">
        <v>59346279.003846928</v>
      </c>
      <c r="I12" s="53">
        <v>58610038.325169601</v>
      </c>
      <c r="J12" s="53">
        <v>60075256.368585706</v>
      </c>
      <c r="K12" s="53">
        <v>64668143.323135525</v>
      </c>
      <c r="L12" s="53">
        <v>53763872.880327009</v>
      </c>
      <c r="M12" s="53">
        <v>60118772.978688791</v>
      </c>
      <c r="N12" s="53">
        <v>62036184.581096135</v>
      </c>
      <c r="O12" s="53">
        <v>72703241.169628829</v>
      </c>
      <c r="P12" s="54">
        <f t="shared" si="0"/>
        <v>724803537.94304204</v>
      </c>
      <c r="V12" s="27"/>
    </row>
    <row r="13" spans="2:22" ht="15.75" thickBot="1">
      <c r="B13" s="121" t="s">
        <v>54</v>
      </c>
      <c r="C13" s="122"/>
      <c r="D13" s="49">
        <f t="shared" ref="D13:O13" si="1">SUM(D6:D12)</f>
        <v>172620324.97322202</v>
      </c>
      <c r="E13" s="49">
        <f t="shared" si="1"/>
        <v>181364512.9107981</v>
      </c>
      <c r="F13" s="49">
        <f t="shared" si="1"/>
        <v>186792980.47380337</v>
      </c>
      <c r="G13" s="49">
        <f t="shared" si="1"/>
        <v>191175083.88583443</v>
      </c>
      <c r="H13" s="49">
        <f t="shared" si="1"/>
        <v>187953017.81737196</v>
      </c>
      <c r="I13" s="49">
        <f t="shared" si="1"/>
        <v>184706005.36962271</v>
      </c>
      <c r="J13" s="49">
        <f t="shared" si="1"/>
        <v>190175731.11770204</v>
      </c>
      <c r="K13" s="49">
        <f t="shared" si="1"/>
        <v>204117586.1579918</v>
      </c>
      <c r="L13" s="49">
        <f t="shared" si="1"/>
        <v>170916981.4642438</v>
      </c>
      <c r="M13" s="49">
        <f t="shared" si="1"/>
        <v>191166016.95949244</v>
      </c>
      <c r="N13" s="49">
        <f t="shared" si="1"/>
        <v>197505980.14385575</v>
      </c>
      <c r="O13" s="49">
        <f t="shared" si="1"/>
        <v>248487822.35190892</v>
      </c>
      <c r="P13" s="50">
        <f>SUM(D13:O13)</f>
        <v>2306982043.6258478</v>
      </c>
      <c r="V13" s="28"/>
    </row>
    <row r="24" spans="4:16">
      <c r="D24" s="6"/>
      <c r="E24" s="6"/>
      <c r="F24" s="6"/>
      <c r="G24" s="6"/>
      <c r="H24" s="6"/>
      <c r="I24" s="6"/>
      <c r="J24" s="6"/>
      <c r="K24" s="6"/>
      <c r="L24" s="6"/>
      <c r="M24" s="6"/>
      <c r="N24" s="6"/>
      <c r="O24" s="6"/>
      <c r="P24" s="6"/>
    </row>
  </sheetData>
  <mergeCells count="17">
    <mergeCell ref="M3:M4"/>
    <mergeCell ref="L3:L4"/>
    <mergeCell ref="K3:K4"/>
    <mergeCell ref="J3:J4"/>
    <mergeCell ref="I3:I4"/>
    <mergeCell ref="G3:G4"/>
    <mergeCell ref="B2:P2"/>
    <mergeCell ref="B13:C13"/>
    <mergeCell ref="B3:B5"/>
    <mergeCell ref="C3:C5"/>
    <mergeCell ref="O3:O4"/>
    <mergeCell ref="P3:P5"/>
    <mergeCell ref="D3:D4"/>
    <mergeCell ref="N3:N4"/>
    <mergeCell ref="E3:E4"/>
    <mergeCell ref="H3:H4"/>
    <mergeCell ref="F3:F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Q7"/>
  <sheetViews>
    <sheetView workbookViewId="0">
      <selection activeCell="K32" sqref="K32"/>
    </sheetView>
  </sheetViews>
  <sheetFormatPr defaultRowHeight="12.75"/>
  <cols>
    <col min="2" max="2" width="10.42578125" bestFit="1" customWidth="1"/>
    <col min="3" max="8" width="13.140625" bestFit="1" customWidth="1"/>
    <col min="9" max="14" width="14.28515625" bestFit="1" customWidth="1"/>
  </cols>
  <sheetData>
    <row r="1" spans="2:17" ht="13.5" thickBot="1"/>
    <row r="2" spans="2:17" ht="25.5">
      <c r="B2" s="63"/>
      <c r="C2" s="69" t="s">
        <v>6</v>
      </c>
      <c r="D2" s="69" t="s">
        <v>1</v>
      </c>
      <c r="E2" s="69" t="s">
        <v>217</v>
      </c>
      <c r="F2" s="69" t="s">
        <v>209</v>
      </c>
      <c r="G2" s="69" t="s">
        <v>48</v>
      </c>
      <c r="H2" s="69" t="s">
        <v>37</v>
      </c>
      <c r="I2" s="69" t="s">
        <v>26</v>
      </c>
      <c r="J2" s="69" t="s">
        <v>166</v>
      </c>
      <c r="K2" s="69" t="s">
        <v>57</v>
      </c>
      <c r="L2" s="69" t="s">
        <v>9</v>
      </c>
      <c r="M2" s="69" t="s">
        <v>50</v>
      </c>
      <c r="N2" s="70" t="s">
        <v>16</v>
      </c>
    </row>
    <row r="3" spans="2:17" ht="15">
      <c r="B3" s="71" t="s">
        <v>168</v>
      </c>
      <c r="C3" s="53">
        <v>172620324.97322202</v>
      </c>
      <c r="D3" s="53">
        <v>181364513</v>
      </c>
      <c r="E3" s="53">
        <v>186792980</v>
      </c>
      <c r="F3" s="53">
        <v>191175084</v>
      </c>
      <c r="G3" s="53">
        <v>187953018</v>
      </c>
      <c r="H3" s="53">
        <v>184706005</v>
      </c>
      <c r="I3" s="53">
        <v>190175731</v>
      </c>
      <c r="J3" s="53">
        <v>204117586.1579918</v>
      </c>
      <c r="K3" s="53">
        <v>170916981</v>
      </c>
      <c r="L3" s="53">
        <v>191166017</v>
      </c>
      <c r="M3" s="53">
        <v>197505980</v>
      </c>
      <c r="N3" s="54">
        <v>248487822</v>
      </c>
    </row>
    <row r="4" spans="2:17" ht="15" hidden="1">
      <c r="B4" s="71"/>
      <c r="C4" s="65"/>
      <c r="D4" s="65"/>
      <c r="E4" s="65"/>
      <c r="F4" s="65"/>
      <c r="G4" s="65"/>
      <c r="H4" s="65"/>
      <c r="I4" s="65"/>
      <c r="J4" s="65"/>
      <c r="K4" s="65"/>
      <c r="L4" s="65"/>
      <c r="M4" s="65"/>
      <c r="N4" s="66"/>
    </row>
    <row r="5" spans="2:17" ht="15">
      <c r="B5" s="71" t="s">
        <v>169</v>
      </c>
      <c r="C5" s="53">
        <v>854142630</v>
      </c>
      <c r="D5" s="53">
        <v>896230877</v>
      </c>
      <c r="E5" s="53">
        <v>924102233</v>
      </c>
      <c r="F5" s="53">
        <v>945781375</v>
      </c>
      <c r="G5" s="53">
        <v>928299955</v>
      </c>
      <c r="H5" s="53">
        <v>901236012</v>
      </c>
      <c r="I5" s="53">
        <v>936159054</v>
      </c>
      <c r="J5" s="53">
        <v>1007463170</v>
      </c>
      <c r="K5" s="53">
        <v>844637539</v>
      </c>
      <c r="L5" s="53">
        <v>940078005</v>
      </c>
      <c r="M5" s="53">
        <v>974790765</v>
      </c>
      <c r="N5" s="54">
        <v>1217764271</v>
      </c>
    </row>
    <row r="6" spans="2:17" ht="15">
      <c r="B6" s="71" t="s">
        <v>170</v>
      </c>
      <c r="C6" s="67">
        <v>4.9481000000000002</v>
      </c>
      <c r="D6" s="67">
        <v>4.9416000000000002</v>
      </c>
      <c r="E6" s="67">
        <v>4.9471999999999996</v>
      </c>
      <c r="F6" s="67">
        <v>4.9471999999999996</v>
      </c>
      <c r="G6" s="67">
        <v>4.9390000000000001</v>
      </c>
      <c r="H6" s="67">
        <v>4.8792999999999997</v>
      </c>
      <c r="I6" s="67">
        <v>4.9226000000000001</v>
      </c>
      <c r="J6" s="67">
        <v>4.9226000000000001</v>
      </c>
      <c r="K6" s="67">
        <v>4.9226000000000001</v>
      </c>
      <c r="L6" s="67">
        <v>4.9176000000000002</v>
      </c>
      <c r="M6" s="67">
        <v>4.9355000000000002</v>
      </c>
      <c r="N6" s="68">
        <v>4.9006999999999996</v>
      </c>
    </row>
    <row r="7" spans="2:17" ht="39" thickBot="1">
      <c r="B7" s="64"/>
      <c r="C7" s="72" t="s">
        <v>7</v>
      </c>
      <c r="D7" s="72" t="s">
        <v>219</v>
      </c>
      <c r="E7" s="72" t="s">
        <v>213</v>
      </c>
      <c r="F7" s="72" t="s">
        <v>143</v>
      </c>
      <c r="G7" s="72" t="s">
        <v>44</v>
      </c>
      <c r="H7" s="72" t="s">
        <v>35</v>
      </c>
      <c r="I7" s="72" t="s">
        <v>3</v>
      </c>
      <c r="J7" s="72" t="s">
        <v>167</v>
      </c>
      <c r="K7" s="72" t="s">
        <v>34</v>
      </c>
      <c r="L7" s="72" t="s">
        <v>210</v>
      </c>
      <c r="M7" s="72" t="s">
        <v>32</v>
      </c>
      <c r="N7" s="73" t="s">
        <v>221</v>
      </c>
      <c r="Q7" s="34"/>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Normal="100" workbookViewId="0">
      <selection activeCell="E21" sqref="E21"/>
    </sheetView>
  </sheetViews>
  <sheetFormatPr defaultRowHeight="12.75"/>
  <cols>
    <col min="2" max="2" width="5.140625" customWidth="1"/>
    <col min="3" max="3" width="17.42578125" customWidth="1"/>
    <col min="4" max="15" width="16.85546875" customWidth="1"/>
  </cols>
  <sheetData>
    <row r="1" spans="2:15" ht="13.5" thickBot="1"/>
    <row r="2" spans="2:15" s="2" customFormat="1" ht="42.75" customHeight="1">
      <c r="B2" s="108" t="s">
        <v>242</v>
      </c>
      <c r="C2" s="109"/>
      <c r="D2" s="109"/>
      <c r="E2" s="109"/>
      <c r="F2" s="109"/>
      <c r="G2" s="109"/>
      <c r="H2" s="109"/>
      <c r="I2" s="109"/>
      <c r="J2" s="109"/>
      <c r="K2" s="109"/>
      <c r="L2" s="109"/>
      <c r="M2" s="109"/>
      <c r="N2" s="109"/>
      <c r="O2" s="110"/>
    </row>
    <row r="3" spans="2:15" ht="12.75" customHeight="1">
      <c r="B3" s="113" t="s">
        <v>59</v>
      </c>
      <c r="C3" s="107" t="s">
        <v>55</v>
      </c>
      <c r="D3" s="120" t="s">
        <v>28</v>
      </c>
      <c r="E3" s="120" t="s">
        <v>0</v>
      </c>
      <c r="F3" s="120" t="s">
        <v>216</v>
      </c>
      <c r="G3" s="120" t="s">
        <v>208</v>
      </c>
      <c r="H3" s="120" t="s">
        <v>47</v>
      </c>
      <c r="I3" s="120" t="s">
        <v>36</v>
      </c>
      <c r="J3" s="120" t="s">
        <v>25</v>
      </c>
      <c r="K3" s="120" t="s">
        <v>218</v>
      </c>
      <c r="L3" s="120" t="s">
        <v>56</v>
      </c>
      <c r="M3" s="120" t="s">
        <v>8</v>
      </c>
      <c r="N3" s="120" t="s">
        <v>49</v>
      </c>
      <c r="O3" s="123" t="s">
        <v>15</v>
      </c>
    </row>
    <row r="4" spans="2:15" ht="21.75" customHeight="1">
      <c r="B4" s="113"/>
      <c r="C4" s="107"/>
      <c r="D4" s="107"/>
      <c r="E4" s="107"/>
      <c r="F4" s="107"/>
      <c r="G4" s="107"/>
      <c r="H4" s="107"/>
      <c r="I4" s="107"/>
      <c r="J4" s="107"/>
      <c r="K4" s="107"/>
      <c r="L4" s="107"/>
      <c r="M4" s="107"/>
      <c r="N4" s="107"/>
      <c r="O4" s="119"/>
    </row>
    <row r="5" spans="2:15" ht="25.5">
      <c r="B5" s="113"/>
      <c r="C5" s="107"/>
      <c r="D5" s="62" t="s">
        <v>243</v>
      </c>
      <c r="E5" s="62" t="s">
        <v>244</v>
      </c>
      <c r="F5" s="62" t="s">
        <v>245</v>
      </c>
      <c r="G5" s="62" t="s">
        <v>246</v>
      </c>
      <c r="H5" s="62" t="s">
        <v>247</v>
      </c>
      <c r="I5" s="62" t="s">
        <v>248</v>
      </c>
      <c r="J5" s="62" t="s">
        <v>249</v>
      </c>
      <c r="K5" s="62" t="s">
        <v>250</v>
      </c>
      <c r="L5" s="62" t="s">
        <v>251</v>
      </c>
      <c r="M5" s="62" t="s">
        <v>252</v>
      </c>
      <c r="N5" s="62" t="s">
        <v>253</v>
      </c>
      <c r="O5" s="74" t="s">
        <v>254</v>
      </c>
    </row>
    <row r="6" spans="2:15" ht="15">
      <c r="B6" s="51">
        <f>k_total_tec_1222!B6</f>
        <v>1</v>
      </c>
      <c r="C6" s="52" t="str">
        <f>k_total_tec_1222!C6</f>
        <v>METROPOLITAN LIFE</v>
      </c>
      <c r="D6" s="77">
        <f>sume_euro_1222!D6/evolutie_rp_1222!D5</f>
        <v>21.888078941856847</v>
      </c>
      <c r="E6" s="77">
        <f>sume_euro_1222!E6/evolutie_rp_1222!E5</f>
        <v>22.865858500383887</v>
      </c>
      <c r="F6" s="77">
        <f>sume_euro_1222!F6/evolutie_rp_1222!F5</f>
        <v>23.589630416856735</v>
      </c>
      <c r="G6" s="77">
        <f>sume_euro_1222!G6/evolutie_rp_1222!G5</f>
        <v>24.14732825343528</v>
      </c>
      <c r="H6" s="77">
        <f>sume_euro_1222!H6/evolutie_rp_1222!H5</f>
        <v>23.683693146597612</v>
      </c>
      <c r="I6" s="77">
        <f>sume_euro_1222!I6/evolutie_rp_1222!I5</f>
        <v>23.401798238726371</v>
      </c>
      <c r="J6" s="77">
        <f>sume_euro_1222!J6/evolutie_rp_1222!J5</f>
        <v>23.953825373506067</v>
      </c>
      <c r="K6" s="77">
        <f>sume_euro_1222!K6/evolutie_rp_1222!K5</f>
        <v>25.411910834151787</v>
      </c>
      <c r="L6" s="77">
        <f>sume_euro_1222!L6/evolutie_rp_1222!L5</f>
        <v>21.731125035965459</v>
      </c>
      <c r="M6" s="77">
        <f>sume_euro_1222!M6/evolutie_rp_1222!M5</f>
        <v>24.297233667219462</v>
      </c>
      <c r="N6" s="77">
        <f>sume_euro_1222!N6/evolutie_rp_1222!N5</f>
        <v>25.039305093669821</v>
      </c>
      <c r="O6" s="78">
        <f>sume_euro_1222!O6/evolutie_rp_1222!O5</f>
        <v>31.417197788093258</v>
      </c>
    </row>
    <row r="7" spans="2:15" ht="15">
      <c r="B7" s="55">
        <f>k_total_tec_1222!B7</f>
        <v>2</v>
      </c>
      <c r="C7" s="52" t="str">
        <f>k_total_tec_1222!C7</f>
        <v>AZT VIITORUL TAU</v>
      </c>
      <c r="D7" s="77">
        <f>sume_euro_1222!D7/evolutie_rp_1222!D6</f>
        <v>21.698612452655713</v>
      </c>
      <c r="E7" s="77">
        <f>sume_euro_1222!E7/evolutie_rp_1222!E6</f>
        <v>22.963207821235137</v>
      </c>
      <c r="F7" s="77">
        <f>sume_euro_1222!F7/evolutie_rp_1222!F6</f>
        <v>23.401410018529841</v>
      </c>
      <c r="G7" s="77">
        <f>sume_euro_1222!G7/evolutie_rp_1222!G6</f>
        <v>23.942797758556196</v>
      </c>
      <c r="H7" s="77">
        <f>sume_euro_1222!H7/evolutie_rp_1222!H6</f>
        <v>23.55839428908692</v>
      </c>
      <c r="I7" s="77">
        <f>sume_euro_1222!I7/evolutie_rp_1222!I6</f>
        <v>22.979592654492723</v>
      </c>
      <c r="J7" s="77">
        <f>sume_euro_1222!J7/evolutie_rp_1222!J6</f>
        <v>23.765942943542388</v>
      </c>
      <c r="K7" s="77">
        <f>sume_euro_1222!K7/evolutie_rp_1222!K6</f>
        <v>25.242386537441874</v>
      </c>
      <c r="L7" s="77">
        <f>sume_euro_1222!L7/evolutie_rp_1222!L6</f>
        <v>21.330940106950315</v>
      </c>
      <c r="M7" s="77">
        <f>sume_euro_1222!M7/evolutie_rp_1222!M6</f>
        <v>23.653847458477227</v>
      </c>
      <c r="N7" s="77">
        <f>sume_euro_1222!N7/evolutie_rp_1222!N6</f>
        <v>24.373512191322927</v>
      </c>
      <c r="O7" s="78">
        <f>sume_euro_1222!O7/evolutie_rp_1222!O6</f>
        <v>29.128016630581762</v>
      </c>
    </row>
    <row r="8" spans="2:15" ht="15">
      <c r="B8" s="55">
        <f>k_total_tec_1222!B8</f>
        <v>3</v>
      </c>
      <c r="C8" s="56" t="str">
        <f>k_total_tec_1222!C8</f>
        <v>BCR</v>
      </c>
      <c r="D8" s="77">
        <f>sume_euro_1222!D8/evolutie_rp_1222!D7</f>
        <v>18.870268805514986</v>
      </c>
      <c r="E8" s="77">
        <f>sume_euro_1222!E8/evolutie_rp_1222!E7</f>
        <v>19.835216320762687</v>
      </c>
      <c r="F8" s="77">
        <f>sume_euro_1222!F8/evolutie_rp_1222!F7</f>
        <v>20.179436682944203</v>
      </c>
      <c r="G8" s="77">
        <f>sume_euro_1222!G8/evolutie_rp_1222!G7</f>
        <v>21.048357188703395</v>
      </c>
      <c r="H8" s="77">
        <f>sume_euro_1222!H8/evolutie_rp_1222!H7</f>
        <v>20.619836002982357</v>
      </c>
      <c r="I8" s="77">
        <f>sume_euro_1222!I8/evolutie_rp_1222!I7</f>
        <v>20.202755721949192</v>
      </c>
      <c r="J8" s="77">
        <f>sume_euro_1222!J8/evolutie_rp_1222!J7</f>
        <v>20.810162705092374</v>
      </c>
      <c r="K8" s="77">
        <f>sume_euro_1222!K8/evolutie_rp_1222!K7</f>
        <v>22.266704048367146</v>
      </c>
      <c r="L8" s="77">
        <f>sume_euro_1222!L8/evolutie_rp_1222!L7</f>
        <v>18.789871384073361</v>
      </c>
      <c r="M8" s="77">
        <f>sume_euro_1222!M8/evolutie_rp_1222!M7</f>
        <v>20.775630455162212</v>
      </c>
      <c r="N8" s="77">
        <f>sume_euro_1222!N8/evolutie_rp_1222!N7</f>
        <v>21.39696548707116</v>
      </c>
      <c r="O8" s="78">
        <f>sume_euro_1222!O8/evolutie_rp_1222!O7</f>
        <v>29.692971756990268</v>
      </c>
    </row>
    <row r="9" spans="2:15" ht="15">
      <c r="B9" s="55">
        <f>k_total_tec_1222!B9</f>
        <v>4</v>
      </c>
      <c r="C9" s="56" t="str">
        <f>k_total_tec_1222!C9</f>
        <v>BRD</v>
      </c>
      <c r="D9" s="77">
        <f>sume_euro_1222!D9/evolutie_rp_1222!D8</f>
        <v>18.412095704688355</v>
      </c>
      <c r="E9" s="77">
        <f>sume_euro_1222!E9/evolutie_rp_1222!E8</f>
        <v>19.304967379077226</v>
      </c>
      <c r="F9" s="77">
        <f>sume_euro_1222!F9/evolutie_rp_1222!F8</f>
        <v>20.034513058838989</v>
      </c>
      <c r="G9" s="77">
        <f>sume_euro_1222!G9/evolutie_rp_1222!G8</f>
        <v>20.320582270441587</v>
      </c>
      <c r="H9" s="77">
        <f>sume_euro_1222!H9/evolutie_rp_1222!H8</f>
        <v>20.220678461949841</v>
      </c>
      <c r="I9" s="77">
        <f>sume_euro_1222!I9/evolutie_rp_1222!I8</f>
        <v>19.772100233156404</v>
      </c>
      <c r="J9" s="77">
        <f>sume_euro_1222!J9/evolutie_rp_1222!J8</f>
        <v>20.465738943284634</v>
      </c>
      <c r="K9" s="77">
        <f>sume_euro_1222!K9/evolutie_rp_1222!K8</f>
        <v>21.349693787296587</v>
      </c>
      <c r="L9" s="77">
        <f>sume_euro_1222!L9/evolutie_rp_1222!L8</f>
        <v>18.787036540421386</v>
      </c>
      <c r="M9" s="77">
        <f>sume_euro_1222!M9/evolutie_rp_1222!M8</f>
        <v>20.343465418960061</v>
      </c>
      <c r="N9" s="77">
        <f>sume_euro_1222!N9/evolutie_rp_1222!N8</f>
        <v>21.029480491647877</v>
      </c>
      <c r="O9" s="78">
        <f>sume_euro_1222!O9/evolutie_rp_1222!O8</f>
        <v>31.237661847843452</v>
      </c>
    </row>
    <row r="10" spans="2:15" ht="15">
      <c r="B10" s="55">
        <f>k_total_tec_1222!B10</f>
        <v>5</v>
      </c>
      <c r="C10" s="56" t="str">
        <f>k_total_tec_1222!C10</f>
        <v>VITAL</v>
      </c>
      <c r="D10" s="77">
        <f>sume_euro_1222!D10/evolutie_rp_1222!D9</f>
        <v>18.96540340282764</v>
      </c>
      <c r="E10" s="77">
        <f>sume_euro_1222!E10/evolutie_rp_1222!E9</f>
        <v>19.916275495566964</v>
      </c>
      <c r="F10" s="77">
        <f>sume_euro_1222!F10/evolutie_rp_1222!F9</f>
        <v>20.327202734713531</v>
      </c>
      <c r="G10" s="77">
        <f>sume_euro_1222!G10/evolutie_rp_1222!G9</f>
        <v>20.745283761263632</v>
      </c>
      <c r="H10" s="77">
        <f>sume_euro_1222!H10/evolutie_rp_1222!H9</f>
        <v>20.738001032684519</v>
      </c>
      <c r="I10" s="77">
        <f>sume_euro_1222!I10/evolutie_rp_1222!I9</f>
        <v>20.148055467143841</v>
      </c>
      <c r="J10" s="77">
        <f>sume_euro_1222!J10/evolutie_rp_1222!J9</f>
        <v>20.78492372149471</v>
      </c>
      <c r="K10" s="77">
        <f>sume_euro_1222!K10/evolutie_rp_1222!K9</f>
        <v>22.134370517081134</v>
      </c>
      <c r="L10" s="77">
        <f>sume_euro_1222!L10/evolutie_rp_1222!L9</f>
        <v>18.812962768838268</v>
      </c>
      <c r="M10" s="77">
        <f>sume_euro_1222!M10/evolutie_rp_1222!M9</f>
        <v>20.736346649756797</v>
      </c>
      <c r="N10" s="77">
        <f>sume_euro_1222!N10/evolutie_rp_1222!N9</f>
        <v>21.444948456595537</v>
      </c>
      <c r="O10" s="78">
        <f>sume_euro_1222!O10/evolutie_rp_1222!O9</f>
        <v>27.580702081666171</v>
      </c>
    </row>
    <row r="11" spans="2:15" ht="15">
      <c r="B11" s="55">
        <f>k_total_tec_1222!B11</f>
        <v>6</v>
      </c>
      <c r="C11" s="56" t="str">
        <f>k_total_tec_1222!C11</f>
        <v>ARIPI</v>
      </c>
      <c r="D11" s="77">
        <f>sume_euro_1222!D11/evolutie_rp_1222!D10</f>
        <v>19.978104533464773</v>
      </c>
      <c r="E11" s="77">
        <f>sume_euro_1222!E11/evolutie_rp_1222!E10</f>
        <v>20.881512282690032</v>
      </c>
      <c r="F11" s="77">
        <f>sume_euro_1222!F11/evolutie_rp_1222!F10</f>
        <v>21.369802627749131</v>
      </c>
      <c r="G11" s="77">
        <f>sume_euro_1222!G11/evolutie_rp_1222!G10</f>
        <v>21.883536130871462</v>
      </c>
      <c r="H11" s="77">
        <f>sume_euro_1222!H11/evolutie_rp_1222!H10</f>
        <v>21.580103011008116</v>
      </c>
      <c r="I11" s="77">
        <f>sume_euro_1222!I11/evolutie_rp_1222!I10</f>
        <v>21.187408450880387</v>
      </c>
      <c r="J11" s="77">
        <f>sume_euro_1222!J11/evolutie_rp_1222!J10</f>
        <v>21.770916268166907</v>
      </c>
      <c r="K11" s="77">
        <f>sume_euro_1222!K11/evolutie_rp_1222!K10</f>
        <v>24.398567652017491</v>
      </c>
      <c r="L11" s="77">
        <f>sume_euro_1222!L11/evolutie_rp_1222!L10</f>
        <v>18.355453068122564</v>
      </c>
      <c r="M11" s="77">
        <f>sume_euro_1222!M11/evolutie_rp_1222!M10</f>
        <v>21.776318003082313</v>
      </c>
      <c r="N11" s="77">
        <f>sume_euro_1222!N11/evolutie_rp_1222!N10</f>
        <v>22.394543689385358</v>
      </c>
      <c r="O11" s="78">
        <f>sume_euro_1222!O11/evolutie_rp_1222!O10</f>
        <v>29.981621154007563</v>
      </c>
    </row>
    <row r="12" spans="2:15" ht="15">
      <c r="B12" s="55">
        <f>k_total_tec_1222!B12</f>
        <v>7</v>
      </c>
      <c r="C12" s="56" t="str">
        <f>k_total_tec_1222!C12</f>
        <v>NN</v>
      </c>
      <c r="D12" s="77">
        <f>sume_euro_1222!D12/evolutie_rp_1222!D11</f>
        <v>26.663028313752314</v>
      </c>
      <c r="E12" s="77">
        <f>sume_euro_1222!E12/evolutie_rp_1222!E11</f>
        <v>27.888992323813032</v>
      </c>
      <c r="F12" s="77">
        <f>sume_euro_1222!F12/evolutie_rp_1222!F11</f>
        <v>29.022136115075426</v>
      </c>
      <c r="G12" s="77">
        <f>sume_euro_1222!G12/evolutie_rp_1222!G11</f>
        <v>29.517362391011208</v>
      </c>
      <c r="H12" s="77">
        <f>sume_euro_1222!H12/evolutie_rp_1222!H11</f>
        <v>28.70453371620388</v>
      </c>
      <c r="I12" s="77">
        <f>sume_euro_1222!I12/evolutie_rp_1222!I11</f>
        <v>28.329561535029885</v>
      </c>
      <c r="J12" s="77">
        <f>sume_euro_1222!J12/evolutie_rp_1222!J11</f>
        <v>29.020376912383089</v>
      </c>
      <c r="K12" s="77">
        <f>sume_euro_1222!K12/evolutie_rp_1222!K11</f>
        <v>31.214214881376073</v>
      </c>
      <c r="L12" s="77">
        <f>sume_euro_1222!L12/evolutie_rp_1222!L11</f>
        <v>25.908352374629672</v>
      </c>
      <c r="M12" s="77">
        <f>sume_euro_1222!M12/evolutie_rp_1222!M11</f>
        <v>28.909149258641566</v>
      </c>
      <c r="N12" s="77">
        <f>sume_euro_1222!N12/evolutie_rp_1222!N11</f>
        <v>29.796652992743049</v>
      </c>
      <c r="O12" s="78">
        <f>sume_euro_1222!O12/evolutie_rp_1222!O11</f>
        <v>34.804757923655472</v>
      </c>
    </row>
    <row r="13" spans="2:15" ht="15.75" thickBot="1">
      <c r="B13" s="121" t="s">
        <v>54</v>
      </c>
      <c r="C13" s="122"/>
      <c r="D13" s="75">
        <f>sume_euro_1222!D13/evolutie_rp_1222!D12</f>
        <v>22.034393473024899</v>
      </c>
      <c r="E13" s="75">
        <f>sume_euro_1222!E13/evolutie_rp_1222!E12</f>
        <v>23.117783413428388</v>
      </c>
      <c r="F13" s="75">
        <f>sume_euro_1222!F13/evolutie_rp_1222!F12</f>
        <v>23.789653413727475</v>
      </c>
      <c r="G13" s="75">
        <f>sume_euro_1222!G13/evolutie_rp_1222!G12</f>
        <v>24.314261051659457</v>
      </c>
      <c r="H13" s="75">
        <f>sume_euro_1222!H13/evolutie_rp_1222!H12</f>
        <v>23.875011250401972</v>
      </c>
      <c r="I13" s="75">
        <f>sume_euro_1222!I13/evolutie_rp_1222!I12</f>
        <v>23.431097417502919</v>
      </c>
      <c r="J13" s="75">
        <f>sume_euro_1222!J13/evolutie_rp_1222!J12</f>
        <v>24.095191333860832</v>
      </c>
      <c r="K13" s="75">
        <f>sume_euro_1222!K13/evolutie_rp_1222!K12</f>
        <v>25.81889977425168</v>
      </c>
      <c r="L13" s="75">
        <f>sume_euro_1222!L13/evolutie_rp_1222!L12</f>
        <v>21.5501940981842</v>
      </c>
      <c r="M13" s="75">
        <f>sume_euro_1222!M13/evolutie_rp_1222!M12</f>
        <v>24.062281152220788</v>
      </c>
      <c r="N13" s="75">
        <f>sume_euro_1222!N13/evolutie_rp_1222!N12</f>
        <v>24.802416139775371</v>
      </c>
      <c r="O13" s="76">
        <f>sume_euro_1222!O13/evolutie_rp_1222!O12</f>
        <v>31.013581288384643</v>
      </c>
    </row>
    <row r="18" spans="3:3" ht="18">
      <c r="C18" s="1"/>
    </row>
    <row r="19" spans="3:3" ht="18">
      <c r="C19" s="1"/>
    </row>
  </sheetData>
  <mergeCells count="16">
    <mergeCell ref="B2:O2"/>
    <mergeCell ref="B13:C13"/>
    <mergeCell ref="C3:C5"/>
    <mergeCell ref="B3:B5"/>
    <mergeCell ref="G3:G4"/>
    <mergeCell ref="F3:F4"/>
    <mergeCell ref="E3:E4"/>
    <mergeCell ref="D3:D4"/>
    <mergeCell ref="J3:J4"/>
    <mergeCell ref="H3:H4"/>
    <mergeCell ref="I3:I4"/>
    <mergeCell ref="O3:O4"/>
    <mergeCell ref="M3:M4"/>
    <mergeCell ref="L3:L4"/>
    <mergeCell ref="K3:K4"/>
    <mergeCell ref="N3:N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20" sqref="F20"/>
    </sheetView>
  </sheetViews>
  <sheetFormatPr defaultRowHeight="12.75"/>
  <cols>
    <col min="2" max="2" width="4.85546875" customWidth="1"/>
    <col min="3" max="3" width="17.42578125" customWidth="1"/>
    <col min="4" max="4" width="18.85546875" customWidth="1"/>
    <col min="5" max="6" width="16.5703125" customWidth="1"/>
    <col min="7" max="7" width="16.28515625" customWidth="1"/>
    <col min="8" max="8" width="9.5703125" bestFit="1" customWidth="1"/>
    <col min="9" max="9" width="7" bestFit="1" customWidth="1"/>
    <col min="10" max="10" width="10.85546875" customWidth="1"/>
    <col min="11" max="11" width="13" customWidth="1"/>
    <col min="12" max="12" width="15.140625" customWidth="1"/>
    <col min="13" max="13" width="18.85546875" customWidth="1"/>
  </cols>
  <sheetData>
    <row r="1" spans="2:15" ht="13.5" thickBot="1"/>
    <row r="2" spans="2:15" s="2" customFormat="1" ht="58.5" customHeight="1">
      <c r="B2" s="108" t="s">
        <v>242</v>
      </c>
      <c r="C2" s="109"/>
      <c r="D2" s="109"/>
      <c r="E2" s="109"/>
      <c r="F2" s="109"/>
      <c r="G2" s="109"/>
      <c r="H2" s="109"/>
      <c r="I2" s="109"/>
      <c r="J2" s="109"/>
      <c r="K2" s="109"/>
      <c r="L2" s="109"/>
      <c r="M2" s="110"/>
      <c r="N2" s="4"/>
      <c r="O2" s="4"/>
    </row>
    <row r="3" spans="2:15" ht="27" customHeight="1">
      <c r="B3" s="113" t="s">
        <v>59</v>
      </c>
      <c r="C3" s="107" t="s">
        <v>55</v>
      </c>
      <c r="D3" s="107" t="s">
        <v>17</v>
      </c>
      <c r="E3" s="107" t="s">
        <v>18</v>
      </c>
      <c r="F3" s="107" t="s">
        <v>19</v>
      </c>
      <c r="G3" s="107" t="s">
        <v>20</v>
      </c>
      <c r="H3" s="107" t="s">
        <v>212</v>
      </c>
      <c r="I3" s="107"/>
      <c r="J3" s="107"/>
      <c r="K3" s="107"/>
      <c r="L3" s="107" t="s">
        <v>21</v>
      </c>
      <c r="M3" s="119" t="s">
        <v>22</v>
      </c>
    </row>
    <row r="4" spans="2:15" ht="84" customHeight="1">
      <c r="B4" s="126"/>
      <c r="C4" s="125"/>
      <c r="D4" s="125"/>
      <c r="E4" s="125"/>
      <c r="F4" s="125"/>
      <c r="G4" s="107"/>
      <c r="H4" s="46" t="s">
        <v>184</v>
      </c>
      <c r="I4" s="46" t="s">
        <v>185</v>
      </c>
      <c r="J4" s="46" t="s">
        <v>29</v>
      </c>
      <c r="K4" s="46" t="s">
        <v>30</v>
      </c>
      <c r="L4" s="125"/>
      <c r="M4" s="127"/>
    </row>
    <row r="5" spans="2:15" ht="15.75">
      <c r="B5" s="51">
        <f>k_total_tec_1222!B6</f>
        <v>1</v>
      </c>
      <c r="C5" s="52" t="str">
        <f>k_total_tec_1222!C6</f>
        <v>METROPOLITAN LIFE</v>
      </c>
      <c r="D5" s="53">
        <v>1097867</v>
      </c>
      <c r="E5" s="65">
        <v>33</v>
      </c>
      <c r="F5" s="53">
        <v>13</v>
      </c>
      <c r="G5" s="53">
        <v>7</v>
      </c>
      <c r="H5" s="53">
        <v>127</v>
      </c>
      <c r="I5" s="53">
        <v>0</v>
      </c>
      <c r="J5" s="53">
        <v>0</v>
      </c>
      <c r="K5" s="53">
        <v>0</v>
      </c>
      <c r="L5" s="53">
        <v>7173</v>
      </c>
      <c r="M5" s="54">
        <f>D5-E5+F5+G5-H5+I5+L5+J5+K5</f>
        <v>1104900</v>
      </c>
      <c r="N5" s="79"/>
      <c r="O5" s="6"/>
    </row>
    <row r="6" spans="2:15" ht="15.75">
      <c r="B6" s="55">
        <f>k_total_tec_1222!B7</f>
        <v>2</v>
      </c>
      <c r="C6" s="52" t="str">
        <f>k_total_tec_1222!C7</f>
        <v>AZT VIITORUL TAU</v>
      </c>
      <c r="D6" s="53">
        <v>1659302</v>
      </c>
      <c r="E6" s="65">
        <v>25</v>
      </c>
      <c r="F6" s="53">
        <v>15</v>
      </c>
      <c r="G6" s="53">
        <v>6</v>
      </c>
      <c r="H6" s="53">
        <v>341</v>
      </c>
      <c r="I6" s="53">
        <v>0</v>
      </c>
      <c r="J6" s="53">
        <v>0</v>
      </c>
      <c r="K6" s="53">
        <v>1</v>
      </c>
      <c r="L6" s="53">
        <v>7173</v>
      </c>
      <c r="M6" s="54">
        <f t="shared" ref="M6:M11" si="0">D6-E6+F6+G6-H6+I6+L6+J6+K6</f>
        <v>1666131</v>
      </c>
      <c r="N6" s="79"/>
      <c r="O6" s="6"/>
    </row>
    <row r="7" spans="2:15" ht="15.75">
      <c r="B7" s="55">
        <f>k_total_tec_1222!B8</f>
        <v>3</v>
      </c>
      <c r="C7" s="56" t="str">
        <f>k_total_tec_1222!C8</f>
        <v>BCR</v>
      </c>
      <c r="D7" s="53">
        <v>743231</v>
      </c>
      <c r="E7" s="65">
        <v>58</v>
      </c>
      <c r="F7" s="53">
        <v>59</v>
      </c>
      <c r="G7" s="53">
        <v>39</v>
      </c>
      <c r="H7" s="53">
        <v>81</v>
      </c>
      <c r="I7" s="53">
        <v>0</v>
      </c>
      <c r="J7" s="53">
        <v>1</v>
      </c>
      <c r="K7" s="53">
        <v>2</v>
      </c>
      <c r="L7" s="53">
        <v>7173</v>
      </c>
      <c r="M7" s="54">
        <f t="shared" si="0"/>
        <v>750366</v>
      </c>
      <c r="N7" s="79"/>
      <c r="O7" s="6"/>
    </row>
    <row r="8" spans="2:15" ht="15.75">
      <c r="B8" s="55">
        <f>k_total_tec_1222!B9</f>
        <v>4</v>
      </c>
      <c r="C8" s="56" t="str">
        <f>k_total_tec_1222!C9</f>
        <v>BRD</v>
      </c>
      <c r="D8" s="53">
        <v>532835</v>
      </c>
      <c r="E8" s="65">
        <v>89</v>
      </c>
      <c r="F8" s="53">
        <v>2</v>
      </c>
      <c r="G8" s="53">
        <v>8</v>
      </c>
      <c r="H8" s="53">
        <v>30</v>
      </c>
      <c r="I8" s="53">
        <v>0</v>
      </c>
      <c r="J8" s="53">
        <v>0</v>
      </c>
      <c r="K8" s="53">
        <v>0</v>
      </c>
      <c r="L8" s="53">
        <v>7192</v>
      </c>
      <c r="M8" s="54">
        <f t="shared" si="0"/>
        <v>539918</v>
      </c>
      <c r="N8" s="79"/>
      <c r="O8" s="6"/>
    </row>
    <row r="9" spans="2:15" ht="15.75">
      <c r="B9" s="55">
        <f>k_total_tec_1222!B10</f>
        <v>5</v>
      </c>
      <c r="C9" s="56" t="str">
        <f>k_total_tec_1222!C10</f>
        <v>VITAL</v>
      </c>
      <c r="D9" s="53">
        <v>1005996</v>
      </c>
      <c r="E9" s="65">
        <v>14</v>
      </c>
      <c r="F9" s="53">
        <v>2</v>
      </c>
      <c r="G9" s="53">
        <v>3</v>
      </c>
      <c r="H9" s="53">
        <v>127</v>
      </c>
      <c r="I9" s="53">
        <v>0</v>
      </c>
      <c r="J9" s="53">
        <v>0</v>
      </c>
      <c r="K9" s="53">
        <v>1</v>
      </c>
      <c r="L9" s="53">
        <v>7173</v>
      </c>
      <c r="M9" s="54">
        <f t="shared" si="0"/>
        <v>1013034</v>
      </c>
      <c r="N9" s="79"/>
      <c r="O9" s="6"/>
    </row>
    <row r="10" spans="2:15" ht="15.75">
      <c r="B10" s="55">
        <f>k_total_tec_1222!B11</f>
        <v>6</v>
      </c>
      <c r="C10" s="56" t="str">
        <f>k_total_tec_1222!C11</f>
        <v>ARIPI</v>
      </c>
      <c r="D10" s="53">
        <v>841959</v>
      </c>
      <c r="E10" s="65">
        <v>19</v>
      </c>
      <c r="F10" s="53">
        <v>0</v>
      </c>
      <c r="G10" s="53">
        <v>1</v>
      </c>
      <c r="H10" s="53">
        <v>127</v>
      </c>
      <c r="I10" s="53">
        <v>0</v>
      </c>
      <c r="J10" s="53">
        <v>0</v>
      </c>
      <c r="K10" s="53">
        <v>2</v>
      </c>
      <c r="L10" s="53">
        <v>7173</v>
      </c>
      <c r="M10" s="54">
        <f t="shared" si="0"/>
        <v>848989</v>
      </c>
      <c r="N10" s="79"/>
      <c r="O10" s="6"/>
    </row>
    <row r="11" spans="2:15" ht="15.75">
      <c r="B11" s="55">
        <f>k_total_tec_1222!B12</f>
        <v>7</v>
      </c>
      <c r="C11" s="56" t="str">
        <f>k_total_tec_1222!C12</f>
        <v>NN</v>
      </c>
      <c r="D11" s="53">
        <v>2081985</v>
      </c>
      <c r="E11" s="65">
        <v>15</v>
      </c>
      <c r="F11" s="53">
        <v>162</v>
      </c>
      <c r="G11" s="53">
        <v>39</v>
      </c>
      <c r="H11" s="53">
        <v>458</v>
      </c>
      <c r="I11" s="53">
        <v>0</v>
      </c>
      <c r="J11" s="53">
        <v>0</v>
      </c>
      <c r="K11" s="53">
        <v>2</v>
      </c>
      <c r="L11" s="53">
        <v>7173</v>
      </c>
      <c r="M11" s="54">
        <f t="shared" si="0"/>
        <v>2088888</v>
      </c>
      <c r="N11" s="80"/>
      <c r="O11" s="6"/>
    </row>
    <row r="12" spans="2:15" ht="15.75" thickBot="1">
      <c r="B12" s="121" t="s">
        <v>54</v>
      </c>
      <c r="C12" s="122"/>
      <c r="D12" s="49">
        <f t="shared" ref="D12:M12" si="1">SUM(D5:D11)</f>
        <v>7963175</v>
      </c>
      <c r="E12" s="49">
        <f t="shared" si="1"/>
        <v>253</v>
      </c>
      <c r="F12" s="49">
        <f t="shared" si="1"/>
        <v>253</v>
      </c>
      <c r="G12" s="49">
        <f t="shared" si="1"/>
        <v>103</v>
      </c>
      <c r="H12" s="49">
        <f t="shared" si="1"/>
        <v>1291</v>
      </c>
      <c r="I12" s="49">
        <f t="shared" si="1"/>
        <v>0</v>
      </c>
      <c r="J12" s="49">
        <f t="shared" si="1"/>
        <v>1</v>
      </c>
      <c r="K12" s="49">
        <f t="shared" si="1"/>
        <v>8</v>
      </c>
      <c r="L12" s="49">
        <f t="shared" si="1"/>
        <v>50230</v>
      </c>
      <c r="M12" s="50">
        <f t="shared" si="1"/>
        <v>8012226</v>
      </c>
      <c r="N12" s="6"/>
      <c r="O12" s="6"/>
    </row>
    <row r="13" spans="2:15">
      <c r="D13" s="6"/>
      <c r="F13" s="6"/>
      <c r="J13" s="6"/>
      <c r="L13" s="6"/>
    </row>
    <row r="14" spans="2:15">
      <c r="F14" s="6"/>
    </row>
    <row r="15" spans="2:15">
      <c r="D15" s="6"/>
    </row>
    <row r="16" spans="2:15">
      <c r="D16" s="6"/>
    </row>
    <row r="17" spans="3:11">
      <c r="D17" s="6"/>
    </row>
    <row r="18" spans="3:11" ht="18">
      <c r="C18" s="1"/>
      <c r="D18" s="1"/>
      <c r="F18" s="6"/>
      <c r="G18" s="6"/>
      <c r="H18" s="6"/>
      <c r="I18" s="6"/>
      <c r="J18" s="6"/>
      <c r="K18" s="6"/>
    </row>
    <row r="19" spans="3:11" ht="18">
      <c r="C19" s="1"/>
      <c r="D19" s="1"/>
      <c r="F19" s="6"/>
      <c r="G19" s="6"/>
      <c r="H19" s="6"/>
      <c r="I19" s="6"/>
      <c r="J19" s="6"/>
      <c r="K19" s="6"/>
    </row>
    <row r="20" spans="3:11" ht="18">
      <c r="C20" s="1"/>
      <c r="D20" s="1"/>
      <c r="F20" s="6"/>
      <c r="G20" s="6"/>
      <c r="H20" s="6"/>
      <c r="I20" s="6"/>
      <c r="J20" s="6"/>
      <c r="K20" s="6"/>
    </row>
    <row r="21" spans="3:11" ht="18">
      <c r="C21" s="1"/>
      <c r="D21" s="1"/>
      <c r="F21" s="6"/>
      <c r="G21" s="6"/>
      <c r="H21" s="6"/>
      <c r="I21" s="6"/>
      <c r="J21" s="6"/>
      <c r="K21" s="6"/>
    </row>
    <row r="22" spans="3:11" ht="18">
      <c r="C22" s="1"/>
      <c r="D22" s="1"/>
      <c r="F22" s="6"/>
      <c r="G22" s="6"/>
      <c r="H22" s="6"/>
      <c r="I22" s="6"/>
      <c r="J22" s="6"/>
      <c r="K22" s="6"/>
    </row>
    <row r="23" spans="3:11" ht="18">
      <c r="C23" s="1"/>
      <c r="D23" s="1"/>
      <c r="F23" s="6"/>
      <c r="G23" s="6"/>
      <c r="H23" s="6"/>
      <c r="I23" s="6"/>
      <c r="J23" s="6"/>
      <c r="K23" s="6"/>
    </row>
    <row r="24" spans="3:11" ht="18">
      <c r="C24" s="1"/>
      <c r="D24" s="1"/>
      <c r="F24" s="6"/>
      <c r="G24" s="6"/>
      <c r="H24" s="6"/>
      <c r="I24" s="6"/>
      <c r="J24" s="6"/>
      <c r="K24" s="6"/>
    </row>
    <row r="25" spans="3:11" ht="18">
      <c r="C25" s="1"/>
      <c r="D25" s="1"/>
      <c r="F25" s="6"/>
      <c r="G25" s="6"/>
      <c r="H25" s="6"/>
      <c r="I25" s="6"/>
      <c r="J25" s="6"/>
      <c r="K25" s="6"/>
    </row>
    <row r="26" spans="3:11" ht="18">
      <c r="C26" s="1"/>
      <c r="D26" s="1"/>
      <c r="F26" s="6"/>
      <c r="G26" s="6"/>
      <c r="H26" s="6"/>
      <c r="I26" s="6"/>
      <c r="J26" s="6"/>
      <c r="K26" s="6"/>
    </row>
    <row r="27" spans="3:11" ht="18">
      <c r="C27" s="1"/>
      <c r="D27" s="1"/>
      <c r="F27" s="6"/>
      <c r="G27" s="6"/>
      <c r="H27" s="6"/>
      <c r="I27" s="6"/>
      <c r="J27" s="6"/>
      <c r="K27" s="6"/>
    </row>
    <row r="28" spans="3:11" ht="18">
      <c r="C28" s="1"/>
      <c r="D28" s="1"/>
      <c r="F28" s="6"/>
      <c r="G28" s="6"/>
      <c r="H28" s="6"/>
      <c r="I28" s="6"/>
      <c r="J28" s="6"/>
      <c r="K28" s="6"/>
    </row>
    <row r="29" spans="3:11" ht="18">
      <c r="C29" s="1"/>
      <c r="D29" s="1"/>
      <c r="F29" s="6"/>
      <c r="G29" s="6"/>
      <c r="H29" s="6"/>
      <c r="I29" s="6"/>
      <c r="J29" s="6"/>
      <c r="K29" s="6"/>
    </row>
    <row r="30" spans="3:11" ht="18">
      <c r="C30" s="1"/>
      <c r="D30" s="1"/>
      <c r="F30" s="6"/>
      <c r="G30" s="6"/>
      <c r="H30" s="6"/>
      <c r="I30" s="6"/>
      <c r="J30" s="6"/>
      <c r="K30" s="6"/>
    </row>
    <row r="31" spans="3:11" ht="18">
      <c r="C31" s="1"/>
      <c r="D31" s="1"/>
      <c r="F31" s="6"/>
      <c r="G31" s="6"/>
      <c r="H31" s="6"/>
      <c r="I31" s="6"/>
      <c r="J31" s="6"/>
      <c r="K31" s="6"/>
    </row>
    <row r="32" spans="3:11" ht="18">
      <c r="C32" s="1"/>
      <c r="D32" s="1"/>
      <c r="F32" s="6"/>
      <c r="G32" s="6"/>
      <c r="H32" s="6"/>
      <c r="I32" s="6"/>
      <c r="J32" s="6"/>
      <c r="K32" s="6"/>
    </row>
    <row r="33" spans="3:11" ht="18">
      <c r="C33" s="1"/>
      <c r="D33" s="1"/>
      <c r="F33" s="6"/>
      <c r="G33" s="6"/>
      <c r="H33" s="6"/>
      <c r="I33" s="6"/>
      <c r="J33" s="6"/>
      <c r="K33" s="6"/>
    </row>
  </sheetData>
  <mergeCells count="11">
    <mergeCell ref="B12:C12"/>
    <mergeCell ref="B2:M2"/>
    <mergeCell ref="L3:L4"/>
    <mergeCell ref="C3:C4"/>
    <mergeCell ref="M3:M4"/>
    <mergeCell ref="D3:D4"/>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3"/>
  <sheetViews>
    <sheetView workbookViewId="0">
      <selection activeCell="G36" sqref="G36"/>
    </sheetView>
  </sheetViews>
  <sheetFormatPr defaultRowHeight="12.75"/>
  <cols>
    <col min="2" max="13" width="16.140625" customWidth="1"/>
  </cols>
  <sheetData>
    <row r="1" spans="2:13" ht="13.5" thickBot="1"/>
    <row r="2" spans="2:13" ht="25.5">
      <c r="B2" s="81" t="s">
        <v>28</v>
      </c>
      <c r="C2" s="82" t="s">
        <v>0</v>
      </c>
      <c r="D2" s="82" t="s">
        <v>216</v>
      </c>
      <c r="E2" s="82" t="s">
        <v>208</v>
      </c>
      <c r="F2" s="82" t="s">
        <v>47</v>
      </c>
      <c r="G2" s="82" t="s">
        <v>36</v>
      </c>
      <c r="H2" s="82" t="s">
        <v>25</v>
      </c>
      <c r="I2" s="82" t="s">
        <v>218</v>
      </c>
      <c r="J2" s="82" t="s">
        <v>56</v>
      </c>
      <c r="K2" s="82" t="s">
        <v>8</v>
      </c>
      <c r="L2" s="82" t="s">
        <v>49</v>
      </c>
      <c r="M2" s="83" t="s">
        <v>15</v>
      </c>
    </row>
    <row r="3" spans="2:13" ht="15.75" thickBot="1">
      <c r="B3" s="84">
        <v>7834131</v>
      </c>
      <c r="C3" s="85">
        <v>7845238</v>
      </c>
      <c r="D3" s="85">
        <v>7851858</v>
      </c>
      <c r="E3" s="85">
        <v>7862673</v>
      </c>
      <c r="F3" s="85">
        <v>7872374</v>
      </c>
      <c r="G3" s="85">
        <v>7882943</v>
      </c>
      <c r="H3" s="85">
        <v>7892684</v>
      </c>
      <c r="I3" s="85">
        <v>7905743</v>
      </c>
      <c r="J3" s="85">
        <v>7931111</v>
      </c>
      <c r="K3" s="85">
        <v>7944634</v>
      </c>
      <c r="L3" s="85">
        <v>7963175</v>
      </c>
      <c r="M3" s="86">
        <v>8012226</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M6"/>
  <sheetViews>
    <sheetView workbookViewId="0">
      <selection activeCell="E33" sqref="E33"/>
    </sheetView>
  </sheetViews>
  <sheetFormatPr defaultRowHeight="12.75"/>
  <cols>
    <col min="2" max="13" width="16.7109375" customWidth="1"/>
  </cols>
  <sheetData>
    <row r="1" spans="2:13" ht="13.5" thickBot="1"/>
    <row r="2" spans="2:13" ht="25.5">
      <c r="B2" s="81" t="s">
        <v>28</v>
      </c>
      <c r="C2" s="82" t="s">
        <v>0</v>
      </c>
      <c r="D2" s="82" t="s">
        <v>216</v>
      </c>
      <c r="E2" s="82" t="s">
        <v>208</v>
      </c>
      <c r="F2" s="82" t="s">
        <v>47</v>
      </c>
      <c r="G2" s="82" t="s">
        <v>36</v>
      </c>
      <c r="H2" s="82" t="s">
        <v>25</v>
      </c>
      <c r="I2" s="82" t="s">
        <v>218</v>
      </c>
      <c r="J2" s="82" t="s">
        <v>56</v>
      </c>
      <c r="K2" s="82" t="s">
        <v>8</v>
      </c>
      <c r="L2" s="82" t="s">
        <v>49</v>
      </c>
      <c r="M2" s="83" t="s">
        <v>15</v>
      </c>
    </row>
    <row r="3" spans="2:13" ht="15.75" thickBot="1">
      <c r="B3" s="84">
        <v>3751158</v>
      </c>
      <c r="C3" s="85">
        <v>3763200</v>
      </c>
      <c r="D3" s="85">
        <v>3770716</v>
      </c>
      <c r="E3" s="85">
        <v>3782573</v>
      </c>
      <c r="F3" s="85">
        <v>3793407</v>
      </c>
      <c r="G3" s="85">
        <v>3805018</v>
      </c>
      <c r="H3" s="85">
        <v>3815745</v>
      </c>
      <c r="I3" s="85">
        <v>3829947</v>
      </c>
      <c r="J3" s="85">
        <v>3856609</v>
      </c>
      <c r="K3" s="85">
        <v>3889893</v>
      </c>
      <c r="L3" s="85">
        <v>3909754</v>
      </c>
      <c r="M3" s="86">
        <v>3959984</v>
      </c>
    </row>
    <row r="6" spans="2:13">
      <c r="B6" s="6"/>
      <c r="C6" s="6"/>
      <c r="D6" s="6"/>
      <c r="E6" s="6"/>
      <c r="F6" s="6"/>
      <c r="G6" s="6"/>
      <c r="H6" s="6"/>
      <c r="I6" s="6"/>
      <c r="J6" s="6"/>
      <c r="K6" s="6"/>
      <c r="L6" s="6"/>
      <c r="M6" s="6"/>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k_total_tec_1222</vt:lpstr>
      <vt:lpstr>regularizati_1222</vt:lpstr>
      <vt:lpstr>evolutie_rp_1222</vt:lpstr>
      <vt:lpstr>sume_euro_1222</vt:lpstr>
      <vt:lpstr>sume_euro_1222_graf</vt:lpstr>
      <vt:lpstr>evolutie_contrib_1222</vt:lpstr>
      <vt:lpstr>part_fonduri_1222</vt:lpstr>
      <vt:lpstr>evolutie_rp_1222_graf</vt:lpstr>
      <vt:lpstr>evolutie_aleatorii_1222_graf</vt:lpstr>
      <vt:lpstr>participanti_judete_1222</vt:lpstr>
      <vt:lpstr>participanti_jud_dom_1222</vt:lpstr>
      <vt:lpstr>conturi_goale_1222</vt:lpstr>
      <vt:lpstr>rp_sexe_1222</vt:lpstr>
      <vt:lpstr>Sheet1</vt:lpstr>
      <vt:lpstr>rp_varste_sexe_1222</vt:lpstr>
      <vt:lpstr>Sheet2</vt:lpstr>
      <vt:lpstr>evolutie_contrib_1222!Print_Area</vt:lpstr>
      <vt:lpstr>evolutie_rp_1222!Print_Area</vt:lpstr>
      <vt:lpstr>k_total_tec_1222!Print_Area</vt:lpstr>
      <vt:lpstr>part_fonduri_1222!Print_Area</vt:lpstr>
      <vt:lpstr>participanti_judete_1222!Print_Area</vt:lpstr>
      <vt:lpstr>rp_sexe_1222!Print_Area</vt:lpstr>
      <vt:lpstr>rp_varste_sexe_1222!Print_Area</vt:lpstr>
      <vt:lpstr>sume_euro_1222!Print_Area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2023-02-23T10:53:27Z</cp:lastPrinted>
  <dcterms:created xsi:type="dcterms:W3CDTF">2008-08-08T07:39:32Z</dcterms:created>
  <dcterms:modified xsi:type="dcterms:W3CDTF">2023-02-23T12:43:35Z</dcterms:modified>
</cp:coreProperties>
</file>