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1122" sheetId="23" r:id="rId1"/>
    <sheet name="regularizati_1122" sheetId="31" r:id="rId2"/>
    <sheet name="evolutie_rp_1122" sheetId="1" r:id="rId3"/>
    <sheet name="sume_euro_1122" sheetId="15" r:id="rId4"/>
    <sheet name="sume_euro_1122_graf" sheetId="16" r:id="rId5"/>
    <sheet name="evolutie_contrib_1122" sheetId="25" r:id="rId6"/>
    <sheet name="part_fonduri_1122" sheetId="24" r:id="rId7"/>
    <sheet name="evolutie_rp_1122_graf" sheetId="13" r:id="rId8"/>
    <sheet name="evolutie_aleatorii_1122_graf" sheetId="14" r:id="rId9"/>
    <sheet name="participanti_judete_1122" sheetId="17" r:id="rId10"/>
    <sheet name="participanti_jud_dom_1122" sheetId="32" r:id="rId11"/>
    <sheet name="conturi_goale_1122" sheetId="30" r:id="rId12"/>
    <sheet name="rp_sexe_1122" sheetId="26" r:id="rId13"/>
    <sheet name="Sheet1" sheetId="33" r:id="rId14"/>
    <sheet name="rp_varste_sexe_1122" sheetId="28" r:id="rId15"/>
    <sheet name="Sheet2" sheetId="34" r:id="rId16"/>
  </sheets>
  <externalReferences>
    <externalReference r:id="rId17"/>
  </externalReferences>
  <definedNames>
    <definedName name="_xlnm.Print_Area" localSheetId="5">evolutie_contrib_1122!$B$2:$N$13</definedName>
    <definedName name="_xlnm.Print_Area" localSheetId="2">evolutie_rp_1122!$B$2:$N$12</definedName>
    <definedName name="_xlnm.Print_Area" localSheetId="0">k_total_tec_1122!$B$2:$K$16</definedName>
    <definedName name="_xlnm.Print_Area" localSheetId="6">part_fonduri_1122!$B$2:$M$12</definedName>
    <definedName name="_xlnm.Print_Area" localSheetId="10">participanti_jud_dom_1122!#REF!</definedName>
    <definedName name="_xlnm.Print_Area" localSheetId="9">participanti_judete_1122!$B$2:$E$48</definedName>
    <definedName name="_xlnm.Print_Area" localSheetId="12">rp_sexe_1122!$B$2:$F$12</definedName>
    <definedName name="_xlnm.Print_Area" localSheetId="14">rp_varste_sexe_1122!$B$2:$P$14</definedName>
    <definedName name="_xlnm.Print_Area" localSheetId="3">sume_euro_1122!$B$2:$O$13</definedName>
  </definedNames>
  <calcPr calcId="125725"/>
</workbook>
</file>

<file path=xl/calcChain.xml><?xml version="1.0" encoding="utf-8"?>
<calcChain xmlns="http://schemas.openxmlformats.org/spreadsheetml/2006/main">
  <c r="E7" i="28"/>
  <c r="F7"/>
  <c r="D7" s="1"/>
  <c r="G7"/>
  <c r="H7"/>
  <c r="E8"/>
  <c r="F8"/>
  <c r="G8"/>
  <c r="D8" s="1"/>
  <c r="H8"/>
  <c r="H14" s="1"/>
  <c r="E9"/>
  <c r="E14" s="1"/>
  <c r="F9"/>
  <c r="G9"/>
  <c r="H9"/>
  <c r="E10"/>
  <c r="F10"/>
  <c r="G10"/>
  <c r="H10"/>
  <c r="E11"/>
  <c r="F11"/>
  <c r="G11"/>
  <c r="D11" s="1"/>
  <c r="H11"/>
  <c r="E12"/>
  <c r="D12" s="1"/>
  <c r="F12"/>
  <c r="G12"/>
  <c r="H12"/>
  <c r="E13"/>
  <c r="D13" s="1"/>
  <c r="F13"/>
  <c r="G13"/>
  <c r="H13"/>
  <c r="N12" i="1"/>
  <c r="N13" i="15"/>
  <c r="N13" i="25" s="1"/>
  <c r="N12"/>
  <c r="N11"/>
  <c r="N10"/>
  <c r="N9"/>
  <c r="N8"/>
  <c r="N7"/>
  <c r="N6"/>
  <c r="O7" i="15"/>
  <c r="O8"/>
  <c r="O9"/>
  <c r="O10"/>
  <c r="O11"/>
  <c r="O12"/>
  <c r="O6"/>
  <c r="O13" s="1"/>
  <c r="M13"/>
  <c r="M12" i="1"/>
  <c r="M12" i="25"/>
  <c r="M11"/>
  <c r="M10"/>
  <c r="M9"/>
  <c r="M8"/>
  <c r="M7"/>
  <c r="M6"/>
  <c r="L13" i="15"/>
  <c r="L13" i="25"/>
  <c r="L12" i="1"/>
  <c r="L12" i="25"/>
  <c r="L11"/>
  <c r="L10"/>
  <c r="L9"/>
  <c r="L8"/>
  <c r="L7"/>
  <c r="L6"/>
  <c r="D48" i="17"/>
  <c r="E43" s="1"/>
  <c r="K13" i="15"/>
  <c r="K12" i="1"/>
  <c r="K13" i="25" s="1"/>
  <c r="K12"/>
  <c r="K11"/>
  <c r="K10"/>
  <c r="K9"/>
  <c r="K8"/>
  <c r="K7"/>
  <c r="K6"/>
  <c r="M5" i="24"/>
  <c r="M12" s="1"/>
  <c r="M6"/>
  <c r="M7"/>
  <c r="M8"/>
  <c r="M9"/>
  <c r="M10"/>
  <c r="M11"/>
  <c r="J13" i="15"/>
  <c r="J12" i="1"/>
  <c r="J12" i="25"/>
  <c r="J11"/>
  <c r="J10"/>
  <c r="J9"/>
  <c r="J8"/>
  <c r="J7"/>
  <c r="J6"/>
  <c r="I13" i="15"/>
  <c r="I13" i="25" s="1"/>
  <c r="I12" i="1"/>
  <c r="I12" i="25"/>
  <c r="I11"/>
  <c r="I10"/>
  <c r="I9"/>
  <c r="I8"/>
  <c r="I7"/>
  <c r="I6"/>
  <c r="H13" i="15"/>
  <c r="H13" i="25" s="1"/>
  <c r="H12" i="1"/>
  <c r="H12" i="25"/>
  <c r="H11"/>
  <c r="H10"/>
  <c r="H9"/>
  <c r="H8"/>
  <c r="H7"/>
  <c r="H6"/>
  <c r="G12" i="1"/>
  <c r="G13" i="25" s="1"/>
  <c r="G13" i="15"/>
  <c r="G12" i="25"/>
  <c r="G11"/>
  <c r="G10"/>
  <c r="G9"/>
  <c r="G8"/>
  <c r="G7"/>
  <c r="G6"/>
  <c r="F13" i="15"/>
  <c r="F12" i="1"/>
  <c r="F13" i="25"/>
  <c r="F12"/>
  <c r="F11"/>
  <c r="F10"/>
  <c r="F9"/>
  <c r="F8"/>
  <c r="F7"/>
  <c r="F6"/>
  <c r="E13" i="15"/>
  <c r="E13" i="25" s="1"/>
  <c r="E12" i="1"/>
  <c r="E12" i="25"/>
  <c r="E11"/>
  <c r="E10"/>
  <c r="E9"/>
  <c r="E8"/>
  <c r="E7"/>
  <c r="E6"/>
  <c r="D13" i="15"/>
  <c r="D12" i="25"/>
  <c r="D11"/>
  <c r="D10"/>
  <c r="D9"/>
  <c r="D8"/>
  <c r="D7"/>
  <c r="D6"/>
  <c r="D12" i="1"/>
  <c r="F7" i="31"/>
  <c r="F8"/>
  <c r="F9"/>
  <c r="F10"/>
  <c r="F11"/>
  <c r="F12"/>
  <c r="F6"/>
  <c r="D53" i="32"/>
  <c r="J12" i="24"/>
  <c r="L12"/>
  <c r="K12"/>
  <c r="F13" i="23"/>
  <c r="G14" i="28"/>
  <c r="K14"/>
  <c r="O14"/>
  <c r="K7" i="23"/>
  <c r="K8"/>
  <c r="K9"/>
  <c r="K10"/>
  <c r="K11"/>
  <c r="K12"/>
  <c r="K6"/>
  <c r="K13" s="1"/>
  <c r="I6"/>
  <c r="I7"/>
  <c r="I8"/>
  <c r="I9"/>
  <c r="I13" s="1"/>
  <c r="I10"/>
  <c r="I11"/>
  <c r="I12"/>
  <c r="E37" i="17"/>
  <c r="D12" i="24"/>
  <c r="G13" i="31"/>
  <c r="H6"/>
  <c r="H13"/>
  <c r="E13" i="23"/>
  <c r="D13"/>
  <c r="D11" i="26"/>
  <c r="D10"/>
  <c r="D9"/>
  <c r="D8"/>
  <c r="D6"/>
  <c r="D5"/>
  <c r="D12"/>
  <c r="D7"/>
  <c r="E12"/>
  <c r="F12"/>
  <c r="K13" i="31"/>
  <c r="J13"/>
  <c r="D13"/>
  <c r="I13" s="1"/>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9" i="31"/>
  <c r="H11"/>
  <c r="H10"/>
  <c r="H8"/>
  <c r="H12"/>
  <c r="E42" i="17"/>
  <c r="E46"/>
  <c r="E13"/>
  <c r="E39"/>
  <c r="E41"/>
  <c r="E24"/>
  <c r="E14"/>
  <c r="E22"/>
  <c r="E26"/>
  <c r="E40"/>
  <c r="E29"/>
  <c r="E31"/>
  <c r="E8"/>
  <c r="E18"/>
  <c r="E23"/>
  <c r="E21"/>
  <c r="E7"/>
  <c r="E27"/>
  <c r="E11"/>
  <c r="E15"/>
  <c r="E17"/>
  <c r="E35"/>
  <c r="E38"/>
  <c r="E33"/>
  <c r="E16"/>
  <c r="E34"/>
  <c r="E36"/>
  <c r="E25"/>
  <c r="D10" i="28"/>
  <c r="D9"/>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H7" i="31"/>
  <c r="D14" i="28" l="1"/>
  <c r="F14"/>
  <c r="E5" i="17"/>
  <c r="E32"/>
  <c r="E45"/>
  <c r="E9"/>
  <c r="E48"/>
  <c r="E47"/>
  <c r="E20"/>
  <c r="E30"/>
  <c r="E6"/>
  <c r="E44"/>
  <c r="E10"/>
  <c r="E12"/>
  <c r="E19"/>
  <c r="E28"/>
  <c r="D13" i="25"/>
  <c r="M13"/>
  <c r="J13"/>
</calcChain>
</file>

<file path=xl/sharedStrings.xml><?xml version="1.0" encoding="utf-8"?>
<sst xmlns="http://schemas.openxmlformats.org/spreadsheetml/2006/main" count="432" uniqueCount="245">
  <si>
    <t>IULIE 2022</t>
  </si>
  <si>
    <t>Iulie 2022'</t>
  </si>
  <si>
    <t>iulie 2022</t>
  </si>
  <si>
    <t>IANUARIE 2022</t>
  </si>
  <si>
    <t>Preluati MapN acte aderare</t>
  </si>
  <si>
    <t>Preluati MapN repartizare aleatorie</t>
  </si>
  <si>
    <t>NN</t>
  </si>
  <si>
    <t>METROPOLITAN LIFE</t>
  </si>
  <si>
    <t xml:space="preserve">1Euro 4,9418 BNR 18/11/2022)              </t>
  </si>
  <si>
    <t xml:space="preserve">1Euro 4,8793 BNR 18/08/2022)              </t>
  </si>
  <si>
    <t>IUNIE 2022</t>
  </si>
  <si>
    <t>Iunie 2022'</t>
  </si>
  <si>
    <t>martie 2022</t>
  </si>
  <si>
    <t>aprilie 2022</t>
  </si>
  <si>
    <t>mai 2022</t>
  </si>
  <si>
    <t>iunie 2022</t>
  </si>
  <si>
    <t>Numar de participanti pentru care se fac viramente in luna de referinta NOIEMBRIE 2022</t>
  </si>
  <si>
    <t>noiembrie 2022</t>
  </si>
  <si>
    <t xml:space="preserve">1Euro 4,9390 BNR 18/07/2022)              </t>
  </si>
  <si>
    <t>Numar participanti in registrul participantilor</t>
  </si>
  <si>
    <t>septembrie 2022</t>
  </si>
  <si>
    <t>MAI 2022</t>
  </si>
  <si>
    <t>Mai 2022'</t>
  </si>
  <si>
    <t>NOIEMBRIE 2022</t>
  </si>
  <si>
    <t>Noiembrie 2022'</t>
  </si>
  <si>
    <t>Numar participanti in Registrul Participantilor la luna de referinta  OCTOMBRIE 2022</t>
  </si>
  <si>
    <t>Transferuri validate catre alte fonduri la luna de referinta NOIEMBRIE  2022</t>
  </si>
  <si>
    <t>Transferuri validate de la alte fonduri la luna de referinta   NOIEMBRIE 2022</t>
  </si>
  <si>
    <t>Acte aderare validate pentru luna de referinta NOIEMBRIE 2022</t>
  </si>
  <si>
    <t>Asigurati repartizati aleatoriu la luna de referinta NOIEMBRIE 2022</t>
  </si>
  <si>
    <t>Numar participanti in Registrul participantilor dupa repartizarea aleatorie la luna de referinta   NOIEMBRIE 2022</t>
  </si>
  <si>
    <t>BCR</t>
  </si>
  <si>
    <t>BRD</t>
  </si>
  <si>
    <t>Total</t>
  </si>
  <si>
    <t>Fond</t>
  </si>
  <si>
    <t>SEPTEMBRIE 2022</t>
  </si>
  <si>
    <t>Septembrie 2022'</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</si>
  <si>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</si>
  <si>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</si>
  <si>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</si>
  <si>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</si>
  <si>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</si>
  <si>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</si>
  <si>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</si>
  <si>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</si>
  <si>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</si>
  <si>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</si>
  <si>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</si>
  <si>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</si>
  <si>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</si>
  <si>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</si>
  <si>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</si>
  <si>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</si>
  <si>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</si>
  <si>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</si>
  <si>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</si>
  <si>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</si>
  <si>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</si>
  <si>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</si>
  <si>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</si>
  <si>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</si>
  <si>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</si>
  <si>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</si>
  <si>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</si>
  <si>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</si>
  <si>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</si>
  <si>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</si>
  <si>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</si>
  <si>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</si>
  <si>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</si>
  <si>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</si>
  <si>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</si>
  <si>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</si>
  <si>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</si>
  <si>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</si>
  <si>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</si>
  <si>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</si>
  <si>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</si>
  <si>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</si>
  <si>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</si>
  <si>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</si>
  <si>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</si>
  <si>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</si>
  <si>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</si>
  <si>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</si>
  <si>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</si>
  <si>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</si>
  <si>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</si>
  <si>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</si>
  <si>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</si>
  <si>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</si>
  <si>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</si>
  <si>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</si>
  <si>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</si>
  <si>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</si>
  <si>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</si>
  <si>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</si>
  <si>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</si>
  <si>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</si>
  <si>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</si>
  <si>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</si>
  <si>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</si>
  <si>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</si>
  <si>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</si>
  <si>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</si>
  <si>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</si>
  <si>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</si>
  <si>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</si>
  <si>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</si>
  <si>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</si>
  <si>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</si>
  <si>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</si>
  <si>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</si>
  <si>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</si>
  <si>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</si>
  <si>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</si>
  <si>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</si>
  <si>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</si>
  <si>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</si>
  <si>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</si>
  <si>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</si>
  <si>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 xml:space="preserve">1Euro 4,9472 BNR 17/06/2022)              </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</si>
  <si>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</si>
  <si>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</si>
  <si>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</si>
  <si>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</si>
  <si>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</si>
  <si>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</si>
  <si>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</si>
  <si>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</si>
  <si>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</si>
  <si>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</si>
  <si>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</si>
  <si>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</si>
  <si>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</si>
  <si>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</si>
  <si>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</si>
  <si>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</si>
  <si>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</si>
  <si>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</si>
  <si>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</si>
  <si>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</si>
  <si>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</si>
  <si>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</si>
  <si>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August 2022'</t>
  </si>
  <si>
    <t xml:space="preserve">1Euro 4,9357 BNR 18/10/2022)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</si>
  <si>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</si>
  <si>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</si>
  <si>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</si>
  <si>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</si>
  <si>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</si>
  <si>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</si>
  <si>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</si>
  <si>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</si>
  <si>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</si>
  <si>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</si>
  <si>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</si>
  <si>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</si>
  <si>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</si>
  <si>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</si>
  <si>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</si>
  <si>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</si>
  <si>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</si>
  <si>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</si>
  <si>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</si>
  <si>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</si>
  <si>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</si>
  <si>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</si>
  <si>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</si>
  <si>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</si>
  <si>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</si>
  <si>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</si>
  <si>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</si>
  <si>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</si>
  <si>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</si>
  <si>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</si>
  <si>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</si>
  <si>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</si>
  <si>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</si>
  <si>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</si>
  <si>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</si>
  <si>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</si>
  <si>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APRILIE 2022</t>
  </si>
  <si>
    <t>Aprilie 2022'</t>
  </si>
  <si>
    <t xml:space="preserve">1Euro 4,9176 BNR 19/12/2022)              </t>
  </si>
  <si>
    <t>Luna de referinta</t>
  </si>
  <si>
    <t xml:space="preserve">COMENZI </t>
  </si>
  <si>
    <t xml:space="preserve">1Euro 4,9472 BNR 18/05/2022)              </t>
  </si>
  <si>
    <t>august 2022</t>
  </si>
  <si>
    <t>MARTIE 2022</t>
  </si>
  <si>
    <t>Martie 2022'</t>
  </si>
  <si>
    <t>AUGUST 2022</t>
  </si>
  <si>
    <t xml:space="preserve">1Euro 4,9416 BNR 18/04/2022)              </t>
  </si>
  <si>
    <t>FEBRUARIE 2022</t>
  </si>
  <si>
    <t>Februarie 2022'</t>
  </si>
  <si>
    <t>februarie 2022</t>
  </si>
  <si>
    <t xml:space="preserve">1Euro 4,9226 BNR 19/09/2022)              </t>
  </si>
  <si>
    <t>Denumire CTP</t>
  </si>
  <si>
    <t>Alte nationalitati</t>
  </si>
  <si>
    <t>Ianuarie 2022'</t>
  </si>
  <si>
    <t xml:space="preserve">1Euro 4,9481 BNR 18/03/2022)              </t>
  </si>
  <si>
    <t>OCTOMBRIE 2022</t>
  </si>
  <si>
    <t>Octombrie 2022'</t>
  </si>
  <si>
    <t>octombrie 2022</t>
  </si>
  <si>
    <t>ianuarie 2022</t>
  </si>
  <si>
    <t>peste 45 de ani</t>
  </si>
  <si>
    <t>35-45 ani</t>
  </si>
  <si>
    <t>(BNR  18/01/2023)</t>
  </si>
  <si>
    <t xml:space="preserve">1Euro 4,9355 BNR 18/01/2023)              </t>
  </si>
  <si>
    <t>Situatie centralizatoare
privind numarul participantilor si contributiile virate la fondurile de pensii administrate privat
aferente lunii de referinta NOIEMBRIE 2022</t>
  </si>
  <si>
    <t>1 EUR</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</si>
  <si>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</si>
  <si>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</si>
  <si>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</si>
  <si>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</si>
  <si>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NOIEMBRIE 2022</t>
  </si>
  <si>
    <t>Situatie centralizatoare                
privind valoarea in Euro a viramentelor catre fondurile de pensii administrate privat 
aferente lunilor de referinta 
IANUARIE 2022 - NOIEMBRIE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</si>
  <si>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</si>
  <si>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</si>
  <si>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</si>
  <si>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</si>
  <si>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</si>
  <si>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4,8793 
BNR (18/08/2022)              </t>
  </si>
  <si>
    <t xml:space="preserve">1Euro 4,9226 
BNR (19/09/2022)              </t>
  </si>
  <si>
    <t xml:space="preserve">1Euro 4,9357 
BNR (18/10/2022)              </t>
  </si>
  <si>
    <t xml:space="preserve">1Euro 4,9418 
BNR (18/11/2022)              </t>
  </si>
  <si>
    <t xml:space="preserve">1Euro 4,9176 
BNR (19/12/2022)              </t>
  </si>
  <si>
    <t xml:space="preserve">1Euro 4,9355 
BNR (18/01/2023)              </t>
  </si>
  <si>
    <t>Situatie centralizatoare               
privind evolutia contributiei medii in Euro la pilonul II a participantilor pana la luna de referinta 
NOIEMBRIE 2022</t>
  </si>
  <si>
    <t xml:space="preserve">1Euro 4,9481 
BNR 18/03/2022)              </t>
  </si>
  <si>
    <t xml:space="preserve">1Euro 4,9416 
BNR 18/04/2022)              </t>
  </si>
  <si>
    <t xml:space="preserve">1Euro 4,9472 
BNR 18/05/2022)              </t>
  </si>
  <si>
    <t xml:space="preserve">1Euro 4,9472 
BNR 17/06/2022)              </t>
  </si>
  <si>
    <t xml:space="preserve">1Euro 4,9390 
BNR 18/07/2022)              </t>
  </si>
  <si>
    <t xml:space="preserve">1Euro 4,9226 
BNR 19/09/2022)              </t>
  </si>
  <si>
    <t xml:space="preserve">1Euro 4,8793 
BNR 18/08/2022)              </t>
  </si>
  <si>
    <t xml:space="preserve">1Euro 4,9357 
BNR 18/10/2022)              </t>
  </si>
  <si>
    <t xml:space="preserve">1Euro 4,9418 
BNR 18/11/2022)              </t>
  </si>
  <si>
    <t xml:space="preserve">1Euro 4,9176 
BNR 19/12/2022)              </t>
  </si>
  <si>
    <t xml:space="preserve">1Euro 4,9355 
BNR 18/01/2023)              </t>
  </si>
  <si>
    <t>Situatie centralizatoare           
privind repartizarea participantilor dupa judetul 
angajatorului la luna de referinta 
NOIEMBRIE 2022</t>
  </si>
  <si>
    <t>Situatie centralizatoare privind repartizarea participantilor
 dupa judetul de domiciliu pentru care se fac viramente 
la luna de referinta 
NOIEMBRIE 2022</t>
  </si>
  <si>
    <t>Situatie centralizatoare privind numarul de participanti  
care nu figurează cu declaraţii depuse 
in sistemul public de pensii</t>
  </si>
  <si>
    <t>Situatie centralizatoare    
privind repartizarea pe sexe a participantilor    
aferente lunii de referinta 
NOIEMBRIE 2022</t>
  </si>
  <si>
    <t>Situatie centralizatoare              
privind repartizarea pe sexe si varste a participantilor              
aferente lunii de referinta 
NOIEMBRIE 2022</t>
  </si>
</sst>
</file>

<file path=xl/styles.xml><?xml version="1.0" encoding="utf-8"?>
<styleSheet xmlns="http://schemas.openxmlformats.org/spreadsheetml/2006/main">
  <numFmts count="1">
    <numFmt numFmtId="164" formatCode="#,##0.0000"/>
  </numFmts>
  <fonts count="25">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
      <b/>
      <i/>
      <sz val="11"/>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8">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0" borderId="0" xfId="0" applyFill="1"/>
    <xf numFmtId="3" fontId="3" fillId="0" borderId="0" xfId="0" applyNumberFormat="1" applyFont="1" applyFill="1" applyBorder="1"/>
    <xf numFmtId="3" fontId="3" fillId="20" borderId="0" xfId="0" applyNumberFormat="1" applyFont="1" applyFill="1" applyBorder="1"/>
    <xf numFmtId="0" fontId="2" fillId="21" borderId="2" xfId="0" applyFont="1" applyFill="1" applyBorder="1" applyAlignment="1">
      <alignment horizontal="center" vertical="center" wrapText="1"/>
    </xf>
    <xf numFmtId="0" fontId="2" fillId="21"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22" borderId="3" xfId="0" applyFont="1" applyFill="1" applyBorder="1" applyAlignment="1">
      <alignment horizontal="center" vertical="center" wrapText="1"/>
    </xf>
    <xf numFmtId="3" fontId="13" fillId="22" borderId="3" xfId="0" applyNumberFormat="1" applyFont="1" applyFill="1" applyBorder="1" applyAlignment="1">
      <alignment horizontal="center" vertical="center" wrapText="1"/>
    </xf>
    <xf numFmtId="0" fontId="19" fillId="23" borderId="2" xfId="0" applyFont="1" applyFill="1" applyBorder="1" applyAlignment="1">
      <alignment horizontal="center" vertical="center" wrapText="1"/>
    </xf>
    <xf numFmtId="3" fontId="13" fillId="0" borderId="4"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3" xfId="0" applyFont="1" applyFill="1" applyBorder="1" applyAlignment="1">
      <alignment horizontal="center" vertical="center" wrapText="1"/>
    </xf>
    <xf numFmtId="0" fontId="14" fillId="24" borderId="5" xfId="0" applyFont="1" applyFill="1" applyBorder="1" applyAlignment="1">
      <alignment horizontal="centerContinuous"/>
    </xf>
    <xf numFmtId="0" fontId="14" fillId="24" borderId="6" xfId="0" applyFont="1" applyFill="1" applyBorder="1" applyAlignment="1">
      <alignment horizontal="centerContinuous"/>
    </xf>
    <xf numFmtId="3" fontId="14" fillId="24" borderId="6" xfId="0" applyNumberFormat="1" applyFont="1" applyFill="1" applyBorder="1"/>
    <xf numFmtId="3" fontId="14" fillId="24" borderId="7" xfId="0" applyNumberFormat="1" applyFont="1" applyFill="1" applyBorder="1"/>
    <xf numFmtId="0" fontId="12" fillId="25" borderId="2" xfId="0" applyFont="1" applyFill="1" applyBorder="1" applyAlignment="1">
      <alignment horizontal="center"/>
    </xf>
    <xf numFmtId="0" fontId="19" fillId="25" borderId="3" xfId="0" applyFont="1" applyFill="1" applyBorder="1" applyAlignment="1">
      <alignment horizontal="left"/>
    </xf>
    <xf numFmtId="3" fontId="14" fillId="25" borderId="3" xfId="0" applyNumberFormat="1" applyFont="1" applyFill="1" applyBorder="1"/>
    <xf numFmtId="3" fontId="14" fillId="25" borderId="4" xfId="0" applyNumberFormat="1" applyFont="1" applyFill="1" applyBorder="1"/>
    <xf numFmtId="0" fontId="12" fillId="25" borderId="2" xfId="0" quotePrefix="1" applyFont="1" applyFill="1" applyBorder="1" applyAlignment="1">
      <alignment horizontal="center"/>
    </xf>
    <xf numFmtId="0" fontId="12" fillId="25" borderId="3" xfId="0" applyFont="1" applyFill="1" applyBorder="1" applyAlignment="1">
      <alignment horizontal="left"/>
    </xf>
    <xf numFmtId="0" fontId="13" fillId="22" borderId="4"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5" xfId="0" applyFont="1" applyFill="1" applyBorder="1" applyAlignment="1">
      <alignment horizontal="centerContinuous"/>
    </xf>
    <xf numFmtId="10" fontId="14" fillId="24" borderId="6" xfId="0" applyNumberFormat="1" applyFont="1" applyFill="1" applyBorder="1"/>
    <xf numFmtId="10" fontId="14" fillId="25" borderId="3" xfId="0" applyNumberFormat="1" applyFont="1" applyFill="1" applyBorder="1"/>
    <xf numFmtId="3" fontId="14" fillId="24" borderId="6" xfId="0" applyNumberFormat="1" applyFont="1" applyFill="1" applyBorder="1" applyAlignment="1">
      <alignment horizontal="right"/>
    </xf>
    <xf numFmtId="3" fontId="14" fillId="24" borderId="7" xfId="0" applyNumberFormat="1" applyFont="1" applyFill="1" applyBorder="1" applyAlignment="1">
      <alignment horizontal="right"/>
    </xf>
    <xf numFmtId="0" fontId="21" fillId="24" borderId="3" xfId="0" applyFont="1" applyFill="1" applyBorder="1" applyAlignment="1">
      <alignment vertical="center" wrapText="1"/>
    </xf>
    <xf numFmtId="0" fontId="12" fillId="0" borderId="11" xfId="0" applyFont="1" applyBorder="1"/>
    <xf numFmtId="0" fontId="12" fillId="0" borderId="5" xfId="0" applyFont="1" applyBorder="1"/>
    <xf numFmtId="17" fontId="14" fillId="24" borderId="12" xfId="0" applyNumberFormat="1" applyFont="1" applyFill="1" applyBorder="1" applyAlignment="1">
      <alignment horizontal="center" vertical="center" wrapText="1"/>
    </xf>
    <xf numFmtId="17" fontId="14" fillId="24" borderId="13" xfId="0" applyNumberFormat="1" applyFont="1" applyFill="1" applyBorder="1" applyAlignment="1">
      <alignment horizontal="center" vertical="center" wrapText="1"/>
    </xf>
    <xf numFmtId="0" fontId="24" fillId="24" borderId="6" xfId="0" applyFont="1" applyFill="1" applyBorder="1" applyAlignment="1">
      <alignment vertical="center" wrapText="1"/>
    </xf>
    <xf numFmtId="0" fontId="24" fillId="24" borderId="7" xfId="0" applyFont="1" applyFill="1" applyBorder="1" applyAlignment="1">
      <alignment vertical="center" wrapText="1"/>
    </xf>
    <xf numFmtId="0" fontId="12" fillId="24" borderId="2" xfId="0" applyFont="1" applyFill="1" applyBorder="1"/>
    <xf numFmtId="0" fontId="14" fillId="25" borderId="3" xfId="0" applyFont="1" applyFill="1" applyBorder="1"/>
    <xf numFmtId="0" fontId="14" fillId="25" borderId="4" xfId="0" applyFont="1" applyFill="1" applyBorder="1"/>
    <xf numFmtId="164" fontId="14" fillId="25" borderId="3" xfId="0" applyNumberFormat="1" applyFont="1" applyFill="1" applyBorder="1"/>
    <xf numFmtId="164" fontId="14" fillId="25" borderId="4" xfId="0" applyNumberFormat="1" applyFont="1" applyFill="1" applyBorder="1"/>
    <xf numFmtId="0" fontId="21" fillId="24" borderId="4" xfId="0" applyFont="1" applyFill="1" applyBorder="1" applyAlignment="1">
      <alignment vertical="center" wrapText="1"/>
    </xf>
    <xf numFmtId="2" fontId="14" fillId="24" borderId="6" xfId="0" applyNumberFormat="1" applyFont="1" applyFill="1" applyBorder="1" applyAlignment="1">
      <alignment horizontal="center"/>
    </xf>
    <xf numFmtId="2" fontId="14" fillId="24" borderId="7" xfId="0" applyNumberFormat="1" applyFont="1" applyFill="1" applyBorder="1" applyAlignment="1">
      <alignment horizontal="center"/>
    </xf>
    <xf numFmtId="2" fontId="14" fillId="25" borderId="3" xfId="0" applyNumberFormat="1" applyFont="1" applyFill="1" applyBorder="1" applyAlignment="1">
      <alignment horizontal="center"/>
    </xf>
    <xf numFmtId="2" fontId="14" fillId="25" borderId="4" xfId="0" applyNumberFormat="1" applyFont="1" applyFill="1" applyBorder="1" applyAlignment="1">
      <alignment horizontal="center"/>
    </xf>
    <xf numFmtId="17" fontId="12" fillId="24" borderId="11" xfId="0" quotePrefix="1" applyNumberFormat="1" applyFont="1" applyFill="1" applyBorder="1" applyAlignment="1">
      <alignment horizontal="center" vertical="center" wrapText="1"/>
    </xf>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3" fontId="14" fillId="25" borderId="5" xfId="0" applyNumberFormat="1" applyFont="1" applyFill="1" applyBorder="1"/>
    <xf numFmtId="3" fontId="14" fillId="25" borderId="6" xfId="0" applyNumberFormat="1" applyFont="1" applyFill="1" applyBorder="1"/>
    <xf numFmtId="3" fontId="14" fillId="25" borderId="7" xfId="0" applyNumberFormat="1" applyFont="1" applyFill="1" applyBorder="1"/>
    <xf numFmtId="3" fontId="12" fillId="25" borderId="5" xfId="0" applyNumberFormat="1" applyFont="1" applyFill="1" applyBorder="1"/>
    <xf numFmtId="3" fontId="12" fillId="25" borderId="6" xfId="0" applyNumberFormat="1" applyFont="1" applyFill="1" applyBorder="1"/>
    <xf numFmtId="3" fontId="12" fillId="25" borderId="7" xfId="0" applyNumberFormat="1" applyFont="1" applyFill="1" applyBorder="1"/>
    <xf numFmtId="0" fontId="12" fillId="24" borderId="2" xfId="26" applyFont="1" applyFill="1" applyBorder="1" applyAlignment="1">
      <alignment horizontal="center"/>
    </xf>
    <xf numFmtId="0" fontId="12" fillId="24" borderId="3" xfId="26" applyFont="1" applyFill="1" applyBorder="1" applyAlignment="1">
      <alignment horizontal="center"/>
    </xf>
    <xf numFmtId="10" fontId="12" fillId="24" borderId="4" xfId="26" applyNumberFormat="1" applyFont="1" applyFill="1" applyBorder="1" applyAlignment="1">
      <alignment horizontal="center"/>
    </xf>
    <xf numFmtId="0" fontId="12" fillId="25" borderId="2" xfId="26" applyFont="1" applyFill="1" applyBorder="1"/>
    <xf numFmtId="0" fontId="12" fillId="25" borderId="3" xfId="26" applyFont="1" applyFill="1" applyBorder="1"/>
    <xf numFmtId="10" fontId="14" fillId="25" borderId="4" xfId="26" applyNumberFormat="1" applyFont="1" applyFill="1" applyBorder="1"/>
    <xf numFmtId="0" fontId="2" fillId="24" borderId="5" xfId="26" applyFont="1" applyFill="1" applyBorder="1"/>
    <xf numFmtId="0" fontId="14" fillId="24" borderId="6" xfId="26" applyFont="1" applyFill="1" applyBorder="1"/>
    <xf numFmtId="10" fontId="14" fillId="24" borderId="7" xfId="26" applyNumberFormat="1" applyFont="1" applyFill="1" applyBorder="1"/>
    <xf numFmtId="0" fontId="12" fillId="24" borderId="4" xfId="26" applyFont="1" applyFill="1" applyBorder="1" applyAlignment="1">
      <alignment horizontal="center" vertical="center" wrapText="1"/>
    </xf>
    <xf numFmtId="0" fontId="12" fillId="24" borderId="4" xfId="26" applyFont="1" applyFill="1" applyBorder="1" applyAlignment="1">
      <alignment horizontal="center"/>
    </xf>
    <xf numFmtId="0" fontId="2" fillId="24" borderId="6" xfId="26" applyFont="1" applyFill="1" applyBorder="1"/>
    <xf numFmtId="3" fontId="2" fillId="24" borderId="7" xfId="25" applyNumberFormat="1" applyFont="1" applyFill="1" applyBorder="1"/>
    <xf numFmtId="3" fontId="14" fillId="25" borderId="4" xfId="25" applyNumberFormat="1" applyFont="1" applyFill="1" applyBorder="1"/>
    <xf numFmtId="0" fontId="12" fillId="25" borderId="2" xfId="26" applyFont="1" applyFill="1" applyBorder="1" applyAlignment="1">
      <alignment horizontal="center"/>
    </xf>
    <xf numFmtId="0" fontId="12" fillId="25" borderId="2" xfId="26" applyFont="1" applyFill="1" applyBorder="1" applyAlignment="1">
      <alignment horizontal="left"/>
    </xf>
    <xf numFmtId="17" fontId="14" fillId="25" borderId="2" xfId="0" quotePrefix="1" applyNumberFormat="1" applyFont="1" applyFill="1" applyBorder="1"/>
    <xf numFmtId="17" fontId="14" fillId="25" borderId="5" xfId="0" quotePrefix="1" applyNumberFormat="1" applyFont="1" applyFill="1" applyBorder="1"/>
    <xf numFmtId="3" fontId="6" fillId="0" borderId="3" xfId="0" applyNumberFormat="1" applyFont="1" applyBorder="1"/>
    <xf numFmtId="3" fontId="6" fillId="0" borderId="4" xfId="0" applyNumberFormat="1" applyFont="1" applyBorder="1"/>
    <xf numFmtId="0" fontId="12" fillId="24" borderId="3" xfId="0" applyFont="1" applyFill="1" applyBorder="1" applyAlignment="1">
      <alignment horizontal="center" vertical="center" wrapText="1"/>
    </xf>
    <xf numFmtId="0" fontId="12" fillId="24" borderId="8"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3" fontId="12" fillId="24" borderId="3" xfId="0" applyNumberFormat="1" applyFont="1" applyFill="1" applyBorder="1" applyAlignment="1">
      <alignment horizontal="center" vertical="center" wrapText="1"/>
    </xf>
    <xf numFmtId="3" fontId="12" fillId="24" borderId="4" xfId="0" applyNumberFormat="1"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9" fillId="24" borderId="3" xfId="0"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center"/>
    </xf>
    <xf numFmtId="17" fontId="12" fillId="24" borderId="4"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4" fillId="24" borderId="5" xfId="0" applyFont="1" applyFill="1" applyBorder="1" applyAlignment="1">
      <alignment horizontal="center"/>
    </xf>
    <xf numFmtId="0" fontId="14" fillId="24" borderId="6" xfId="0" applyFont="1" applyFill="1" applyBorder="1" applyAlignment="1">
      <alignment horizontal="center"/>
    </xf>
    <xf numFmtId="0" fontId="12" fillId="24" borderId="2" xfId="0" applyFont="1" applyFill="1" applyBorder="1" applyAlignment="1">
      <alignment horizontal="center" vertical="center" wrapText="1"/>
    </xf>
    <xf numFmtId="0" fontId="12" fillId="24" borderId="3" xfId="0" quotePrefix="1"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4" xfId="26" applyFont="1" applyFill="1" applyBorder="1" applyAlignment="1">
      <alignment horizontal="center"/>
    </xf>
    <xf numFmtId="0" fontId="2" fillId="0" borderId="0" xfId="26" applyFont="1" applyAlignment="1">
      <alignment horizontal="center"/>
    </xf>
    <xf numFmtId="0" fontId="12" fillId="24" borderId="8"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3" xfId="26" applyFont="1" applyFill="1" applyBorder="1" applyAlignment="1">
      <alignment horizontal="center" vertical="center"/>
    </xf>
    <xf numFmtId="0" fontId="12" fillId="24" borderId="8" xfId="25" applyFont="1" applyFill="1" applyBorder="1" applyAlignment="1">
      <alignment horizontal="center" vertical="center" wrapText="1"/>
    </xf>
    <xf numFmtId="0" fontId="12" fillId="24" borderId="9" xfId="25" applyFont="1" applyFill="1" applyBorder="1" applyAlignment="1">
      <alignment horizontal="center" vertical="center"/>
    </xf>
    <xf numFmtId="0" fontId="12" fillId="24" borderId="10" xfId="25" applyFont="1" applyFill="1" applyBorder="1" applyAlignment="1">
      <alignment horizontal="center" vertical="center"/>
    </xf>
    <xf numFmtId="3" fontId="14" fillId="24" borderId="5" xfId="0" applyNumberFormat="1" applyFont="1" applyFill="1" applyBorder="1" applyAlignment="1">
      <alignment horizontal="center"/>
    </xf>
    <xf numFmtId="3" fontId="14" fillId="24" borderId="6"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NOIEMBRIE 2022
</a:t>
            </a:r>
          </a:p>
        </c:rich>
      </c:tx>
      <c:layout>
        <c:manualLayout>
          <c:xMode val="edge"/>
          <c:yMode val="edge"/>
          <c:x val="0.34833795110556776"/>
          <c:y val="6.514590391328785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rp_sexe_1122!$E$4:$F$4</c:f>
              <c:strCache>
                <c:ptCount val="2"/>
                <c:pt idx="0">
                  <c:v>femei</c:v>
                </c:pt>
                <c:pt idx="1">
                  <c:v>barbati</c:v>
                </c:pt>
              </c:strCache>
            </c:strRef>
          </c:cat>
          <c:val>
            <c:numRef>
              <c:f>rp_sexe_1122!$E$12:$F$12</c:f>
              <c:numCache>
                <c:formatCode>#,##0</c:formatCode>
                <c:ptCount val="2"/>
                <c:pt idx="0">
                  <c:v>3826610</c:v>
                </c:pt>
                <c:pt idx="1">
                  <c:v>4136565</c:v>
                </c:pt>
              </c:numCache>
            </c:numRef>
          </c:val>
        </c:ser>
        <c:dLbls>
          <c:showVal val="1"/>
          <c:showPercent val="1"/>
          <c:separator>
</c:separator>
        </c:dLbls>
      </c:pie3DChart>
      <c:spPr>
        <a:noFill/>
        <a:ln w="25400">
          <a:noFill/>
        </a:ln>
      </c:spPr>
    </c:plotArea>
    <c:legend>
      <c:legendPos val="r"/>
      <c:layout>
        <c:manualLayout>
          <c:xMode val="edge"/>
          <c:yMode val="edge"/>
          <c:x val="0.45261987958881206"/>
          <c:y val="0.79931975104290731"/>
          <c:w val="8.8071294594826266E-2"/>
          <c:h val="0.1530611718721802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 </a:t>
            </a:r>
          </a:p>
          <a:p>
            <a:pPr>
              <a:defRPr sz="1050"/>
            </a:pPr>
            <a:r>
              <a:rPr lang="en-GB" sz="1050"/>
              <a:t>privind repartizarea pe sexe si categorii de varsta a participantilor</a:t>
            </a:r>
          </a:p>
          <a:p>
            <a:pPr>
              <a:defRPr sz="1050"/>
            </a:pPr>
            <a:r>
              <a:rPr lang="en-GB" sz="1050"/>
              <a:t> aferente lunii de referinta NOIEMBRIE 2022</a:t>
            </a:r>
          </a:p>
        </c:rich>
      </c:tx>
      <c:layout>
        <c:manualLayout>
          <c:xMode val="edge"/>
          <c:yMode val="edge"/>
          <c:x val="0.24896585405815871"/>
          <c:y val="4.7339219583853391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rp_varste_sexe_1122!$E$5:$H$5</c:f>
              <c:strCache>
                <c:ptCount val="1"/>
                <c:pt idx="0">
                  <c:v>15-25 ani 25-35 ani 35-45 ani peste 45 de ani</c:v>
                </c:pt>
              </c:strCache>
            </c:strRef>
          </c:tx>
          <c:dLbls>
            <c:dLbl>
              <c:idx val="0"/>
              <c:layout>
                <c:manualLayout>
                  <c:x val="-0.12452603088479484"/>
                  <c:y val="-1.0601209095438416E-2"/>
                </c:manualLayout>
              </c:layout>
              <c:showVal val="1"/>
            </c:dLbl>
            <c:dLbl>
              <c:idx val="1"/>
              <c:layout>
                <c:manualLayout>
                  <c:x val="-0.35422244488346527"/>
                  <c:y val="-7.7277326635540426E-3"/>
                </c:manualLayout>
              </c:layout>
              <c:showVal val="1"/>
            </c:dLbl>
            <c:dLbl>
              <c:idx val="2"/>
              <c:layout>
                <c:manualLayout>
                  <c:x val="-0.46553096829282897"/>
                  <c:y val="-3.5502411513629298E-4"/>
                </c:manualLayout>
              </c:layout>
              <c:showVal val="1"/>
            </c:dLbl>
            <c:dLbl>
              <c:idx val="3"/>
              <c:layout>
                <c:manualLayout>
                  <c:x val="-0.38303964105327176"/>
                  <c:y val="-9.0905075221762183E-3"/>
                </c:manualLayout>
              </c:layout>
              <c:showVal val="1"/>
            </c:dLbl>
            <c:txPr>
              <a:bodyPr/>
              <a:lstStyle/>
              <a:p>
                <a:pPr>
                  <a:defRPr b="1"/>
                </a:pPr>
                <a:endParaRPr lang="en-US"/>
              </a:p>
            </c:txPr>
            <c:showVal val="1"/>
          </c:dLbls>
          <c:cat>
            <c:strRef>
              <c:f>rp_varste_sexe_1122!$E$5:$H$5</c:f>
              <c:strCache>
                <c:ptCount val="4"/>
                <c:pt idx="0">
                  <c:v>15-25 ani</c:v>
                </c:pt>
                <c:pt idx="1">
                  <c:v>25-35 ani</c:v>
                </c:pt>
                <c:pt idx="2">
                  <c:v>35-45 ani</c:v>
                </c:pt>
                <c:pt idx="3">
                  <c:v>peste 45 de ani</c:v>
                </c:pt>
              </c:strCache>
            </c:strRef>
          </c:cat>
          <c:val>
            <c:numRef>
              <c:f>rp_varste_sexe_1122!$E$14:$H$14</c:f>
              <c:numCache>
                <c:formatCode>#,##0</c:formatCode>
                <c:ptCount val="4"/>
                <c:pt idx="0">
                  <c:v>806276</c:v>
                </c:pt>
                <c:pt idx="1">
                  <c:v>2120466</c:v>
                </c:pt>
                <c:pt idx="2">
                  <c:v>2752993</c:v>
                </c:pt>
                <c:pt idx="3">
                  <c:v>2283440</c:v>
                </c:pt>
              </c:numCache>
            </c:numRef>
          </c:val>
        </c:ser>
        <c:dLbls>
          <c:showVal val="1"/>
        </c:dLbls>
        <c:shape val="box"/>
        <c:axId val="176180608"/>
        <c:axId val="176182400"/>
        <c:axId val="0"/>
      </c:bar3DChart>
      <c:catAx>
        <c:axId val="176180608"/>
        <c:scaling>
          <c:orientation val="minMax"/>
        </c:scaling>
        <c:axPos val="l"/>
        <c:numFmt formatCode="General" sourceLinked="1"/>
        <c:tickLblPos val="low"/>
        <c:txPr>
          <a:bodyPr rot="0" vert="horz"/>
          <a:lstStyle/>
          <a:p>
            <a:pPr>
              <a:defRPr b="1"/>
            </a:pPr>
            <a:endParaRPr lang="en-US"/>
          </a:p>
        </c:txPr>
        <c:crossAx val="176182400"/>
        <c:crosses val="autoZero"/>
        <c:lblAlgn val="ctr"/>
        <c:lblOffset val="100"/>
        <c:tickLblSkip val="1"/>
        <c:tickMarkSkip val="1"/>
      </c:catAx>
      <c:valAx>
        <c:axId val="176182400"/>
        <c:scaling>
          <c:orientation val="minMax"/>
        </c:scaling>
        <c:axPos val="b"/>
        <c:majorGridlines/>
        <c:numFmt formatCode="#,##0" sourceLinked="1"/>
        <c:tickLblPos val="nextTo"/>
        <c:txPr>
          <a:bodyPr rot="0" vert="horz"/>
          <a:lstStyle/>
          <a:p>
            <a:pPr>
              <a:defRPr b="1"/>
            </a:pPr>
            <a:endParaRPr lang="en-US"/>
          </a:p>
        </c:txPr>
        <c:crossAx val="17618060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477271</xdr:colOff>
      <xdr:row>33</xdr:row>
      <xdr:rowOff>97514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838325"/>
          <a:ext cx="7382896" cy="41456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1071263</xdr:colOff>
      <xdr:row>26</xdr:row>
      <xdr:rowOff>140924</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85800"/>
          <a:ext cx="7529213" cy="38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903628</xdr:colOff>
      <xdr:row>25</xdr:row>
      <xdr:rowOff>77277</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57225"/>
          <a:ext cx="7590178" cy="36396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57150</xdr:colOff>
      <xdr:row>0</xdr:row>
      <xdr:rowOff>0</xdr:rowOff>
    </xdr:from>
    <xdr:to>
      <xdr:col>13</xdr:col>
      <xdr:colOff>9525</xdr:colOff>
      <xdr:row>29</xdr:row>
      <xdr:rowOff>152400</xdr:rowOff>
    </xdr:to>
    <xdr:graphicFrame macro="">
      <xdr:nvGraphicFramePr>
        <xdr:cNvPr id="746499"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7618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31" sqref="E31"/>
    </sheetView>
  </sheetViews>
  <sheetFormatPr defaultRowHeight="12.75"/>
  <cols>
    <col min="2" max="2" width="6.28515625" customWidth="1"/>
    <col min="3" max="3" width="17.7109375" style="7" customWidth="1"/>
    <col min="4" max="4" width="13.5703125" customWidth="1"/>
    <col min="5" max="5" width="12.85546875" customWidth="1"/>
    <col min="6" max="6" width="14.28515625" bestFit="1" customWidth="1"/>
    <col min="7" max="7" width="13.710937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2" customHeight="1">
      <c r="B2" s="100" t="s">
        <v>209</v>
      </c>
      <c r="C2" s="101"/>
      <c r="D2" s="101"/>
      <c r="E2" s="101"/>
      <c r="F2" s="101"/>
      <c r="G2" s="101"/>
      <c r="H2" s="101"/>
      <c r="I2" s="101"/>
      <c r="J2" s="101"/>
      <c r="K2" s="102"/>
    </row>
    <row r="3" spans="2:11" s="5" customFormat="1" ht="27" customHeight="1">
      <c r="B3" s="105" t="s">
        <v>37</v>
      </c>
      <c r="C3" s="106" t="s">
        <v>181</v>
      </c>
      <c r="D3" s="99" t="s">
        <v>132</v>
      </c>
      <c r="E3" s="99" t="s">
        <v>149</v>
      </c>
      <c r="F3" s="99" t="s">
        <v>150</v>
      </c>
      <c r="G3" s="99"/>
      <c r="H3" s="99"/>
      <c r="I3" s="99" t="s">
        <v>151</v>
      </c>
      <c r="J3" s="103" t="s">
        <v>152</v>
      </c>
      <c r="K3" s="104" t="s">
        <v>153</v>
      </c>
    </row>
    <row r="4" spans="2:11" s="5" customFormat="1" ht="25.5">
      <c r="B4" s="105" t="s">
        <v>37</v>
      </c>
      <c r="C4" s="106"/>
      <c r="D4" s="99"/>
      <c r="E4" s="99"/>
      <c r="F4" s="35" t="s">
        <v>33</v>
      </c>
      <c r="G4" s="35" t="s">
        <v>154</v>
      </c>
      <c r="H4" s="35" t="s">
        <v>155</v>
      </c>
      <c r="I4" s="99"/>
      <c r="J4" s="103"/>
      <c r="K4" s="104"/>
    </row>
    <row r="5" spans="2:11" s="6" customFormat="1" ht="13.5" hidden="1" customHeight="1">
      <c r="B5" s="30"/>
      <c r="C5" s="27"/>
      <c r="D5" s="28" t="s">
        <v>137</v>
      </c>
      <c r="E5" s="28" t="s">
        <v>162</v>
      </c>
      <c r="F5" s="28" t="s">
        <v>163</v>
      </c>
      <c r="G5" s="28" t="s">
        <v>164</v>
      </c>
      <c r="H5" s="28" t="s">
        <v>165</v>
      </c>
      <c r="I5" s="27"/>
      <c r="J5" s="29" t="s">
        <v>166</v>
      </c>
      <c r="K5" s="31"/>
    </row>
    <row r="6" spans="2:11" ht="15">
      <c r="B6" s="40">
        <v>1</v>
      </c>
      <c r="C6" s="41" t="s">
        <v>7</v>
      </c>
      <c r="D6" s="42">
        <v>1097867</v>
      </c>
      <c r="E6" s="42">
        <v>1150843</v>
      </c>
      <c r="F6" s="42">
        <v>135676040</v>
      </c>
      <c r="G6" s="42">
        <v>132396577</v>
      </c>
      <c r="H6" s="42">
        <v>3279463</v>
      </c>
      <c r="I6" s="42">
        <f t="shared" ref="I6:I12" si="0">F6/$C$15</f>
        <v>27489826.765272006</v>
      </c>
      <c r="J6" s="42">
        <v>3529550329</v>
      </c>
      <c r="K6" s="43">
        <f t="shared" ref="K6:K12" si="1">J6/$C$15</f>
        <v>715135311.31597602</v>
      </c>
    </row>
    <row r="7" spans="2:11" ht="15">
      <c r="B7" s="44">
        <v>2</v>
      </c>
      <c r="C7" s="41" t="s">
        <v>156</v>
      </c>
      <c r="D7" s="42">
        <v>1659302</v>
      </c>
      <c r="E7" s="42">
        <v>1741065</v>
      </c>
      <c r="F7" s="42">
        <v>199606513</v>
      </c>
      <c r="G7" s="42">
        <v>194685707</v>
      </c>
      <c r="H7" s="42">
        <v>4920806</v>
      </c>
      <c r="I7" s="42">
        <f t="shared" si="0"/>
        <v>40443017.526086517</v>
      </c>
      <c r="J7" s="42">
        <v>5190013961</v>
      </c>
      <c r="K7" s="43">
        <f t="shared" si="1"/>
        <v>1051568019.6535305</v>
      </c>
    </row>
    <row r="8" spans="2:11" ht="15">
      <c r="B8" s="44">
        <v>3</v>
      </c>
      <c r="C8" s="45" t="s">
        <v>31</v>
      </c>
      <c r="D8" s="42">
        <v>743231</v>
      </c>
      <c r="E8" s="42">
        <v>772910</v>
      </c>
      <c r="F8" s="42">
        <v>78488704</v>
      </c>
      <c r="G8" s="42">
        <v>76236784</v>
      </c>
      <c r="H8" s="42">
        <v>2251920</v>
      </c>
      <c r="I8" s="42">
        <f t="shared" si="0"/>
        <v>15902888.055921385</v>
      </c>
      <c r="J8" s="42">
        <v>2032319745</v>
      </c>
      <c r="K8" s="43">
        <f t="shared" si="1"/>
        <v>411775857.56255698</v>
      </c>
    </row>
    <row r="9" spans="2:11" ht="15">
      <c r="B9" s="44">
        <v>4</v>
      </c>
      <c r="C9" s="45" t="s">
        <v>32</v>
      </c>
      <c r="D9" s="42">
        <v>532835</v>
      </c>
      <c r="E9" s="42">
        <v>552628</v>
      </c>
      <c r="F9" s="42">
        <v>55303478</v>
      </c>
      <c r="G9" s="42">
        <v>53636250</v>
      </c>
      <c r="H9" s="42">
        <v>1667228</v>
      </c>
      <c r="I9" s="42">
        <f t="shared" si="0"/>
        <v>11205243.237767197</v>
      </c>
      <c r="J9" s="42">
        <v>1429842807</v>
      </c>
      <c r="K9" s="43">
        <f t="shared" si="1"/>
        <v>289705765.77854317</v>
      </c>
    </row>
    <row r="10" spans="2:11" ht="15">
      <c r="B10" s="44">
        <v>5</v>
      </c>
      <c r="C10" s="45" t="s">
        <v>157</v>
      </c>
      <c r="D10" s="42">
        <v>1005996</v>
      </c>
      <c r="E10" s="42">
        <v>1047509</v>
      </c>
      <c r="F10" s="42">
        <v>106476169</v>
      </c>
      <c r="G10" s="42">
        <v>103721011</v>
      </c>
      <c r="H10" s="42">
        <v>2755158</v>
      </c>
      <c r="I10" s="42">
        <f t="shared" si="0"/>
        <v>21573532.367541283</v>
      </c>
      <c r="J10" s="42">
        <v>2764973980</v>
      </c>
      <c r="K10" s="43">
        <f t="shared" si="1"/>
        <v>560221655.35406744</v>
      </c>
    </row>
    <row r="11" spans="2:11" ht="15">
      <c r="B11" s="44">
        <v>6</v>
      </c>
      <c r="C11" s="45" t="s">
        <v>158</v>
      </c>
      <c r="D11" s="42">
        <v>841959</v>
      </c>
      <c r="E11" s="42">
        <v>878099</v>
      </c>
      <c r="F11" s="42">
        <v>93060272</v>
      </c>
      <c r="G11" s="42">
        <v>90607034</v>
      </c>
      <c r="H11" s="42">
        <v>2453238</v>
      </c>
      <c r="I11" s="42">
        <f t="shared" si="0"/>
        <v>18855287.610171206</v>
      </c>
      <c r="J11" s="42">
        <v>2415402372</v>
      </c>
      <c r="K11" s="43">
        <f t="shared" si="1"/>
        <v>489393652.51747543</v>
      </c>
    </row>
    <row r="12" spans="2:11" ht="15">
      <c r="B12" s="44">
        <v>7</v>
      </c>
      <c r="C12" s="45" t="s">
        <v>6</v>
      </c>
      <c r="D12" s="42">
        <v>2081985</v>
      </c>
      <c r="E12" s="42">
        <v>2201218</v>
      </c>
      <c r="F12" s="42">
        <v>306179589</v>
      </c>
      <c r="G12" s="42">
        <v>299741613</v>
      </c>
      <c r="H12" s="42">
        <v>6437976</v>
      </c>
      <c r="I12" s="42">
        <f t="shared" si="0"/>
        <v>62036184.581096135</v>
      </c>
      <c r="J12" s="42">
        <v>7991085572</v>
      </c>
      <c r="K12" s="43">
        <f t="shared" si="1"/>
        <v>1619103550.1975484</v>
      </c>
    </row>
    <row r="13" spans="2:11" ht="15.75" thickBot="1">
      <c r="B13" s="36" t="s">
        <v>38</v>
      </c>
      <c r="C13" s="37"/>
      <c r="D13" s="38">
        <f t="shared" ref="D13:K13" si="2">SUM(D6:D12)</f>
        <v>7963175</v>
      </c>
      <c r="E13" s="38">
        <f t="shared" si="2"/>
        <v>8344272</v>
      </c>
      <c r="F13" s="38">
        <f t="shared" si="2"/>
        <v>974790765</v>
      </c>
      <c r="G13" s="38">
        <f t="shared" si="2"/>
        <v>951024976</v>
      </c>
      <c r="H13" s="38">
        <f t="shared" si="2"/>
        <v>23765789</v>
      </c>
      <c r="I13" s="38">
        <f t="shared" si="2"/>
        <v>197505980.14385575</v>
      </c>
      <c r="J13" s="38">
        <f t="shared" si="2"/>
        <v>25353188766</v>
      </c>
      <c r="K13" s="39">
        <f t="shared" si="2"/>
        <v>5136903812.3796978</v>
      </c>
    </row>
    <row r="15" spans="2:11" s="13" customFormat="1">
      <c r="B15" s="32" t="s">
        <v>210</v>
      </c>
      <c r="C15" s="33">
        <v>4.9355000000000002</v>
      </c>
      <c r="J15" s="14"/>
      <c r="K15" s="14"/>
    </row>
    <row r="16" spans="2:11">
      <c r="B16" s="34"/>
      <c r="C16" s="34" t="s">
        <v>207</v>
      </c>
    </row>
    <row r="17" spans="7:7">
      <c r="G17" s="17"/>
    </row>
    <row r="18" spans="7:7">
      <c r="G18" s="17"/>
    </row>
    <row r="19" spans="7:7">
      <c r="G19" s="17"/>
    </row>
    <row r="20" spans="7:7">
      <c r="G20" s="17"/>
    </row>
    <row r="21" spans="7:7">
      <c r="G21" s="17"/>
    </row>
    <row r="22" spans="7:7">
      <c r="G22" s="17"/>
    </row>
    <row r="23" spans="7:7">
      <c r="G23" s="17"/>
    </row>
    <row r="24" spans="7:7">
      <c r="G24" s="17"/>
    </row>
    <row r="25" spans="7:7">
      <c r="G25" s="17"/>
    </row>
    <row r="26" spans="7:7">
      <c r="G26" s="17"/>
    </row>
    <row r="27" spans="7:7">
      <c r="G27" s="17"/>
    </row>
    <row r="28" spans="7:7">
      <c r="G28" s="17"/>
    </row>
    <row r="29" spans="7:7">
      <c r="G29" s="17"/>
    </row>
    <row r="30" spans="7:7">
      <c r="G30" s="17"/>
    </row>
    <row r="31" spans="7:7">
      <c r="G31" s="17"/>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M16" sqref="M16"/>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6" width="1.42578125" style="9" customWidth="1"/>
    <col min="7" max="16384" width="9.140625" style="9"/>
  </cols>
  <sheetData>
    <row r="1" spans="2:5" ht="15.75" thickBot="1"/>
    <row r="2" spans="2:5" ht="58.5" customHeight="1">
      <c r="B2" s="125" t="s">
        <v>240</v>
      </c>
      <c r="C2" s="126"/>
      <c r="D2" s="126"/>
      <c r="E2" s="127"/>
    </row>
    <row r="3" spans="2:5">
      <c r="B3" s="121" t="s">
        <v>39</v>
      </c>
      <c r="C3" s="122"/>
      <c r="D3" s="122" t="s">
        <v>40</v>
      </c>
      <c r="E3" s="123"/>
    </row>
    <row r="4" spans="2:5">
      <c r="B4" s="79" t="s">
        <v>41</v>
      </c>
      <c r="C4" s="80" t="s">
        <v>42</v>
      </c>
      <c r="D4" s="80" t="s">
        <v>43</v>
      </c>
      <c r="E4" s="81" t="s">
        <v>44</v>
      </c>
    </row>
    <row r="5" spans="2:5" ht="15.75">
      <c r="B5" s="82"/>
      <c r="C5" s="83" t="s">
        <v>45</v>
      </c>
      <c r="D5" s="42">
        <v>81546</v>
      </c>
      <c r="E5" s="84">
        <f t="shared" ref="E5:E48" si="0">D5/$D$48</f>
        <v>1.0240387785022934E-2</v>
      </c>
    </row>
    <row r="6" spans="2:5" ht="15.75">
      <c r="B6" s="82" t="s">
        <v>46</v>
      </c>
      <c r="C6" s="83" t="s">
        <v>47</v>
      </c>
      <c r="D6" s="42">
        <v>69216</v>
      </c>
      <c r="E6" s="84">
        <f t="shared" si="0"/>
        <v>8.6920104104204667E-3</v>
      </c>
    </row>
    <row r="7" spans="2:5" ht="15.75">
      <c r="B7" s="82" t="s">
        <v>48</v>
      </c>
      <c r="C7" s="83" t="s">
        <v>49</v>
      </c>
      <c r="D7" s="42">
        <v>96991</v>
      </c>
      <c r="E7" s="84">
        <f t="shared" si="0"/>
        <v>1.2179940789948733E-2</v>
      </c>
    </row>
    <row r="8" spans="2:5" ht="15.75">
      <c r="B8" s="82" t="s">
        <v>50</v>
      </c>
      <c r="C8" s="83" t="s">
        <v>51</v>
      </c>
      <c r="D8" s="42">
        <v>122776</v>
      </c>
      <c r="E8" s="84">
        <f t="shared" si="0"/>
        <v>1.5417970847055351E-2</v>
      </c>
    </row>
    <row r="9" spans="2:5" ht="15.75">
      <c r="B9" s="82" t="s">
        <v>52</v>
      </c>
      <c r="C9" s="83" t="s">
        <v>53</v>
      </c>
      <c r="D9" s="42">
        <v>105121</v>
      </c>
      <c r="E9" s="84">
        <f t="shared" si="0"/>
        <v>1.3200890348384909E-2</v>
      </c>
    </row>
    <row r="10" spans="2:5" ht="15.75">
      <c r="B10" s="82" t="s">
        <v>54</v>
      </c>
      <c r="C10" s="83" t="s">
        <v>55</v>
      </c>
      <c r="D10" s="42">
        <v>159067</v>
      </c>
      <c r="E10" s="84">
        <f t="shared" si="0"/>
        <v>1.9975323912886506E-2</v>
      </c>
    </row>
    <row r="11" spans="2:5" ht="15.75">
      <c r="B11" s="82" t="s">
        <v>56</v>
      </c>
      <c r="C11" s="83" t="s">
        <v>57</v>
      </c>
      <c r="D11" s="42">
        <v>70541</v>
      </c>
      <c r="E11" s="84">
        <f t="shared" si="0"/>
        <v>8.858401328615784E-3</v>
      </c>
    </row>
    <row r="12" spans="2:5" ht="15.75">
      <c r="B12" s="82" t="s">
        <v>58</v>
      </c>
      <c r="C12" s="83" t="s">
        <v>59</v>
      </c>
      <c r="D12" s="42">
        <v>58681</v>
      </c>
      <c r="E12" s="84">
        <f t="shared" si="0"/>
        <v>7.369045638203355E-3</v>
      </c>
    </row>
    <row r="13" spans="2:5" ht="15.75">
      <c r="B13" s="82" t="s">
        <v>60</v>
      </c>
      <c r="C13" s="83" t="s">
        <v>61</v>
      </c>
      <c r="D13" s="42">
        <v>136547</v>
      </c>
      <c r="E13" s="84">
        <f t="shared" si="0"/>
        <v>1.7147306193823444E-2</v>
      </c>
    </row>
    <row r="14" spans="2:5" ht="15.75">
      <c r="B14" s="82" t="s">
        <v>62</v>
      </c>
      <c r="C14" s="83" t="s">
        <v>63</v>
      </c>
      <c r="D14" s="42">
        <v>47456</v>
      </c>
      <c r="E14" s="84">
        <f t="shared" si="0"/>
        <v>5.9594320104732097E-3</v>
      </c>
    </row>
    <row r="15" spans="2:5" ht="15.75">
      <c r="B15" s="82" t="s">
        <v>64</v>
      </c>
      <c r="C15" s="83" t="s">
        <v>65</v>
      </c>
      <c r="D15" s="42">
        <v>71106</v>
      </c>
      <c r="E15" s="84">
        <f t="shared" si="0"/>
        <v>8.9293529276952971E-3</v>
      </c>
    </row>
    <row r="16" spans="2:5" ht="15.75">
      <c r="B16" s="82" t="s">
        <v>66</v>
      </c>
      <c r="C16" s="83" t="s">
        <v>67</v>
      </c>
      <c r="D16" s="42">
        <v>47316</v>
      </c>
      <c r="E16" s="84">
        <f t="shared" si="0"/>
        <v>5.9418510832676668E-3</v>
      </c>
    </row>
    <row r="17" spans="2:5" ht="15.75">
      <c r="B17" s="82" t="s">
        <v>68</v>
      </c>
      <c r="C17" s="83" t="s">
        <v>69</v>
      </c>
      <c r="D17" s="42">
        <v>220607</v>
      </c>
      <c r="E17" s="84">
        <f t="shared" si="0"/>
        <v>2.7703397200237342E-2</v>
      </c>
    </row>
    <row r="18" spans="2:5" ht="15.75">
      <c r="B18" s="82" t="s">
        <v>70</v>
      </c>
      <c r="C18" s="83" t="s">
        <v>71</v>
      </c>
      <c r="D18" s="42">
        <v>179497</v>
      </c>
      <c r="E18" s="84">
        <f t="shared" si="0"/>
        <v>2.2540883504381104E-2</v>
      </c>
    </row>
    <row r="19" spans="2:5" ht="15.75">
      <c r="B19" s="82" t="s">
        <v>72</v>
      </c>
      <c r="C19" s="83" t="s">
        <v>73</v>
      </c>
      <c r="D19" s="42">
        <v>54805</v>
      </c>
      <c r="E19" s="84">
        <f t="shared" si="0"/>
        <v>6.8823051107127498E-3</v>
      </c>
    </row>
    <row r="20" spans="2:5" ht="15.75">
      <c r="B20" s="82" t="s">
        <v>74</v>
      </c>
      <c r="C20" s="83" t="s">
        <v>75</v>
      </c>
      <c r="D20" s="42">
        <v>67625</v>
      </c>
      <c r="E20" s="84">
        <f t="shared" si="0"/>
        <v>8.4922157305346163E-3</v>
      </c>
    </row>
    <row r="21" spans="2:5" ht="15.75">
      <c r="B21" s="82" t="s">
        <v>76</v>
      </c>
      <c r="C21" s="83" t="s">
        <v>77</v>
      </c>
      <c r="D21" s="42">
        <v>131320</v>
      </c>
      <c r="E21" s="84">
        <f t="shared" si="0"/>
        <v>1.6490909718799348E-2</v>
      </c>
    </row>
    <row r="22" spans="2:5" ht="15.75">
      <c r="B22" s="82" t="s">
        <v>78</v>
      </c>
      <c r="C22" s="83" t="s">
        <v>79</v>
      </c>
      <c r="D22" s="42">
        <v>123108</v>
      </c>
      <c r="E22" s="84">
        <f t="shared" si="0"/>
        <v>1.5459662760142783E-2</v>
      </c>
    </row>
    <row r="23" spans="2:5" ht="15.75">
      <c r="B23" s="82" t="s">
        <v>80</v>
      </c>
      <c r="C23" s="83" t="s">
        <v>81</v>
      </c>
      <c r="D23" s="42">
        <v>71566</v>
      </c>
      <c r="E23" s="84">
        <f t="shared" si="0"/>
        <v>8.9871188313706534E-3</v>
      </c>
    </row>
    <row r="24" spans="2:5" ht="15.75">
      <c r="B24" s="82" t="s">
        <v>82</v>
      </c>
      <c r="C24" s="83" t="s">
        <v>83</v>
      </c>
      <c r="D24" s="42">
        <v>101069</v>
      </c>
      <c r="E24" s="84">
        <f t="shared" si="0"/>
        <v>1.2692048083835908E-2</v>
      </c>
    </row>
    <row r="25" spans="2:5" ht="15.75">
      <c r="B25" s="82" t="s">
        <v>84</v>
      </c>
      <c r="C25" s="83" t="s">
        <v>85</v>
      </c>
      <c r="D25" s="42">
        <v>106017</v>
      </c>
      <c r="E25" s="84">
        <f t="shared" si="0"/>
        <v>1.3313408282500385E-2</v>
      </c>
    </row>
    <row r="26" spans="2:5" ht="15.75">
      <c r="B26" s="82" t="s">
        <v>86</v>
      </c>
      <c r="C26" s="83" t="s">
        <v>87</v>
      </c>
      <c r="D26" s="42">
        <v>33422</v>
      </c>
      <c r="E26" s="84">
        <f t="shared" si="0"/>
        <v>4.1970696361689902E-3</v>
      </c>
    </row>
    <row r="27" spans="2:5" ht="15.75">
      <c r="B27" s="82" t="s">
        <v>88</v>
      </c>
      <c r="C27" s="83" t="s">
        <v>89</v>
      </c>
      <c r="D27" s="42">
        <v>204114</v>
      </c>
      <c r="E27" s="84">
        <f t="shared" si="0"/>
        <v>2.5632238397372907E-2</v>
      </c>
    </row>
    <row r="28" spans="2:5" ht="15.75">
      <c r="B28" s="82" t="s">
        <v>90</v>
      </c>
      <c r="C28" s="83" t="s">
        <v>91</v>
      </c>
      <c r="D28" s="42">
        <v>23107</v>
      </c>
      <c r="E28" s="84">
        <f t="shared" si="0"/>
        <v>2.9017320352748748E-3</v>
      </c>
    </row>
    <row r="29" spans="2:5" ht="15.75">
      <c r="B29" s="82" t="s">
        <v>92</v>
      </c>
      <c r="C29" s="83" t="s">
        <v>93</v>
      </c>
      <c r="D29" s="42">
        <v>138412</v>
      </c>
      <c r="E29" s="84">
        <f t="shared" si="0"/>
        <v>1.7381509259811571E-2</v>
      </c>
    </row>
    <row r="30" spans="2:5" ht="15.75">
      <c r="B30" s="82" t="s">
        <v>94</v>
      </c>
      <c r="C30" s="83" t="s">
        <v>95</v>
      </c>
      <c r="D30" s="42">
        <v>41761</v>
      </c>
      <c r="E30" s="84">
        <f t="shared" si="0"/>
        <v>5.2442650073620135E-3</v>
      </c>
    </row>
    <row r="31" spans="2:5" ht="15.75">
      <c r="B31" s="82" t="s">
        <v>96</v>
      </c>
      <c r="C31" s="83" t="s">
        <v>97</v>
      </c>
      <c r="D31" s="42">
        <v>164773</v>
      </c>
      <c r="E31" s="84">
        <f t="shared" si="0"/>
        <v>2.0691872274563851E-2</v>
      </c>
    </row>
    <row r="32" spans="2:5" ht="15.75">
      <c r="B32" s="82" t="s">
        <v>98</v>
      </c>
      <c r="C32" s="83" t="s">
        <v>99</v>
      </c>
      <c r="D32" s="42">
        <v>107018</v>
      </c>
      <c r="E32" s="84">
        <f t="shared" si="0"/>
        <v>1.3439111912020017E-2</v>
      </c>
    </row>
    <row r="33" spans="2:13" ht="15.75">
      <c r="B33" s="82" t="s">
        <v>100</v>
      </c>
      <c r="C33" s="83" t="s">
        <v>101</v>
      </c>
      <c r="D33" s="42">
        <v>78830</v>
      </c>
      <c r="E33" s="84">
        <f t="shared" si="0"/>
        <v>9.8993177972353987E-3</v>
      </c>
    </row>
    <row r="34" spans="2:13" ht="15.75">
      <c r="B34" s="82" t="s">
        <v>102</v>
      </c>
      <c r="C34" s="83" t="s">
        <v>103</v>
      </c>
      <c r="D34" s="42">
        <v>173803</v>
      </c>
      <c r="E34" s="84">
        <f t="shared" si="0"/>
        <v>2.1825842079321377E-2</v>
      </c>
    </row>
    <row r="35" spans="2:13" ht="15.75">
      <c r="B35" s="82" t="s">
        <v>104</v>
      </c>
      <c r="C35" s="83" t="s">
        <v>105</v>
      </c>
      <c r="D35" s="42">
        <v>125118</v>
      </c>
      <c r="E35" s="84">
        <f t="shared" si="0"/>
        <v>1.5712074643593792E-2</v>
      </c>
    </row>
    <row r="36" spans="2:13" ht="15.75">
      <c r="B36" s="82" t="s">
        <v>106</v>
      </c>
      <c r="C36" s="83" t="s">
        <v>107</v>
      </c>
      <c r="D36" s="42">
        <v>70612</v>
      </c>
      <c r="E36" s="84">
        <f t="shared" si="0"/>
        <v>8.8673173702700243E-3</v>
      </c>
    </row>
    <row r="37" spans="2:13" ht="15.75">
      <c r="B37" s="82" t="s">
        <v>108</v>
      </c>
      <c r="C37" s="83" t="s">
        <v>109</v>
      </c>
      <c r="D37" s="42">
        <v>185145</v>
      </c>
      <c r="E37" s="84">
        <f t="shared" si="0"/>
        <v>2.3250148339073295E-2</v>
      </c>
    </row>
    <row r="38" spans="2:13" ht="15.75">
      <c r="B38" s="82" t="s">
        <v>110</v>
      </c>
      <c r="C38" s="83" t="s">
        <v>111</v>
      </c>
      <c r="D38" s="42">
        <v>176786</v>
      </c>
      <c r="E38" s="84">
        <f t="shared" si="0"/>
        <v>2.2200441406850912E-2</v>
      </c>
    </row>
    <row r="39" spans="2:13" ht="15.75">
      <c r="B39" s="82" t="s">
        <v>112</v>
      </c>
      <c r="C39" s="83" t="s">
        <v>113</v>
      </c>
      <c r="D39" s="42">
        <v>40810</v>
      </c>
      <c r="E39" s="84">
        <f t="shared" si="0"/>
        <v>5.124840280415789E-3</v>
      </c>
    </row>
    <row r="40" spans="2:13" ht="15.75">
      <c r="B40" s="82" t="s">
        <v>114</v>
      </c>
      <c r="C40" s="83" t="s">
        <v>115</v>
      </c>
      <c r="D40" s="42">
        <v>383598</v>
      </c>
      <c r="E40" s="84">
        <f t="shared" si="0"/>
        <v>4.8171489387084925E-2</v>
      </c>
      <c r="M40" s="18"/>
    </row>
    <row r="41" spans="2:13" ht="15.75">
      <c r="B41" s="82" t="s">
        <v>116</v>
      </c>
      <c r="C41" s="83" t="s">
        <v>117</v>
      </c>
      <c r="D41" s="42">
        <v>59325</v>
      </c>
      <c r="E41" s="84">
        <f t="shared" si="0"/>
        <v>7.4499179033488527E-3</v>
      </c>
    </row>
    <row r="42" spans="2:13" ht="15.75">
      <c r="B42" s="82" t="s">
        <v>118</v>
      </c>
      <c r="C42" s="83" t="s">
        <v>119</v>
      </c>
      <c r="D42" s="42">
        <v>89169</v>
      </c>
      <c r="E42" s="84">
        <f t="shared" si="0"/>
        <v>1.119766927136475E-2</v>
      </c>
    </row>
    <row r="43" spans="2:13" ht="15.75">
      <c r="B43" s="82" t="s">
        <v>120</v>
      </c>
      <c r="C43" s="83" t="s">
        <v>122</v>
      </c>
      <c r="D43" s="42">
        <v>109637</v>
      </c>
      <c r="E43" s="84">
        <f t="shared" si="0"/>
        <v>1.3768000828815141E-2</v>
      </c>
    </row>
    <row r="44" spans="2:13" ht="15.75">
      <c r="B44" s="82" t="s">
        <v>123</v>
      </c>
      <c r="C44" s="83" t="s">
        <v>124</v>
      </c>
      <c r="D44" s="42">
        <v>88132</v>
      </c>
      <c r="E44" s="84">
        <f t="shared" si="0"/>
        <v>1.1067444831992264E-2</v>
      </c>
    </row>
    <row r="45" spans="2:13" ht="15.75">
      <c r="B45" s="82" t="s">
        <v>125</v>
      </c>
      <c r="C45" s="83" t="s">
        <v>126</v>
      </c>
      <c r="D45" s="42">
        <v>41898</v>
      </c>
      <c r="E45" s="84">
        <f t="shared" si="0"/>
        <v>5.2614692004131517E-3</v>
      </c>
    </row>
    <row r="46" spans="2:13" ht="15.75">
      <c r="B46" s="82" t="s">
        <v>127</v>
      </c>
      <c r="C46" s="83" t="s">
        <v>128</v>
      </c>
      <c r="D46" s="42">
        <v>2646011</v>
      </c>
      <c r="E46" s="84">
        <f t="shared" si="0"/>
        <v>0.33228090554332912</v>
      </c>
    </row>
    <row r="47" spans="2:13" ht="15.75">
      <c r="B47" s="82" t="s">
        <v>129</v>
      </c>
      <c r="C47" s="83" t="s">
        <v>130</v>
      </c>
      <c r="D47" s="42">
        <v>859716</v>
      </c>
      <c r="E47" s="84">
        <f t="shared" si="0"/>
        <v>0.10796146009600442</v>
      </c>
    </row>
    <row r="48" spans="2:13" ht="16.5" thickBot="1">
      <c r="B48" s="85" t="s">
        <v>131</v>
      </c>
      <c r="C48" s="86" t="s">
        <v>38</v>
      </c>
      <c r="D48" s="38">
        <f>SUM(D5:D47)</f>
        <v>7963175</v>
      </c>
      <c r="E48" s="87">
        <f t="shared" si="0"/>
        <v>1</v>
      </c>
    </row>
    <row r="49" spans="4:4">
      <c r="D49" s="21"/>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I12" sqref="I12"/>
    </sheetView>
  </sheetViews>
  <sheetFormatPr defaultRowHeight="15"/>
  <cols>
    <col min="2" max="2" width="7.5703125" customWidth="1"/>
    <col min="3" max="3" width="19.28515625" customWidth="1"/>
    <col min="4" max="4" width="28.42578125" customWidth="1"/>
    <col min="5" max="16384" width="9.140625" style="9"/>
  </cols>
  <sheetData>
    <row r="1" spans="2:4" ht="15.75" thickBot="1"/>
    <row r="2" spans="2:4" ht="56.25" customHeight="1">
      <c r="B2" s="130" t="s">
        <v>241</v>
      </c>
      <c r="C2" s="131"/>
      <c r="D2" s="132"/>
    </row>
    <row r="3" spans="2:4" ht="65.25" customHeight="1">
      <c r="B3" s="128" t="s">
        <v>39</v>
      </c>
      <c r="C3" s="129"/>
      <c r="D3" s="88" t="s">
        <v>16</v>
      </c>
    </row>
    <row r="4" spans="2:4">
      <c r="B4" s="79" t="s">
        <v>41</v>
      </c>
      <c r="C4" s="80" t="s">
        <v>197</v>
      </c>
      <c r="D4" s="89"/>
    </row>
    <row r="5" spans="2:4" ht="15.75">
      <c r="B5" s="93"/>
      <c r="C5" s="83" t="s">
        <v>198</v>
      </c>
      <c r="D5" s="92">
        <v>16474</v>
      </c>
    </row>
    <row r="6" spans="2:4" ht="15.75">
      <c r="B6" s="94" t="s">
        <v>46</v>
      </c>
      <c r="C6" s="83" t="s">
        <v>47</v>
      </c>
      <c r="D6" s="92">
        <v>72725</v>
      </c>
    </row>
    <row r="7" spans="2:4" ht="15.75">
      <c r="B7" s="94" t="s">
        <v>48</v>
      </c>
      <c r="C7" s="83" t="s">
        <v>49</v>
      </c>
      <c r="D7" s="92">
        <v>94977</v>
      </c>
    </row>
    <row r="8" spans="2:4" ht="15.75">
      <c r="B8" s="94" t="s">
        <v>50</v>
      </c>
      <c r="C8" s="83" t="s">
        <v>51</v>
      </c>
      <c r="D8" s="92">
        <v>139209</v>
      </c>
    </row>
    <row r="9" spans="2:4" ht="15.75">
      <c r="B9" s="94" t="s">
        <v>52</v>
      </c>
      <c r="C9" s="83" t="s">
        <v>53</v>
      </c>
      <c r="D9" s="92">
        <v>90666</v>
      </c>
    </row>
    <row r="10" spans="2:4" ht="15.75">
      <c r="B10" s="94" t="s">
        <v>54</v>
      </c>
      <c r="C10" s="83" t="s">
        <v>55</v>
      </c>
      <c r="D10" s="92">
        <v>125093</v>
      </c>
    </row>
    <row r="11" spans="2:4" ht="15.75">
      <c r="B11" s="94" t="s">
        <v>56</v>
      </c>
      <c r="C11" s="83" t="s">
        <v>57</v>
      </c>
      <c r="D11" s="92">
        <v>49193</v>
      </c>
    </row>
    <row r="12" spans="2:4" ht="15.75">
      <c r="B12" s="94" t="s">
        <v>58</v>
      </c>
      <c r="C12" s="83" t="s">
        <v>59</v>
      </c>
      <c r="D12" s="92">
        <v>46453</v>
      </c>
    </row>
    <row r="13" spans="2:4" ht="15.75">
      <c r="B13" s="94" t="s">
        <v>60</v>
      </c>
      <c r="C13" s="83" t="s">
        <v>61</v>
      </c>
      <c r="D13" s="92">
        <v>134343</v>
      </c>
    </row>
    <row r="14" spans="2:4" ht="15.75">
      <c r="B14" s="94" t="s">
        <v>62</v>
      </c>
      <c r="C14" s="83" t="s">
        <v>63</v>
      </c>
      <c r="D14" s="92">
        <v>50476</v>
      </c>
    </row>
    <row r="15" spans="2:4" ht="15.75">
      <c r="B15" s="94" t="s">
        <v>64</v>
      </c>
      <c r="C15" s="83" t="s">
        <v>65</v>
      </c>
      <c r="D15" s="92">
        <v>67344</v>
      </c>
    </row>
    <row r="16" spans="2:4" ht="15.75">
      <c r="B16" s="94" t="s">
        <v>66</v>
      </c>
      <c r="C16" s="83" t="s">
        <v>67</v>
      </c>
      <c r="D16" s="92">
        <v>42044</v>
      </c>
    </row>
    <row r="17" spans="2:4" ht="15.75">
      <c r="B17" s="94" t="s">
        <v>68</v>
      </c>
      <c r="C17" s="83" t="s">
        <v>69</v>
      </c>
      <c r="D17" s="92">
        <v>181201</v>
      </c>
    </row>
    <row r="18" spans="2:4" ht="15.75">
      <c r="B18" s="94" t="s">
        <v>70</v>
      </c>
      <c r="C18" s="83" t="s">
        <v>71</v>
      </c>
      <c r="D18" s="92">
        <v>134639</v>
      </c>
    </row>
    <row r="19" spans="2:4" ht="15.75">
      <c r="B19" s="94" t="s">
        <v>72</v>
      </c>
      <c r="C19" s="83" t="s">
        <v>73</v>
      </c>
      <c r="D19" s="92">
        <v>38558</v>
      </c>
    </row>
    <row r="20" spans="2:4" ht="15.75">
      <c r="B20" s="94" t="s">
        <v>74</v>
      </c>
      <c r="C20" s="83" t="s">
        <v>75</v>
      </c>
      <c r="D20" s="92">
        <v>85598</v>
      </c>
    </row>
    <row r="21" spans="2:4" ht="15.75">
      <c r="B21" s="94" t="s">
        <v>76</v>
      </c>
      <c r="C21" s="83" t="s">
        <v>77</v>
      </c>
      <c r="D21" s="92">
        <v>106636</v>
      </c>
    </row>
    <row r="22" spans="2:4" ht="15.75">
      <c r="B22" s="94" t="s">
        <v>78</v>
      </c>
      <c r="C22" s="83" t="s">
        <v>79</v>
      </c>
      <c r="D22" s="92">
        <v>84039</v>
      </c>
    </row>
    <row r="23" spans="2:4" ht="15.75">
      <c r="B23" s="94" t="s">
        <v>80</v>
      </c>
      <c r="C23" s="83" t="s">
        <v>81</v>
      </c>
      <c r="D23" s="92">
        <v>65780</v>
      </c>
    </row>
    <row r="24" spans="2:4" ht="15.75">
      <c r="B24" s="94" t="s">
        <v>82</v>
      </c>
      <c r="C24" s="83" t="s">
        <v>83</v>
      </c>
      <c r="D24" s="92">
        <v>56517</v>
      </c>
    </row>
    <row r="25" spans="2:4" ht="15.75">
      <c r="B25" s="94" t="s">
        <v>84</v>
      </c>
      <c r="C25" s="83" t="s">
        <v>85</v>
      </c>
      <c r="D25" s="92">
        <v>77700</v>
      </c>
    </row>
    <row r="26" spans="2:4" ht="15.75">
      <c r="B26" s="94" t="s">
        <v>86</v>
      </c>
      <c r="C26" s="83" t="s">
        <v>87</v>
      </c>
      <c r="D26" s="92">
        <v>43134</v>
      </c>
    </row>
    <row r="27" spans="2:4" ht="15.75">
      <c r="B27" s="94" t="s">
        <v>88</v>
      </c>
      <c r="C27" s="83" t="s">
        <v>89</v>
      </c>
      <c r="D27" s="92">
        <v>141209</v>
      </c>
    </row>
    <row r="28" spans="2:4" ht="15.75">
      <c r="B28" s="94" t="s">
        <v>90</v>
      </c>
      <c r="C28" s="83" t="s">
        <v>91</v>
      </c>
      <c r="D28" s="92">
        <v>41864</v>
      </c>
    </row>
    <row r="29" spans="2:4" ht="15.75">
      <c r="B29" s="94" t="s">
        <v>92</v>
      </c>
      <c r="C29" s="83" t="s">
        <v>93</v>
      </c>
      <c r="D29" s="92">
        <v>84959</v>
      </c>
    </row>
    <row r="30" spans="2:4" ht="15.75">
      <c r="B30" s="94" t="s">
        <v>94</v>
      </c>
      <c r="C30" s="83" t="s">
        <v>95</v>
      </c>
      <c r="D30" s="92">
        <v>36727</v>
      </c>
    </row>
    <row r="31" spans="2:4" ht="15.75">
      <c r="B31" s="94" t="s">
        <v>96</v>
      </c>
      <c r="C31" s="83" t="s">
        <v>97</v>
      </c>
      <c r="D31" s="92">
        <v>106888</v>
      </c>
    </row>
    <row r="32" spans="2:4" ht="15.75">
      <c r="B32" s="94" t="s">
        <v>98</v>
      </c>
      <c r="C32" s="83" t="s">
        <v>99</v>
      </c>
      <c r="D32" s="92">
        <v>67134</v>
      </c>
    </row>
    <row r="33" spans="2:12" ht="15.75">
      <c r="B33" s="94" t="s">
        <v>100</v>
      </c>
      <c r="C33" s="83" t="s">
        <v>101</v>
      </c>
      <c r="D33" s="92">
        <v>62435</v>
      </c>
    </row>
    <row r="34" spans="2:12" ht="15.75">
      <c r="B34" s="94" t="s">
        <v>102</v>
      </c>
      <c r="C34" s="83" t="s">
        <v>103</v>
      </c>
      <c r="D34" s="92">
        <v>161195</v>
      </c>
    </row>
    <row r="35" spans="2:12" ht="15.75">
      <c r="B35" s="94" t="s">
        <v>104</v>
      </c>
      <c r="C35" s="83" t="s">
        <v>105</v>
      </c>
      <c r="D35" s="92">
        <v>61671</v>
      </c>
    </row>
    <row r="36" spans="2:12" ht="15.75">
      <c r="B36" s="94" t="s">
        <v>106</v>
      </c>
      <c r="C36" s="83" t="s">
        <v>107</v>
      </c>
      <c r="D36" s="92">
        <v>42366</v>
      </c>
    </row>
    <row r="37" spans="2:12" ht="15.75">
      <c r="B37" s="94" t="s">
        <v>108</v>
      </c>
      <c r="C37" s="83" t="s">
        <v>109</v>
      </c>
      <c r="D37" s="92">
        <v>100409</v>
      </c>
    </row>
    <row r="38" spans="2:12" ht="15.75">
      <c r="B38" s="94" t="s">
        <v>110</v>
      </c>
      <c r="C38" s="83" t="s">
        <v>111</v>
      </c>
      <c r="D38" s="92">
        <v>90319</v>
      </c>
    </row>
    <row r="39" spans="2:12" ht="15.75">
      <c r="B39" s="94" t="s">
        <v>112</v>
      </c>
      <c r="C39" s="83" t="s">
        <v>113</v>
      </c>
      <c r="D39" s="92">
        <v>49285</v>
      </c>
    </row>
    <row r="40" spans="2:12" ht="15.75">
      <c r="B40" s="94" t="s">
        <v>114</v>
      </c>
      <c r="C40" s="83" t="s">
        <v>115</v>
      </c>
      <c r="D40" s="92">
        <v>173256</v>
      </c>
    </row>
    <row r="41" spans="2:12" ht="15.75">
      <c r="B41" s="94" t="s">
        <v>116</v>
      </c>
      <c r="C41" s="83" t="s">
        <v>117</v>
      </c>
      <c r="D41" s="92">
        <v>34086</v>
      </c>
    </row>
    <row r="42" spans="2:12" ht="15.75">
      <c r="B42" s="94" t="s">
        <v>118</v>
      </c>
      <c r="C42" s="83" t="s">
        <v>119</v>
      </c>
      <c r="D42" s="92">
        <v>47378</v>
      </c>
    </row>
    <row r="43" spans="2:12" ht="15.75">
      <c r="B43" s="94" t="s">
        <v>120</v>
      </c>
      <c r="C43" s="83" t="s">
        <v>122</v>
      </c>
      <c r="D43" s="92">
        <v>65914</v>
      </c>
    </row>
    <row r="44" spans="2:12" ht="15.75">
      <c r="B44" s="94" t="s">
        <v>123</v>
      </c>
      <c r="C44" s="83" t="s">
        <v>124</v>
      </c>
      <c r="D44" s="92">
        <v>45879</v>
      </c>
      <c r="L44" s="18"/>
    </row>
    <row r="45" spans="2:12" ht="15.75">
      <c r="B45" s="94" t="s">
        <v>125</v>
      </c>
      <c r="C45" s="83" t="s">
        <v>126</v>
      </c>
      <c r="D45" s="92">
        <v>45242</v>
      </c>
    </row>
    <row r="46" spans="2:12" ht="15.75">
      <c r="B46" s="94" t="s">
        <v>127</v>
      </c>
      <c r="C46" s="83" t="s">
        <v>128</v>
      </c>
      <c r="D46" s="92">
        <v>66504</v>
      </c>
    </row>
    <row r="47" spans="2:12" ht="15.75">
      <c r="B47" s="94">
        <v>421</v>
      </c>
      <c r="C47" s="83" t="s">
        <v>128</v>
      </c>
      <c r="D47" s="92">
        <v>93169</v>
      </c>
    </row>
    <row r="48" spans="2:12" ht="15.75">
      <c r="B48" s="94">
        <v>431</v>
      </c>
      <c r="C48" s="83" t="s">
        <v>128</v>
      </c>
      <c r="D48" s="92">
        <v>124268</v>
      </c>
    </row>
    <row r="49" spans="2:4" ht="15.75">
      <c r="B49" s="94">
        <v>441</v>
      </c>
      <c r="C49" s="83" t="s">
        <v>128</v>
      </c>
      <c r="D49" s="92">
        <v>94345</v>
      </c>
    </row>
    <row r="50" spans="2:4" ht="15.75">
      <c r="B50" s="94">
        <v>451</v>
      </c>
      <c r="C50" s="83" t="s">
        <v>128</v>
      </c>
      <c r="D50" s="92">
        <v>75430</v>
      </c>
    </row>
    <row r="51" spans="2:4" ht="15.75">
      <c r="B51" s="94">
        <v>461</v>
      </c>
      <c r="C51" s="83" t="s">
        <v>128</v>
      </c>
      <c r="D51" s="92">
        <v>114035</v>
      </c>
    </row>
    <row r="52" spans="2:4" ht="15.75">
      <c r="B52" s="94" t="s">
        <v>129</v>
      </c>
      <c r="C52" s="83" t="s">
        <v>130</v>
      </c>
      <c r="D52" s="92">
        <v>140752</v>
      </c>
    </row>
    <row r="53" spans="2:4" ht="16.5" thickBot="1">
      <c r="B53" s="85" t="s">
        <v>131</v>
      </c>
      <c r="C53" s="90" t="s">
        <v>38</v>
      </c>
      <c r="D53" s="91">
        <f>SUM(D5:D52)</f>
        <v>3969518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D14"/>
  <sheetViews>
    <sheetView workbookViewId="0">
      <selection activeCell="H21" sqref="H21"/>
    </sheetView>
  </sheetViews>
  <sheetFormatPr defaultRowHeight="12.75"/>
  <cols>
    <col min="1" max="1" width="12.140625" customWidth="1"/>
    <col min="2" max="2" width="28.7109375" customWidth="1"/>
    <col min="3" max="3" width="27.85546875" customWidth="1"/>
  </cols>
  <sheetData>
    <row r="1" spans="2:4" ht="16.5" thickBot="1">
      <c r="B1" s="124"/>
      <c r="C1" s="124"/>
    </row>
    <row r="2" spans="2:4" ht="42" customHeight="1">
      <c r="B2" s="125" t="s">
        <v>242</v>
      </c>
      <c r="C2" s="127"/>
    </row>
    <row r="3" spans="2:4">
      <c r="B3" s="79" t="s">
        <v>185</v>
      </c>
      <c r="C3" s="89" t="s">
        <v>40</v>
      </c>
    </row>
    <row r="4" spans="2:4" ht="15">
      <c r="B4" s="95" t="s">
        <v>204</v>
      </c>
      <c r="C4" s="43">
        <v>100202</v>
      </c>
    </row>
    <row r="5" spans="2:4" ht="15">
      <c r="B5" s="95" t="s">
        <v>195</v>
      </c>
      <c r="C5" s="43">
        <v>99914</v>
      </c>
    </row>
    <row r="6" spans="2:4" ht="15">
      <c r="B6" s="95" t="s">
        <v>12</v>
      </c>
      <c r="C6" s="43">
        <v>99587</v>
      </c>
    </row>
    <row r="7" spans="2:4" ht="15">
      <c r="B7" s="95" t="s">
        <v>13</v>
      </c>
      <c r="C7" s="43">
        <v>99347</v>
      </c>
    </row>
    <row r="8" spans="2:4" ht="15">
      <c r="B8" s="95" t="s">
        <v>14</v>
      </c>
      <c r="C8" s="43">
        <v>98999</v>
      </c>
    </row>
    <row r="9" spans="2:4" ht="15">
      <c r="B9" s="95" t="s">
        <v>15</v>
      </c>
      <c r="C9" s="43">
        <v>98749</v>
      </c>
    </row>
    <row r="10" spans="2:4" ht="15">
      <c r="B10" s="95" t="s">
        <v>2</v>
      </c>
      <c r="C10" s="43">
        <v>98470</v>
      </c>
    </row>
    <row r="11" spans="2:4" ht="15">
      <c r="B11" s="95" t="s">
        <v>188</v>
      </c>
      <c r="C11" s="43">
        <v>98211</v>
      </c>
    </row>
    <row r="12" spans="2:4" ht="15">
      <c r="B12" s="95" t="s">
        <v>20</v>
      </c>
      <c r="C12" s="43">
        <v>97789</v>
      </c>
    </row>
    <row r="13" spans="2:4" ht="15">
      <c r="B13" s="95" t="s">
        <v>203</v>
      </c>
      <c r="C13" s="43">
        <v>79104</v>
      </c>
      <c r="D13" s="4"/>
    </row>
    <row r="14" spans="2:4" ht="15.75" thickBot="1">
      <c r="B14" s="96" t="s">
        <v>17</v>
      </c>
      <c r="C14" s="75">
        <v>79193</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23" sqref="H23"/>
    </sheetView>
  </sheetViews>
  <sheetFormatPr defaultColWidth="11.42578125" defaultRowHeight="12.75"/>
  <cols>
    <col min="2" max="2" width="4.85546875" customWidth="1"/>
    <col min="3" max="3" width="19.28515625" style="7" customWidth="1"/>
    <col min="4" max="4" width="18.5703125" customWidth="1"/>
    <col min="5" max="6" width="10.140625" bestFit="1" customWidth="1"/>
  </cols>
  <sheetData>
    <row r="1" spans="2:8" ht="13.5" thickBot="1"/>
    <row r="2" spans="2:8" ht="54" customHeight="1">
      <c r="B2" s="100" t="s">
        <v>243</v>
      </c>
      <c r="C2" s="101"/>
      <c r="D2" s="101"/>
      <c r="E2" s="101"/>
      <c r="F2" s="102"/>
    </row>
    <row r="3" spans="2:8" ht="23.25" customHeight="1">
      <c r="B3" s="116" t="s">
        <v>37</v>
      </c>
      <c r="C3" s="99" t="s">
        <v>161</v>
      </c>
      <c r="D3" s="99" t="s">
        <v>132</v>
      </c>
      <c r="E3" s="99" t="s">
        <v>134</v>
      </c>
      <c r="F3" s="107"/>
    </row>
    <row r="4" spans="2:8" ht="47.25" customHeight="1">
      <c r="B4" s="116"/>
      <c r="C4" s="99"/>
      <c r="D4" s="99"/>
      <c r="E4" s="35" t="s">
        <v>167</v>
      </c>
      <c r="F4" s="47" t="s">
        <v>168</v>
      </c>
    </row>
    <row r="5" spans="2:8" ht="15">
      <c r="B5" s="40">
        <f>k_total_tec_1122!B6</f>
        <v>1</v>
      </c>
      <c r="C5" s="41" t="str">
        <f>k_total_tec_1122!C6</f>
        <v>METROPOLITAN LIFE</v>
      </c>
      <c r="D5" s="42">
        <f t="shared" ref="D5:D11" si="0">E5+F5</f>
        <v>1097867</v>
      </c>
      <c r="E5" s="42">
        <v>525087</v>
      </c>
      <c r="F5" s="43">
        <v>572780</v>
      </c>
      <c r="G5" s="4"/>
      <c r="H5" s="4"/>
    </row>
    <row r="6" spans="2:8" ht="15">
      <c r="B6" s="44">
        <f>k_total_tec_1122!B7</f>
        <v>2</v>
      </c>
      <c r="C6" s="41" t="str">
        <f>k_total_tec_1122!C7</f>
        <v>AZT VIITORUL TAU</v>
      </c>
      <c r="D6" s="42">
        <f t="shared" si="0"/>
        <v>1659302</v>
      </c>
      <c r="E6" s="42">
        <v>793853</v>
      </c>
      <c r="F6" s="43">
        <v>865449</v>
      </c>
      <c r="G6" s="4"/>
      <c r="H6" s="4"/>
    </row>
    <row r="7" spans="2:8" ht="15">
      <c r="B7" s="44">
        <f>k_total_tec_1122!B8</f>
        <v>3</v>
      </c>
      <c r="C7" s="45" t="str">
        <f>k_total_tec_1122!C8</f>
        <v>BCR</v>
      </c>
      <c r="D7" s="42">
        <f t="shared" si="0"/>
        <v>743231</v>
      </c>
      <c r="E7" s="42">
        <v>351607</v>
      </c>
      <c r="F7" s="43">
        <v>391624</v>
      </c>
      <c r="G7" s="4"/>
      <c r="H7" s="4"/>
    </row>
    <row r="8" spans="2:8" ht="15">
      <c r="B8" s="44">
        <f>k_total_tec_1122!B9</f>
        <v>4</v>
      </c>
      <c r="C8" s="45" t="str">
        <f>k_total_tec_1122!C9</f>
        <v>BRD</v>
      </c>
      <c r="D8" s="42">
        <f t="shared" si="0"/>
        <v>532835</v>
      </c>
      <c r="E8" s="42">
        <v>251432</v>
      </c>
      <c r="F8" s="43">
        <v>281403</v>
      </c>
      <c r="G8" s="4"/>
      <c r="H8" s="4"/>
    </row>
    <row r="9" spans="2:8" ht="15">
      <c r="B9" s="44">
        <f>k_total_tec_1122!B10</f>
        <v>5</v>
      </c>
      <c r="C9" s="45" t="str">
        <f>k_total_tec_1122!C10</f>
        <v>VITAL</v>
      </c>
      <c r="D9" s="42">
        <f t="shared" si="0"/>
        <v>1005996</v>
      </c>
      <c r="E9" s="42">
        <v>473978</v>
      </c>
      <c r="F9" s="43">
        <v>532018</v>
      </c>
      <c r="G9" s="4"/>
      <c r="H9" s="4"/>
    </row>
    <row r="10" spans="2:8" ht="15">
      <c r="B10" s="44">
        <f>k_total_tec_1122!B11</f>
        <v>6</v>
      </c>
      <c r="C10" s="45" t="str">
        <f>k_total_tec_1122!C11</f>
        <v>ARIPI</v>
      </c>
      <c r="D10" s="42">
        <f t="shared" si="0"/>
        <v>841959</v>
      </c>
      <c r="E10" s="42">
        <v>398944</v>
      </c>
      <c r="F10" s="43">
        <v>443015</v>
      </c>
      <c r="G10" s="4"/>
      <c r="H10" s="4"/>
    </row>
    <row r="11" spans="2:8" ht="15">
      <c r="B11" s="44">
        <f>k_total_tec_1122!B12</f>
        <v>7</v>
      </c>
      <c r="C11" s="45" t="s">
        <v>6</v>
      </c>
      <c r="D11" s="42">
        <f t="shared" si="0"/>
        <v>2081985</v>
      </c>
      <c r="E11" s="42">
        <v>1031709</v>
      </c>
      <c r="F11" s="43">
        <v>1050276</v>
      </c>
      <c r="G11" s="4"/>
      <c r="H11" s="4"/>
    </row>
    <row r="12" spans="2:8" ht="15.75" thickBot="1">
      <c r="B12" s="133" t="s">
        <v>38</v>
      </c>
      <c r="C12" s="134"/>
      <c r="D12" s="38">
        <f>SUM(D5:D11)</f>
        <v>7963175</v>
      </c>
      <c r="E12" s="38">
        <f>SUM(E5:E11)</f>
        <v>3826610</v>
      </c>
      <c r="F12" s="39">
        <f>SUM(F5:F11)</f>
        <v>4136565</v>
      </c>
      <c r="G12" s="4"/>
      <c r="H12" s="4"/>
    </row>
    <row r="14" spans="2:8">
      <c r="B14" s="11"/>
      <c r="C14" s="12"/>
    </row>
    <row r="15" spans="2:8">
      <c r="B15" s="15"/>
      <c r="C15" s="15"/>
    </row>
  </sheetData>
  <mergeCells count="6">
    <mergeCell ref="B12:C12"/>
    <mergeCell ref="D3:D4"/>
    <mergeCell ref="E3:F3"/>
    <mergeCell ref="B3:B4"/>
    <mergeCell ref="C3:C4"/>
    <mergeCell ref="B2:F2"/>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P20" sqref="P20"/>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4" sqref="H24"/>
    </sheetView>
  </sheetViews>
  <sheetFormatPr defaultColWidth="11.42578125" defaultRowHeight="12.75"/>
  <cols>
    <col min="2" max="2" width="5.5703125" customWidth="1"/>
    <col min="3" max="3" width="18"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6.25" customHeight="1">
      <c r="B2" s="100" t="s">
        <v>244</v>
      </c>
      <c r="C2" s="101"/>
      <c r="D2" s="101"/>
      <c r="E2" s="101"/>
      <c r="F2" s="101"/>
      <c r="G2" s="101"/>
      <c r="H2" s="101"/>
      <c r="I2" s="101"/>
      <c r="J2" s="101"/>
      <c r="K2" s="101"/>
      <c r="L2" s="101"/>
      <c r="M2" s="101"/>
      <c r="N2" s="101"/>
      <c r="O2" s="101"/>
      <c r="P2" s="102"/>
    </row>
    <row r="3" spans="2:19" ht="23.25" customHeight="1">
      <c r="B3" s="116" t="s">
        <v>37</v>
      </c>
      <c r="C3" s="99" t="s">
        <v>161</v>
      </c>
      <c r="D3" s="99" t="s">
        <v>132</v>
      </c>
      <c r="E3" s="135"/>
      <c r="F3" s="136"/>
      <c r="G3" s="136"/>
      <c r="H3" s="137"/>
      <c r="I3" s="99" t="s">
        <v>134</v>
      </c>
      <c r="J3" s="99"/>
      <c r="K3" s="99"/>
      <c r="L3" s="99"/>
      <c r="M3" s="99"/>
      <c r="N3" s="99"/>
      <c r="O3" s="99"/>
      <c r="P3" s="107"/>
    </row>
    <row r="4" spans="2:19" ht="23.25" customHeight="1">
      <c r="B4" s="116"/>
      <c r="C4" s="99"/>
      <c r="D4" s="99"/>
      <c r="E4" s="99" t="s">
        <v>38</v>
      </c>
      <c r="F4" s="99"/>
      <c r="G4" s="99"/>
      <c r="H4" s="99"/>
      <c r="I4" s="99" t="s">
        <v>169</v>
      </c>
      <c r="J4" s="99"/>
      <c r="K4" s="99"/>
      <c r="L4" s="99"/>
      <c r="M4" s="99" t="s">
        <v>170</v>
      </c>
      <c r="N4" s="99"/>
      <c r="O4" s="99"/>
      <c r="P4" s="107"/>
    </row>
    <row r="5" spans="2:19" ht="47.25" customHeight="1">
      <c r="B5" s="116"/>
      <c r="C5" s="99"/>
      <c r="D5" s="99"/>
      <c r="E5" s="35" t="s">
        <v>171</v>
      </c>
      <c r="F5" s="35" t="s">
        <v>172</v>
      </c>
      <c r="G5" s="35" t="s">
        <v>206</v>
      </c>
      <c r="H5" s="35" t="s">
        <v>205</v>
      </c>
      <c r="I5" s="35" t="s">
        <v>171</v>
      </c>
      <c r="J5" s="35" t="s">
        <v>172</v>
      </c>
      <c r="K5" s="35" t="s">
        <v>206</v>
      </c>
      <c r="L5" s="35" t="s">
        <v>205</v>
      </c>
      <c r="M5" s="35" t="s">
        <v>171</v>
      </c>
      <c r="N5" s="35" t="s">
        <v>172</v>
      </c>
      <c r="O5" s="35" t="s">
        <v>206</v>
      </c>
      <c r="P5" s="47" t="s">
        <v>205</v>
      </c>
    </row>
    <row r="6" spans="2:19" ht="18" hidden="1" customHeight="1">
      <c r="B6" s="25"/>
      <c r="C6" s="26"/>
      <c r="D6" s="97" t="s">
        <v>173</v>
      </c>
      <c r="E6" s="97" t="s">
        <v>174</v>
      </c>
      <c r="F6" s="97" t="s">
        <v>175</v>
      </c>
      <c r="G6" s="97"/>
      <c r="H6" s="97" t="s">
        <v>176</v>
      </c>
      <c r="I6" s="97" t="s">
        <v>174</v>
      </c>
      <c r="J6" s="97" t="s">
        <v>175</v>
      </c>
      <c r="K6" s="97"/>
      <c r="L6" s="97" t="s">
        <v>176</v>
      </c>
      <c r="M6" s="97" t="s">
        <v>177</v>
      </c>
      <c r="N6" s="97" t="s">
        <v>178</v>
      </c>
      <c r="O6" s="97"/>
      <c r="P6" s="98" t="s">
        <v>179</v>
      </c>
    </row>
    <row r="7" spans="2:19" ht="15">
      <c r="B7" s="40">
        <f>k_total_tec_1122!B6</f>
        <v>1</v>
      </c>
      <c r="C7" s="41" t="str">
        <f>k_total_tec_1122!C6</f>
        <v>METROPOLITAN LIFE</v>
      </c>
      <c r="D7" s="42">
        <f>SUM(E7+F7+G7+H7)</f>
        <v>1097867</v>
      </c>
      <c r="E7" s="42">
        <f>I7+M7</f>
        <v>113414</v>
      </c>
      <c r="F7" s="42">
        <f>J7+N7</f>
        <v>324536</v>
      </c>
      <c r="G7" s="42">
        <f>K7+O7</f>
        <v>379373</v>
      </c>
      <c r="H7" s="42">
        <f>L7+P7</f>
        <v>280544</v>
      </c>
      <c r="I7" s="42">
        <v>53074</v>
      </c>
      <c r="J7" s="42">
        <v>151795</v>
      </c>
      <c r="K7" s="42">
        <v>177215</v>
      </c>
      <c r="L7" s="42">
        <v>143003</v>
      </c>
      <c r="M7" s="42">
        <v>60340</v>
      </c>
      <c r="N7" s="42">
        <v>172741</v>
      </c>
      <c r="O7" s="42">
        <v>202158</v>
      </c>
      <c r="P7" s="43">
        <v>137541</v>
      </c>
    </row>
    <row r="8" spans="2:19" ht="15">
      <c r="B8" s="44">
        <f>k_total_tec_1122!B7</f>
        <v>2</v>
      </c>
      <c r="C8" s="41" t="str">
        <f>k_total_tec_1122!C7</f>
        <v>AZT VIITORUL TAU</v>
      </c>
      <c r="D8" s="42">
        <f t="shared" ref="D8:D13" si="0">SUM(E8+F8+G8+H8)</f>
        <v>1659302</v>
      </c>
      <c r="E8" s="42">
        <f t="shared" ref="E8:E13" si="1">I8+M8</f>
        <v>113116</v>
      </c>
      <c r="F8" s="42">
        <f t="shared" ref="F8:F13" si="2">J8+N8</f>
        <v>298086</v>
      </c>
      <c r="G8" s="42">
        <f t="shared" ref="G8:G13" si="3">K8+O8</f>
        <v>649519</v>
      </c>
      <c r="H8" s="42">
        <f t="shared" ref="H8:H13" si="4">L8+P8</f>
        <v>598581</v>
      </c>
      <c r="I8" s="42">
        <v>52905</v>
      </c>
      <c r="J8" s="42">
        <v>139541</v>
      </c>
      <c r="K8" s="42">
        <v>304006</v>
      </c>
      <c r="L8" s="42">
        <v>297401</v>
      </c>
      <c r="M8" s="42">
        <v>60211</v>
      </c>
      <c r="N8" s="42">
        <v>158545</v>
      </c>
      <c r="O8" s="42">
        <v>345513</v>
      </c>
      <c r="P8" s="43">
        <v>301180</v>
      </c>
    </row>
    <row r="9" spans="2:19" ht="15">
      <c r="B9" s="44">
        <f>k_total_tec_1122!B8</f>
        <v>3</v>
      </c>
      <c r="C9" s="45" t="str">
        <f>k_total_tec_1122!C8</f>
        <v>BCR</v>
      </c>
      <c r="D9" s="42">
        <f t="shared" si="0"/>
        <v>743231</v>
      </c>
      <c r="E9" s="42">
        <f t="shared" si="1"/>
        <v>116793</v>
      </c>
      <c r="F9" s="42">
        <f t="shared" si="2"/>
        <v>296035</v>
      </c>
      <c r="G9" s="42">
        <f t="shared" si="3"/>
        <v>187936</v>
      </c>
      <c r="H9" s="42">
        <f t="shared" si="4"/>
        <v>142467</v>
      </c>
      <c r="I9" s="42">
        <v>54450</v>
      </c>
      <c r="J9" s="42">
        <v>139983</v>
      </c>
      <c r="K9" s="42">
        <v>87367</v>
      </c>
      <c r="L9" s="42">
        <v>69807</v>
      </c>
      <c r="M9" s="42">
        <v>62343</v>
      </c>
      <c r="N9" s="42">
        <v>156052</v>
      </c>
      <c r="O9" s="42">
        <v>100569</v>
      </c>
      <c r="P9" s="43">
        <v>72660</v>
      </c>
    </row>
    <row r="10" spans="2:19" ht="15">
      <c r="B10" s="44">
        <f>k_total_tec_1122!B9</f>
        <v>4</v>
      </c>
      <c r="C10" s="45" t="str">
        <f>k_total_tec_1122!C9</f>
        <v>BRD</v>
      </c>
      <c r="D10" s="42">
        <f t="shared" si="0"/>
        <v>532835</v>
      </c>
      <c r="E10" s="42">
        <f t="shared" si="1"/>
        <v>121543</v>
      </c>
      <c r="F10" s="42">
        <f t="shared" si="2"/>
        <v>239106</v>
      </c>
      <c r="G10" s="42">
        <f t="shared" si="3"/>
        <v>115204</v>
      </c>
      <c r="H10" s="42">
        <f t="shared" si="4"/>
        <v>56982</v>
      </c>
      <c r="I10" s="42">
        <v>56778</v>
      </c>
      <c r="J10" s="42">
        <v>113765</v>
      </c>
      <c r="K10" s="42">
        <v>53525</v>
      </c>
      <c r="L10" s="42">
        <v>27364</v>
      </c>
      <c r="M10" s="42">
        <v>64765</v>
      </c>
      <c r="N10" s="42">
        <v>125341</v>
      </c>
      <c r="O10" s="42">
        <v>61679</v>
      </c>
      <c r="P10" s="43">
        <v>29618</v>
      </c>
    </row>
    <row r="11" spans="2:19" ht="15">
      <c r="B11" s="44">
        <f>k_total_tec_1122!B10</f>
        <v>5</v>
      </c>
      <c r="C11" s="45" t="str">
        <f>k_total_tec_1122!C10</f>
        <v>VITAL</v>
      </c>
      <c r="D11" s="42">
        <f t="shared" si="0"/>
        <v>1005996</v>
      </c>
      <c r="E11" s="42">
        <f t="shared" si="1"/>
        <v>112991</v>
      </c>
      <c r="F11" s="42">
        <f t="shared" si="2"/>
        <v>354848</v>
      </c>
      <c r="G11" s="42">
        <f t="shared" si="3"/>
        <v>323196</v>
      </c>
      <c r="H11" s="42">
        <f t="shared" si="4"/>
        <v>214961</v>
      </c>
      <c r="I11" s="42">
        <v>52853</v>
      </c>
      <c r="J11" s="42">
        <v>166704</v>
      </c>
      <c r="K11" s="42">
        <v>147365</v>
      </c>
      <c r="L11" s="42">
        <v>107056</v>
      </c>
      <c r="M11" s="42">
        <v>60138</v>
      </c>
      <c r="N11" s="42">
        <v>188144</v>
      </c>
      <c r="O11" s="42">
        <v>175831</v>
      </c>
      <c r="P11" s="43">
        <v>107905</v>
      </c>
    </row>
    <row r="12" spans="2:19" ht="15">
      <c r="B12" s="44">
        <f>k_total_tec_1122!B11</f>
        <v>6</v>
      </c>
      <c r="C12" s="45" t="str">
        <f>k_total_tec_1122!C11</f>
        <v>ARIPI</v>
      </c>
      <c r="D12" s="42">
        <f t="shared" si="0"/>
        <v>841959</v>
      </c>
      <c r="E12" s="42">
        <f t="shared" si="1"/>
        <v>112889</v>
      </c>
      <c r="F12" s="42">
        <f t="shared" si="2"/>
        <v>266278</v>
      </c>
      <c r="G12" s="42">
        <f t="shared" si="3"/>
        <v>271619</v>
      </c>
      <c r="H12" s="42">
        <f t="shared" si="4"/>
        <v>191173</v>
      </c>
      <c r="I12" s="42">
        <v>52800</v>
      </c>
      <c r="J12" s="42">
        <v>125007</v>
      </c>
      <c r="K12" s="42">
        <v>125058</v>
      </c>
      <c r="L12" s="42">
        <v>96079</v>
      </c>
      <c r="M12" s="42">
        <v>60089</v>
      </c>
      <c r="N12" s="42">
        <v>141271</v>
      </c>
      <c r="O12" s="42">
        <v>146561</v>
      </c>
      <c r="P12" s="43">
        <v>95094</v>
      </c>
    </row>
    <row r="13" spans="2:19" ht="15">
      <c r="B13" s="44">
        <f>k_total_tec_1122!B12</f>
        <v>7</v>
      </c>
      <c r="C13" s="45" t="s">
        <v>6</v>
      </c>
      <c r="D13" s="42">
        <f t="shared" si="0"/>
        <v>2081985</v>
      </c>
      <c r="E13" s="42">
        <f t="shared" si="1"/>
        <v>115530</v>
      </c>
      <c r="F13" s="42">
        <f t="shared" si="2"/>
        <v>341577</v>
      </c>
      <c r="G13" s="42">
        <f t="shared" si="3"/>
        <v>826146</v>
      </c>
      <c r="H13" s="42">
        <f t="shared" si="4"/>
        <v>798732</v>
      </c>
      <c r="I13" s="42">
        <v>54099</v>
      </c>
      <c r="J13" s="42">
        <v>161188</v>
      </c>
      <c r="K13" s="42">
        <v>406032</v>
      </c>
      <c r="L13" s="42">
        <v>410390</v>
      </c>
      <c r="M13" s="42">
        <v>61431</v>
      </c>
      <c r="N13" s="42">
        <v>180389</v>
      </c>
      <c r="O13" s="42">
        <v>420114</v>
      </c>
      <c r="P13" s="43">
        <v>388342</v>
      </c>
      <c r="Q13" s="4"/>
      <c r="R13" s="4"/>
      <c r="S13" s="4"/>
    </row>
    <row r="14" spans="2:19" ht="15.75" thickBot="1">
      <c r="B14" s="114" t="s">
        <v>38</v>
      </c>
      <c r="C14" s="115"/>
      <c r="D14" s="38">
        <f t="shared" ref="D14:P14" si="5">SUM(D7:D13)</f>
        <v>7963175</v>
      </c>
      <c r="E14" s="38">
        <f t="shared" si="5"/>
        <v>806276</v>
      </c>
      <c r="F14" s="38">
        <f t="shared" si="5"/>
        <v>2120466</v>
      </c>
      <c r="G14" s="38">
        <f t="shared" si="5"/>
        <v>2752993</v>
      </c>
      <c r="H14" s="38">
        <f t="shared" si="5"/>
        <v>2283440</v>
      </c>
      <c r="I14" s="38">
        <f t="shared" si="5"/>
        <v>376959</v>
      </c>
      <c r="J14" s="38">
        <f t="shared" si="5"/>
        <v>997983</v>
      </c>
      <c r="K14" s="38">
        <f t="shared" si="5"/>
        <v>1300568</v>
      </c>
      <c r="L14" s="38">
        <f t="shared" si="5"/>
        <v>1151100</v>
      </c>
      <c r="M14" s="38">
        <f t="shared" si="5"/>
        <v>429317</v>
      </c>
      <c r="N14" s="38">
        <f t="shared" si="5"/>
        <v>1122483</v>
      </c>
      <c r="O14" s="38">
        <f t="shared" si="5"/>
        <v>1452425</v>
      </c>
      <c r="P14" s="39">
        <f t="shared" si="5"/>
        <v>1132340</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40" sqref="G40"/>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E8" sqref="E8"/>
    </sheetView>
  </sheetViews>
  <sheetFormatPr defaultRowHeight="12.75"/>
  <cols>
    <col min="2" max="2" width="5.28515625" customWidth="1"/>
    <col min="3" max="3" width="17.42578125" customWidth="1"/>
    <col min="4" max="4" width="22"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2" customHeight="1">
      <c r="B2" s="100" t="s">
        <v>209</v>
      </c>
      <c r="C2" s="101"/>
      <c r="D2" s="101"/>
      <c r="E2" s="101"/>
      <c r="F2" s="101"/>
      <c r="G2" s="101"/>
      <c r="H2" s="101"/>
      <c r="I2" s="101"/>
      <c r="J2" s="101"/>
      <c r="K2" s="102"/>
    </row>
    <row r="3" spans="2:11" ht="69.75" customHeight="1">
      <c r="B3" s="105" t="s">
        <v>37</v>
      </c>
      <c r="C3" s="106" t="s">
        <v>161</v>
      </c>
      <c r="D3" s="99" t="s">
        <v>19</v>
      </c>
      <c r="E3" s="99" t="s">
        <v>133</v>
      </c>
      <c r="F3" s="99"/>
      <c r="G3" s="99" t="s">
        <v>211</v>
      </c>
      <c r="H3" s="99"/>
      <c r="I3" s="99"/>
      <c r="J3" s="99" t="s">
        <v>134</v>
      </c>
      <c r="K3" s="107"/>
    </row>
    <row r="4" spans="2:11" ht="119.25" customHeight="1">
      <c r="B4" s="105" t="s">
        <v>37</v>
      </c>
      <c r="C4" s="106"/>
      <c r="D4" s="99"/>
      <c r="E4" s="35" t="s">
        <v>43</v>
      </c>
      <c r="F4" s="35" t="s">
        <v>135</v>
      </c>
      <c r="G4" s="35" t="s">
        <v>43</v>
      </c>
      <c r="H4" s="35" t="s">
        <v>136</v>
      </c>
      <c r="I4" s="35" t="s">
        <v>135</v>
      </c>
      <c r="J4" s="35" t="s">
        <v>212</v>
      </c>
      <c r="K4" s="47" t="s">
        <v>213</v>
      </c>
    </row>
    <row r="5" spans="2:11" hidden="1">
      <c r="B5" s="30"/>
      <c r="C5" s="27"/>
      <c r="D5" s="28" t="s">
        <v>137</v>
      </c>
      <c r="E5" s="28" t="s">
        <v>138</v>
      </c>
      <c r="F5" s="27"/>
      <c r="G5" s="28" t="s">
        <v>139</v>
      </c>
      <c r="H5" s="27"/>
      <c r="I5" s="27"/>
      <c r="J5" s="28" t="s">
        <v>140</v>
      </c>
      <c r="K5" s="46" t="s">
        <v>141</v>
      </c>
    </row>
    <row r="6" spans="2:11" ht="15">
      <c r="B6" s="40">
        <f>[1]k_total_tec_0609!A10</f>
        <v>1</v>
      </c>
      <c r="C6" s="41" t="s">
        <v>7</v>
      </c>
      <c r="D6" s="42">
        <v>1097867</v>
      </c>
      <c r="E6" s="42">
        <v>546798</v>
      </c>
      <c r="F6" s="50">
        <f>E6/D6</f>
        <v>0.49805486456920556</v>
      </c>
      <c r="G6" s="42">
        <v>20106</v>
      </c>
      <c r="H6" s="50">
        <f t="shared" ref="H6:H13" si="0">G6/$G$13</f>
        <v>0.13816657504123145</v>
      </c>
      <c r="I6" s="50">
        <f t="shared" ref="I6:I13" si="1">G6/D6</f>
        <v>1.8313693735215651E-2</v>
      </c>
      <c r="J6" s="42">
        <v>18663</v>
      </c>
      <c r="K6" s="43">
        <v>1443</v>
      </c>
    </row>
    <row r="7" spans="2:11" ht="15">
      <c r="B7" s="44">
        <v>2</v>
      </c>
      <c r="C7" s="41" t="str">
        <f>[1]k_total_tec_0609!B12</f>
        <v>AZT VIITORUL TAU</v>
      </c>
      <c r="D7" s="42">
        <v>1659302</v>
      </c>
      <c r="E7" s="42">
        <v>838760</v>
      </c>
      <c r="F7" s="50">
        <f t="shared" ref="F7:F12" si="2">E7/D7</f>
        <v>0.50548965769944232</v>
      </c>
      <c r="G7" s="42">
        <v>30368</v>
      </c>
      <c r="H7" s="50">
        <f t="shared" si="0"/>
        <v>0.20868609125893348</v>
      </c>
      <c r="I7" s="50">
        <f t="shared" si="1"/>
        <v>1.8301671425695866E-2</v>
      </c>
      <c r="J7" s="42">
        <v>28353</v>
      </c>
      <c r="K7" s="43">
        <v>2015</v>
      </c>
    </row>
    <row r="8" spans="2:11" ht="15">
      <c r="B8" s="44">
        <v>3</v>
      </c>
      <c r="C8" s="45" t="str">
        <f>[1]k_total_tec_0609!B13</f>
        <v>BCR</v>
      </c>
      <c r="D8" s="42">
        <v>743231</v>
      </c>
      <c r="E8" s="42">
        <v>344581</v>
      </c>
      <c r="F8" s="50">
        <f t="shared" si="2"/>
        <v>0.46362570990714863</v>
      </c>
      <c r="G8" s="42">
        <v>14075</v>
      </c>
      <c r="H8" s="50">
        <f t="shared" si="0"/>
        <v>9.6722100054975266E-2</v>
      </c>
      <c r="I8" s="50">
        <f t="shared" si="1"/>
        <v>1.8937584680940381E-2</v>
      </c>
      <c r="J8" s="42">
        <v>13086</v>
      </c>
      <c r="K8" s="43">
        <v>989</v>
      </c>
    </row>
    <row r="9" spans="2:11" ht="15">
      <c r="B9" s="44">
        <v>4</v>
      </c>
      <c r="C9" s="45" t="str">
        <f>[1]k_total_tec_0609!B15</f>
        <v>BRD</v>
      </c>
      <c r="D9" s="42">
        <v>532835</v>
      </c>
      <c r="E9" s="42">
        <v>241496</v>
      </c>
      <c r="F9" s="50">
        <f t="shared" si="2"/>
        <v>0.45322848536601384</v>
      </c>
      <c r="G9" s="42">
        <v>10224</v>
      </c>
      <c r="H9" s="50">
        <f t="shared" si="0"/>
        <v>7.025838372732271E-2</v>
      </c>
      <c r="I9" s="50">
        <f t="shared" si="1"/>
        <v>1.9187928720898591E-2</v>
      </c>
      <c r="J9" s="42">
        <v>9536</v>
      </c>
      <c r="K9" s="43">
        <v>688</v>
      </c>
    </row>
    <row r="10" spans="2:11" ht="15">
      <c r="B10" s="44">
        <v>5</v>
      </c>
      <c r="C10" s="45" t="str">
        <f>[1]k_total_tec_0609!B16</f>
        <v>VITAL</v>
      </c>
      <c r="D10" s="42">
        <v>1005996</v>
      </c>
      <c r="E10" s="42">
        <v>463163</v>
      </c>
      <c r="F10" s="50">
        <f t="shared" si="2"/>
        <v>0.46040242704742362</v>
      </c>
      <c r="G10" s="42">
        <v>17771</v>
      </c>
      <c r="H10" s="50">
        <f t="shared" si="0"/>
        <v>0.12212067069818582</v>
      </c>
      <c r="I10" s="50">
        <f t="shared" si="1"/>
        <v>1.7665080179245247E-2</v>
      </c>
      <c r="J10" s="42">
        <v>16541</v>
      </c>
      <c r="K10" s="43">
        <v>1230</v>
      </c>
    </row>
    <row r="11" spans="2:11" ht="15">
      <c r="B11" s="44">
        <v>6</v>
      </c>
      <c r="C11" s="45" t="str">
        <f>[1]k_total_tec_0609!B18</f>
        <v>ARIPI</v>
      </c>
      <c r="D11" s="42">
        <v>841959</v>
      </c>
      <c r="E11" s="42">
        <v>404367</v>
      </c>
      <c r="F11" s="50">
        <f t="shared" si="2"/>
        <v>0.48026922926175741</v>
      </c>
      <c r="G11" s="42">
        <v>15476</v>
      </c>
      <c r="H11" s="50">
        <f t="shared" si="0"/>
        <v>0.10634964266080264</v>
      </c>
      <c r="I11" s="50">
        <f t="shared" si="1"/>
        <v>1.8380942539957409E-2</v>
      </c>
      <c r="J11" s="42">
        <v>14384</v>
      </c>
      <c r="K11" s="43">
        <v>1092</v>
      </c>
    </row>
    <row r="12" spans="2:11" ht="15">
      <c r="B12" s="44">
        <v>7</v>
      </c>
      <c r="C12" s="45" t="s">
        <v>6</v>
      </c>
      <c r="D12" s="42">
        <v>2081985</v>
      </c>
      <c r="E12" s="42">
        <v>1130353</v>
      </c>
      <c r="F12" s="50">
        <f t="shared" si="2"/>
        <v>0.54292081835363848</v>
      </c>
      <c r="G12" s="42">
        <v>37500</v>
      </c>
      <c r="H12" s="50">
        <f t="shared" si="0"/>
        <v>0.25769653655854863</v>
      </c>
      <c r="I12" s="50">
        <f t="shared" si="1"/>
        <v>1.8011657144503923E-2</v>
      </c>
      <c r="J12" s="42">
        <v>34892</v>
      </c>
      <c r="K12" s="43">
        <v>2608</v>
      </c>
    </row>
    <row r="13" spans="2:11" ht="15.75" thickBot="1">
      <c r="B13" s="48" t="s">
        <v>38</v>
      </c>
      <c r="C13" s="37"/>
      <c r="D13" s="38">
        <f>SUM(D6:D12)</f>
        <v>7963175</v>
      </c>
      <c r="E13" s="38">
        <f>SUM(E6:E12)</f>
        <v>3969518</v>
      </c>
      <c r="F13" s="49">
        <f>E13/D13</f>
        <v>0.49848433570780498</v>
      </c>
      <c r="G13" s="38">
        <f>SUM(G6:G12)</f>
        <v>145520</v>
      </c>
      <c r="H13" s="49">
        <f t="shared" si="0"/>
        <v>1</v>
      </c>
      <c r="I13" s="49">
        <f t="shared" si="1"/>
        <v>1.8274118049647282E-2</v>
      </c>
      <c r="J13" s="38">
        <f>SUM(J6:J12)</f>
        <v>135455</v>
      </c>
      <c r="K13" s="39">
        <f>SUM(K6:K12)</f>
        <v>10065</v>
      </c>
    </row>
    <row r="14" spans="2:11">
      <c r="C14" s="7"/>
      <c r="D14" s="4"/>
      <c r="E14" s="4"/>
    </row>
    <row r="15" spans="2:11" ht="14.25" customHeight="1">
      <c r="B15" s="108" t="s">
        <v>142</v>
      </c>
      <c r="C15" s="108"/>
      <c r="D15" s="108"/>
      <c r="E15" s="108"/>
      <c r="F15" s="108"/>
      <c r="G15" s="108"/>
      <c r="H15" s="108"/>
      <c r="I15" s="108"/>
      <c r="J15" s="108"/>
      <c r="K15" s="108"/>
    </row>
    <row r="16" spans="2:11" ht="33.75" customHeight="1">
      <c r="B16" s="109" t="s">
        <v>180</v>
      </c>
      <c r="C16" s="109"/>
      <c r="D16" s="109"/>
      <c r="E16" s="109"/>
      <c r="F16" s="109"/>
      <c r="G16" s="109"/>
      <c r="H16" s="109"/>
      <c r="I16" s="109"/>
      <c r="J16" s="109"/>
      <c r="K16" s="109"/>
    </row>
    <row r="17" spans="2:11" ht="30.75" customHeight="1">
      <c r="B17" s="108" t="s">
        <v>143</v>
      </c>
      <c r="C17" s="108"/>
      <c r="D17" s="108"/>
      <c r="E17" s="108"/>
      <c r="F17" s="108"/>
      <c r="G17" s="108"/>
      <c r="H17" s="108"/>
      <c r="I17" s="108"/>
      <c r="J17" s="108"/>
      <c r="K17" s="108"/>
    </row>
    <row r="18" spans="2:11" ht="207" customHeight="1">
      <c r="B18" s="110" t="s">
        <v>214</v>
      </c>
      <c r="C18" s="111"/>
      <c r="D18" s="111"/>
      <c r="E18" s="111"/>
      <c r="F18" s="111"/>
      <c r="G18" s="111"/>
      <c r="H18" s="111"/>
      <c r="I18" s="111"/>
      <c r="J18" s="111"/>
      <c r="K18" s="111"/>
    </row>
  </sheetData>
  <mergeCells count="11">
    <mergeCell ref="B15:K15"/>
    <mergeCell ref="B16:K16"/>
    <mergeCell ref="B17:K17"/>
    <mergeCell ref="B18:K18"/>
    <mergeCell ref="B3:B4"/>
    <mergeCell ref="C3:C4"/>
    <mergeCell ref="D3:D4"/>
    <mergeCell ref="E3:F3"/>
    <mergeCell ref="G3:I3"/>
    <mergeCell ref="J3:K3"/>
    <mergeCell ref="B2:K2"/>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N18"/>
  <sheetViews>
    <sheetView zoomScaleNormal="100" workbookViewId="0">
      <selection activeCell="F20" sqref="F20"/>
    </sheetView>
  </sheetViews>
  <sheetFormatPr defaultRowHeight="12.75"/>
  <cols>
    <col min="2" max="2" width="4.28515625" customWidth="1"/>
    <col min="3" max="3" width="17.5703125" customWidth="1"/>
    <col min="4" max="14" width="13.5703125" customWidth="1"/>
  </cols>
  <sheetData>
    <row r="1" spans="2:14" ht="13.5" thickBot="1"/>
    <row r="2" spans="2:14" s="2" customFormat="1" ht="54" customHeight="1">
      <c r="B2" s="100" t="s">
        <v>215</v>
      </c>
      <c r="C2" s="101"/>
      <c r="D2" s="101"/>
      <c r="E2" s="101"/>
      <c r="F2" s="101"/>
      <c r="G2" s="101"/>
      <c r="H2" s="101"/>
      <c r="I2" s="101"/>
      <c r="J2" s="101"/>
      <c r="K2" s="101"/>
      <c r="L2" s="101"/>
      <c r="M2" s="101"/>
      <c r="N2" s="102"/>
    </row>
    <row r="3" spans="2:14" s="16" customFormat="1" ht="12.75" customHeight="1">
      <c r="B3" s="116" t="s">
        <v>37</v>
      </c>
      <c r="C3" s="99" t="s">
        <v>181</v>
      </c>
      <c r="D3" s="113" t="s">
        <v>3</v>
      </c>
      <c r="E3" s="113" t="s">
        <v>193</v>
      </c>
      <c r="F3" s="113" t="s">
        <v>189</v>
      </c>
      <c r="G3" s="113" t="s">
        <v>182</v>
      </c>
      <c r="H3" s="113" t="s">
        <v>21</v>
      </c>
      <c r="I3" s="113" t="s">
        <v>10</v>
      </c>
      <c r="J3" s="113" t="s">
        <v>0</v>
      </c>
      <c r="K3" s="113" t="s">
        <v>191</v>
      </c>
      <c r="L3" s="113" t="s">
        <v>35</v>
      </c>
      <c r="M3" s="113" t="s">
        <v>201</v>
      </c>
      <c r="N3" s="112" t="s">
        <v>23</v>
      </c>
    </row>
    <row r="4" spans="2:14" s="16" customFormat="1" ht="30" customHeight="1">
      <c r="B4" s="116"/>
      <c r="C4" s="99"/>
      <c r="D4" s="99"/>
      <c r="E4" s="99"/>
      <c r="F4" s="99"/>
      <c r="G4" s="99"/>
      <c r="H4" s="99"/>
      <c r="I4" s="99"/>
      <c r="J4" s="99"/>
      <c r="K4" s="99"/>
      <c r="L4" s="99"/>
      <c r="M4" s="99"/>
      <c r="N4" s="107"/>
    </row>
    <row r="5" spans="2:14" ht="15">
      <c r="B5" s="40">
        <f>k_total_tec_1122!B6</f>
        <v>1</v>
      </c>
      <c r="C5" s="41" t="str">
        <f>k_total_tec_1122!C6</f>
        <v>METROPOLITAN LIFE</v>
      </c>
      <c r="D5" s="42">
        <v>1095832</v>
      </c>
      <c r="E5" s="42">
        <v>1097366</v>
      </c>
      <c r="F5" s="42">
        <v>1098260</v>
      </c>
      <c r="G5" s="42">
        <v>1099754</v>
      </c>
      <c r="H5" s="42">
        <v>1101086</v>
      </c>
      <c r="I5" s="42">
        <v>1102535</v>
      </c>
      <c r="J5" s="42">
        <v>1103850</v>
      </c>
      <c r="K5" s="42">
        <v>1105658</v>
      </c>
      <c r="L5" s="42">
        <v>1109256</v>
      </c>
      <c r="M5" s="42">
        <v>1095253</v>
      </c>
      <c r="N5" s="43">
        <v>1097867</v>
      </c>
    </row>
    <row r="6" spans="2:14" ht="15">
      <c r="B6" s="44">
        <f>k_total_tec_1122!B7</f>
        <v>2</v>
      </c>
      <c r="C6" s="41" t="str">
        <f>k_total_tec_1122!C7</f>
        <v>AZT VIITORUL TAU</v>
      </c>
      <c r="D6" s="42">
        <v>1639940</v>
      </c>
      <c r="E6" s="42">
        <v>1641377</v>
      </c>
      <c r="F6" s="42">
        <v>1642167</v>
      </c>
      <c r="G6" s="42">
        <v>1643544</v>
      </c>
      <c r="H6" s="42">
        <v>1644755</v>
      </c>
      <c r="I6" s="42">
        <v>1646102</v>
      </c>
      <c r="J6" s="42">
        <v>1647309</v>
      </c>
      <c r="K6" s="42">
        <v>1648954</v>
      </c>
      <c r="L6" s="42">
        <v>1652394</v>
      </c>
      <c r="M6" s="42">
        <v>1656789</v>
      </c>
      <c r="N6" s="43">
        <v>1659302</v>
      </c>
    </row>
    <row r="7" spans="2:14" ht="15">
      <c r="B7" s="44">
        <f>k_total_tec_1122!B8</f>
        <v>3</v>
      </c>
      <c r="C7" s="45" t="str">
        <f>k_total_tec_1122!C8</f>
        <v>BCR</v>
      </c>
      <c r="D7" s="42">
        <v>720660</v>
      </c>
      <c r="E7" s="42">
        <v>722396</v>
      </c>
      <c r="F7" s="42">
        <v>723444</v>
      </c>
      <c r="G7" s="42">
        <v>725102</v>
      </c>
      <c r="H7" s="42">
        <v>726647</v>
      </c>
      <c r="I7" s="42">
        <v>728282</v>
      </c>
      <c r="J7" s="42">
        <v>729809</v>
      </c>
      <c r="K7" s="42">
        <v>731832</v>
      </c>
      <c r="L7" s="42">
        <v>735638</v>
      </c>
      <c r="M7" s="42">
        <v>740410</v>
      </c>
      <c r="N7" s="43">
        <v>743231</v>
      </c>
    </row>
    <row r="8" spans="2:14" ht="15">
      <c r="B8" s="44">
        <f>k_total_tec_1122!B9</f>
        <v>4</v>
      </c>
      <c r="C8" s="45" t="str">
        <f>k_total_tec_1122!C9</f>
        <v>BRD</v>
      </c>
      <c r="D8" s="42">
        <v>509778</v>
      </c>
      <c r="E8" s="42">
        <v>511581</v>
      </c>
      <c r="F8" s="42">
        <v>512772</v>
      </c>
      <c r="G8" s="42">
        <v>514564</v>
      </c>
      <c r="H8" s="42">
        <v>516095</v>
      </c>
      <c r="I8" s="42">
        <v>517788</v>
      </c>
      <c r="J8" s="42">
        <v>519382</v>
      </c>
      <c r="K8" s="42">
        <v>521484</v>
      </c>
      <c r="L8" s="42">
        <v>525373</v>
      </c>
      <c r="M8" s="42">
        <v>530060</v>
      </c>
      <c r="N8" s="43">
        <v>532835</v>
      </c>
    </row>
    <row r="9" spans="2:14" ht="15">
      <c r="B9" s="44">
        <f>k_total_tec_1122!B10</f>
        <v>5</v>
      </c>
      <c r="C9" s="45" t="str">
        <f>k_total_tec_1122!C10</f>
        <v>VITAL</v>
      </c>
      <c r="D9" s="42">
        <v>984923</v>
      </c>
      <c r="E9" s="42">
        <v>986468</v>
      </c>
      <c r="F9" s="42">
        <v>987386</v>
      </c>
      <c r="G9" s="42">
        <v>988946</v>
      </c>
      <c r="H9" s="42">
        <v>990343</v>
      </c>
      <c r="I9" s="42">
        <v>991871</v>
      </c>
      <c r="J9" s="42">
        <v>993274</v>
      </c>
      <c r="K9" s="42">
        <v>995179</v>
      </c>
      <c r="L9" s="42">
        <v>998718</v>
      </c>
      <c r="M9" s="42">
        <v>1003314</v>
      </c>
      <c r="N9" s="43">
        <v>1005996</v>
      </c>
    </row>
    <row r="10" spans="2:14" ht="15">
      <c r="B10" s="44">
        <f>k_total_tec_1122!B11</f>
        <v>6</v>
      </c>
      <c r="C10" s="45" t="str">
        <f>k_total_tec_1122!C11</f>
        <v>ARIPI</v>
      </c>
      <c r="D10" s="42">
        <v>820324</v>
      </c>
      <c r="E10" s="42">
        <v>821938</v>
      </c>
      <c r="F10" s="42">
        <v>822910</v>
      </c>
      <c r="G10" s="42">
        <v>824513</v>
      </c>
      <c r="H10" s="42">
        <v>825960</v>
      </c>
      <c r="I10" s="42">
        <v>827500</v>
      </c>
      <c r="J10" s="42">
        <v>828954</v>
      </c>
      <c r="K10" s="42">
        <v>830883</v>
      </c>
      <c r="L10" s="42">
        <v>834576</v>
      </c>
      <c r="M10" s="42">
        <v>839232</v>
      </c>
      <c r="N10" s="43">
        <v>841959</v>
      </c>
    </row>
    <row r="11" spans="2:14" ht="15">
      <c r="B11" s="44">
        <f>k_total_tec_1122!B12</f>
        <v>7</v>
      </c>
      <c r="C11" s="45" t="str">
        <f>k_total_tec_1122!C12</f>
        <v>NN</v>
      </c>
      <c r="D11" s="42">
        <v>2062674</v>
      </c>
      <c r="E11" s="42">
        <v>2064112</v>
      </c>
      <c r="F11" s="42">
        <v>2064919</v>
      </c>
      <c r="G11" s="42">
        <v>2066250</v>
      </c>
      <c r="H11" s="42">
        <v>2067488</v>
      </c>
      <c r="I11" s="42">
        <v>2068865</v>
      </c>
      <c r="J11" s="42">
        <v>2070106</v>
      </c>
      <c r="K11" s="42">
        <v>2071753</v>
      </c>
      <c r="L11" s="42">
        <v>2075156</v>
      </c>
      <c r="M11" s="42">
        <v>2079576</v>
      </c>
      <c r="N11" s="43">
        <v>2081985</v>
      </c>
    </row>
    <row r="12" spans="2:14" ht="15.75" thickBot="1">
      <c r="B12" s="114" t="s">
        <v>33</v>
      </c>
      <c r="C12" s="115"/>
      <c r="D12" s="51">
        <f t="shared" ref="D12:N12" si="0">SUM(D5:D11)</f>
        <v>7834131</v>
      </c>
      <c r="E12" s="51">
        <f t="shared" si="0"/>
        <v>7845238</v>
      </c>
      <c r="F12" s="51">
        <f t="shared" si="0"/>
        <v>7851858</v>
      </c>
      <c r="G12" s="51">
        <f t="shared" si="0"/>
        <v>7862673</v>
      </c>
      <c r="H12" s="51">
        <f t="shared" si="0"/>
        <v>7872374</v>
      </c>
      <c r="I12" s="51">
        <f t="shared" si="0"/>
        <v>7882943</v>
      </c>
      <c r="J12" s="51">
        <f t="shared" si="0"/>
        <v>7892684</v>
      </c>
      <c r="K12" s="51">
        <f t="shared" si="0"/>
        <v>7905743</v>
      </c>
      <c r="L12" s="51">
        <f t="shared" si="0"/>
        <v>7931111</v>
      </c>
      <c r="M12" s="51">
        <f t="shared" si="0"/>
        <v>7944634</v>
      </c>
      <c r="N12" s="52">
        <f t="shared" si="0"/>
        <v>7963175</v>
      </c>
    </row>
    <row r="17" spans="3:3" ht="18">
      <c r="C17" s="1"/>
    </row>
    <row r="18" spans="3:3" ht="18">
      <c r="C18" s="1"/>
    </row>
  </sheetData>
  <mergeCells count="15">
    <mergeCell ref="B12:C12"/>
    <mergeCell ref="B3:B4"/>
    <mergeCell ref="E3:E4"/>
    <mergeCell ref="D3:D4"/>
    <mergeCell ref="N3:N4"/>
    <mergeCell ref="C3:C4"/>
    <mergeCell ref="H3:H4"/>
    <mergeCell ref="I3:I4"/>
    <mergeCell ref="G3:G4"/>
    <mergeCell ref="F3:F4"/>
    <mergeCell ref="M3:M4"/>
    <mergeCell ref="B2:N2"/>
    <mergeCell ref="L3:L4"/>
    <mergeCell ref="K3:K4"/>
    <mergeCell ref="J3:J4"/>
  </mergeCells>
  <phoneticPr fontId="0" type="noConversion"/>
  <printOptions horizontalCentered="1" verticalCentered="1"/>
  <pageMargins left="0" right="0" top="0" bottom="0" header="0" footer="0"/>
  <pageSetup paperSize="9" scale="86" orientation="landscape" r:id="rId1"/>
  <headerFooter alignWithMargins="0"/>
</worksheet>
</file>

<file path=xl/worksheets/sheet4.xml><?xml version="1.0" encoding="utf-8"?>
<worksheet xmlns="http://schemas.openxmlformats.org/spreadsheetml/2006/main" xmlns:r="http://schemas.openxmlformats.org/officeDocument/2006/relationships">
  <dimension ref="B1:U24"/>
  <sheetViews>
    <sheetView zoomScaleNormal="100" workbookViewId="0">
      <selection activeCell="F19" sqref="F19"/>
    </sheetView>
  </sheetViews>
  <sheetFormatPr defaultRowHeight="12.75"/>
  <cols>
    <col min="2" max="2" width="6.140625" customWidth="1"/>
    <col min="3" max="3" width="18.42578125" customWidth="1"/>
    <col min="4" max="14" width="17.5703125" customWidth="1"/>
    <col min="15" max="15" width="18.42578125" customWidth="1"/>
    <col min="18" max="18" width="11.140625" bestFit="1" customWidth="1"/>
    <col min="21" max="21" width="16.7109375" customWidth="1"/>
  </cols>
  <sheetData>
    <row r="1" spans="2:21" ht="13.5" thickBot="1"/>
    <row r="2" spans="2:21" ht="54" customHeight="1">
      <c r="B2" s="100" t="s">
        <v>216</v>
      </c>
      <c r="C2" s="101"/>
      <c r="D2" s="101"/>
      <c r="E2" s="101"/>
      <c r="F2" s="101"/>
      <c r="G2" s="101"/>
      <c r="H2" s="101"/>
      <c r="I2" s="101"/>
      <c r="J2" s="101"/>
      <c r="K2" s="101"/>
      <c r="L2" s="101"/>
      <c r="M2" s="101"/>
      <c r="N2" s="101"/>
      <c r="O2" s="102"/>
    </row>
    <row r="3" spans="2:21" s="5" customFormat="1" ht="21" customHeight="1">
      <c r="B3" s="116" t="s">
        <v>37</v>
      </c>
      <c r="C3" s="99" t="s">
        <v>181</v>
      </c>
      <c r="D3" s="117" t="s">
        <v>3</v>
      </c>
      <c r="E3" s="117" t="s">
        <v>193</v>
      </c>
      <c r="F3" s="117" t="s">
        <v>189</v>
      </c>
      <c r="G3" s="117" t="s">
        <v>182</v>
      </c>
      <c r="H3" s="117" t="s">
        <v>21</v>
      </c>
      <c r="I3" s="117" t="s">
        <v>10</v>
      </c>
      <c r="J3" s="117" t="s">
        <v>0</v>
      </c>
      <c r="K3" s="117" t="s">
        <v>191</v>
      </c>
      <c r="L3" s="117" t="s">
        <v>35</v>
      </c>
      <c r="M3" s="117" t="s">
        <v>201</v>
      </c>
      <c r="N3" s="117" t="s">
        <v>23</v>
      </c>
      <c r="O3" s="107" t="s">
        <v>33</v>
      </c>
    </row>
    <row r="4" spans="2:21">
      <c r="B4" s="116"/>
      <c r="C4" s="99"/>
      <c r="D4" s="117"/>
      <c r="E4" s="117"/>
      <c r="F4" s="117"/>
      <c r="G4" s="117"/>
      <c r="H4" s="117"/>
      <c r="I4" s="117"/>
      <c r="J4" s="117"/>
      <c r="K4" s="117"/>
      <c r="L4" s="117"/>
      <c r="M4" s="117"/>
      <c r="N4" s="117"/>
      <c r="O4" s="107"/>
    </row>
    <row r="5" spans="2:21" s="8" customFormat="1" ht="36.75" customHeight="1">
      <c r="B5" s="116"/>
      <c r="C5" s="99"/>
      <c r="D5" s="53" t="s">
        <v>217</v>
      </c>
      <c r="E5" s="53" t="s">
        <v>218</v>
      </c>
      <c r="F5" s="53" t="s">
        <v>219</v>
      </c>
      <c r="G5" s="53" t="s">
        <v>220</v>
      </c>
      <c r="H5" s="53" t="s">
        <v>221</v>
      </c>
      <c r="I5" s="53" t="s">
        <v>222</v>
      </c>
      <c r="J5" s="53" t="s">
        <v>223</v>
      </c>
      <c r="K5" s="53" t="s">
        <v>224</v>
      </c>
      <c r="L5" s="53" t="s">
        <v>225</v>
      </c>
      <c r="M5" s="53" t="s">
        <v>226</v>
      </c>
      <c r="N5" s="53" t="s">
        <v>227</v>
      </c>
      <c r="O5" s="107"/>
    </row>
    <row r="6" spans="2:21" ht="15.75">
      <c r="B6" s="40">
        <f>k_total_tec_1122!B6</f>
        <v>1</v>
      </c>
      <c r="C6" s="41" t="str">
        <f>k_total_tec_1122!C6</f>
        <v>METROPOLITAN LIFE</v>
      </c>
      <c r="D6" s="42">
        <v>23985657.323012874</v>
      </c>
      <c r="E6" s="42">
        <v>25092215.679132264</v>
      </c>
      <c r="F6" s="42">
        <v>25907547.501617078</v>
      </c>
      <c r="G6" s="42">
        <v>26556120.836028464</v>
      </c>
      <c r="H6" s="42">
        <v>26077782.952014577</v>
      </c>
      <c r="I6" s="42">
        <v>25801301.621134181</v>
      </c>
      <c r="J6" s="42">
        <v>26441430.138544671</v>
      </c>
      <c r="K6" s="42">
        <v>28096882.509066597</v>
      </c>
      <c r="L6" s="42">
        <v>24105380.832894899</v>
      </c>
      <c r="M6" s="42">
        <v>26611618.065723117</v>
      </c>
      <c r="N6" s="42">
        <v>27489826.765272006</v>
      </c>
      <c r="O6" s="43">
        <f t="shared" ref="O6:O12" si="0">SUM(D6:N6)</f>
        <v>286165764.22444069</v>
      </c>
      <c r="U6" s="19"/>
    </row>
    <row r="7" spans="2:21" ht="15.75">
      <c r="B7" s="40">
        <f>k_total_tec_1122!B7</f>
        <v>2</v>
      </c>
      <c r="C7" s="41" t="str">
        <f>k_total_tec_1122!C7</f>
        <v>AZT VIITORUL TAU</v>
      </c>
      <c r="D7" s="42">
        <v>35584422.505608208</v>
      </c>
      <c r="E7" s="42">
        <v>37691281.163995467</v>
      </c>
      <c r="F7" s="42">
        <v>38429023.285899095</v>
      </c>
      <c r="G7" s="42">
        <v>39351041.599288486</v>
      </c>
      <c r="H7" s="42">
        <v>38747786.798947155</v>
      </c>
      <c r="I7" s="42">
        <v>37826753.427745782</v>
      </c>
      <c r="J7" s="42">
        <v>39149851.704383865</v>
      </c>
      <c r="K7" s="42">
        <v>41623534.25046093</v>
      </c>
      <c r="L7" s="42">
        <v>35247117.447084062</v>
      </c>
      <c r="M7" s="42">
        <v>39189434.276883028</v>
      </c>
      <c r="N7" s="42">
        <v>40443017.526086517</v>
      </c>
      <c r="O7" s="43">
        <f t="shared" si="0"/>
        <v>423283263.9863826</v>
      </c>
      <c r="U7" s="19"/>
    </row>
    <row r="8" spans="2:21" ht="15.75">
      <c r="B8" s="40">
        <f>k_total_tec_1122!B8</f>
        <v>3</v>
      </c>
      <c r="C8" s="45" t="str">
        <f>k_total_tec_1122!C8</f>
        <v>BCR</v>
      </c>
      <c r="D8" s="42">
        <v>13599047.917382428</v>
      </c>
      <c r="E8" s="42">
        <v>14328880.929253682</v>
      </c>
      <c r="F8" s="42">
        <v>14598692.391655887</v>
      </c>
      <c r="G8" s="42">
        <v>15262205.894243209</v>
      </c>
      <c r="H8" s="42">
        <v>14983341.972059121</v>
      </c>
      <c r="I8" s="42">
        <v>14713303.342692601</v>
      </c>
      <c r="J8" s="42">
        <v>15187444.033640759</v>
      </c>
      <c r="K8" s="42">
        <v>16295486.557124624</v>
      </c>
      <c r="L8" s="42">
        <v>13822543.405236959</v>
      </c>
      <c r="M8" s="42">
        <v>15382484.545306653</v>
      </c>
      <c r="N8" s="42">
        <v>15902888.055921385</v>
      </c>
      <c r="O8" s="43">
        <f t="shared" si="0"/>
        <v>164076319.04451728</v>
      </c>
      <c r="U8" s="19"/>
    </row>
    <row r="9" spans="2:21" ht="15.75">
      <c r="B9" s="40">
        <f>k_total_tec_1122!B9</f>
        <v>4</v>
      </c>
      <c r="C9" s="45" t="str">
        <f>k_total_tec_1122!C9</f>
        <v>BRD</v>
      </c>
      <c r="D9" s="42">
        <v>9386081.3241446204</v>
      </c>
      <c r="E9" s="42">
        <v>9876054.5167557057</v>
      </c>
      <c r="F9" s="42">
        <v>10273137.330206987</v>
      </c>
      <c r="G9" s="42">
        <v>10456240.095407505</v>
      </c>
      <c r="H9" s="42">
        <v>10435791.050820004</v>
      </c>
      <c r="I9" s="42">
        <v>10237756.235525588</v>
      </c>
      <c r="J9" s="42">
        <v>10629536.423841059</v>
      </c>
      <c r="K9" s="42">
        <v>11133523.714974573</v>
      </c>
      <c r="L9" s="42">
        <v>9870201.7483508047</v>
      </c>
      <c r="M9" s="42">
        <v>10783257.279973971</v>
      </c>
      <c r="N9" s="42">
        <v>11205243.237767197</v>
      </c>
      <c r="O9" s="43">
        <f t="shared" si="0"/>
        <v>114286822.95776799</v>
      </c>
      <c r="U9" s="19"/>
    </row>
    <row r="10" spans="2:21" ht="15.75">
      <c r="B10" s="40">
        <f>k_total_tec_1122!B10</f>
        <v>5</v>
      </c>
      <c r="C10" s="45" t="str">
        <f>k_total_tec_1122!C10</f>
        <v>VITAL</v>
      </c>
      <c r="D10" s="42">
        <v>18679462.015723206</v>
      </c>
      <c r="E10" s="42">
        <v>19646768.455560952</v>
      </c>
      <c r="F10" s="42">
        <v>20070795.399417855</v>
      </c>
      <c r="G10" s="42">
        <v>20515965.394566625</v>
      </c>
      <c r="H10" s="42">
        <v>20537734.156711884</v>
      </c>
      <c r="I10" s="42">
        <v>19984271.92425143</v>
      </c>
      <c r="J10" s="42">
        <v>20645124.324543938</v>
      </c>
      <c r="K10" s="42">
        <v>22027660.716818284</v>
      </c>
      <c r="L10" s="42">
        <v>18788844.550568618</v>
      </c>
      <c r="M10" s="42">
        <v>20805066.902554091</v>
      </c>
      <c r="N10" s="42">
        <v>21573532.367541283</v>
      </c>
      <c r="O10" s="43">
        <f t="shared" si="0"/>
        <v>223275226.20825815</v>
      </c>
      <c r="U10" s="19"/>
    </row>
    <row r="11" spans="2:21" ht="15.75">
      <c r="B11" s="40">
        <f>k_total_tec_1122!B11</f>
        <v>6</v>
      </c>
      <c r="C11" s="45" t="str">
        <f>k_total_tec_1122!C11</f>
        <v>ARIPI</v>
      </c>
      <c r="D11" s="42">
        <v>16388518.623309957</v>
      </c>
      <c r="E11" s="42">
        <v>17163308.442609679</v>
      </c>
      <c r="F11" s="42">
        <v>17585424.280401036</v>
      </c>
      <c r="G11" s="42">
        <v>18043260.025873221</v>
      </c>
      <c r="H11" s="42">
        <v>17824301.882972263</v>
      </c>
      <c r="I11" s="42">
        <v>17532580.493103519</v>
      </c>
      <c r="J11" s="42">
        <v>18047088.124162029</v>
      </c>
      <c r="K11" s="42">
        <v>20272355.086411249</v>
      </c>
      <c r="L11" s="42">
        <v>15319020.599781457</v>
      </c>
      <c r="M11" s="42">
        <v>18275382.910362776</v>
      </c>
      <c r="N11" s="42">
        <v>18855287.610171206</v>
      </c>
      <c r="O11" s="43">
        <f t="shared" si="0"/>
        <v>195306528.0791584</v>
      </c>
      <c r="U11" s="19"/>
    </row>
    <row r="12" spans="2:21" ht="15.75">
      <c r="B12" s="40">
        <f>k_total_tec_1122!B12</f>
        <v>7</v>
      </c>
      <c r="C12" s="45" t="str">
        <f>k_total_tec_1122!C12</f>
        <v>NN</v>
      </c>
      <c r="D12" s="42">
        <v>54997135.264040738</v>
      </c>
      <c r="E12" s="42">
        <v>57566003.723490365</v>
      </c>
      <c r="F12" s="42">
        <v>59928360.284605436</v>
      </c>
      <c r="G12" s="42">
        <v>60990250.04042691</v>
      </c>
      <c r="H12" s="42">
        <v>59346279.003846928</v>
      </c>
      <c r="I12" s="42">
        <v>58610038.325169601</v>
      </c>
      <c r="J12" s="42">
        <v>60075256.368585706</v>
      </c>
      <c r="K12" s="42">
        <v>64668143.323135525</v>
      </c>
      <c r="L12" s="42">
        <v>53763872.880327009</v>
      </c>
      <c r="M12" s="42">
        <v>60118772.978688791</v>
      </c>
      <c r="N12" s="42">
        <v>62036184.581096135</v>
      </c>
      <c r="O12" s="43">
        <f t="shared" si="0"/>
        <v>652100296.77341318</v>
      </c>
      <c r="U12" s="19"/>
    </row>
    <row r="13" spans="2:21" ht="15.75" thickBot="1">
      <c r="B13" s="114" t="s">
        <v>33</v>
      </c>
      <c r="C13" s="115"/>
      <c r="D13" s="38">
        <f t="shared" ref="D13:O13" si="1">SUM(D6:D12)</f>
        <v>172620324.97322202</v>
      </c>
      <c r="E13" s="38">
        <f t="shared" si="1"/>
        <v>181364512.9107981</v>
      </c>
      <c r="F13" s="38">
        <f t="shared" si="1"/>
        <v>186792980.47380337</v>
      </c>
      <c r="G13" s="38">
        <f t="shared" si="1"/>
        <v>191175083.88583443</v>
      </c>
      <c r="H13" s="38">
        <f t="shared" si="1"/>
        <v>187953017.81737196</v>
      </c>
      <c r="I13" s="38">
        <f t="shared" si="1"/>
        <v>184706005.36962271</v>
      </c>
      <c r="J13" s="38">
        <f t="shared" si="1"/>
        <v>190175731.11770204</v>
      </c>
      <c r="K13" s="38">
        <f t="shared" si="1"/>
        <v>204117586.1579918</v>
      </c>
      <c r="L13" s="38">
        <f t="shared" si="1"/>
        <v>170916981.4642438</v>
      </c>
      <c r="M13" s="38">
        <f t="shared" si="1"/>
        <v>191166016.95949244</v>
      </c>
      <c r="N13" s="38">
        <f t="shared" si="1"/>
        <v>197505980.14385575</v>
      </c>
      <c r="O13" s="39">
        <f t="shared" si="1"/>
        <v>2058494221.2739382</v>
      </c>
      <c r="U13" s="20"/>
    </row>
    <row r="24" spans="4:15">
      <c r="D24" s="4"/>
      <c r="E24" s="4"/>
      <c r="F24" s="4"/>
      <c r="G24" s="4"/>
      <c r="H24" s="4"/>
      <c r="I24" s="4"/>
      <c r="J24" s="4"/>
      <c r="K24" s="4"/>
      <c r="L24" s="4"/>
      <c r="M24" s="4"/>
      <c r="N24" s="4"/>
      <c r="O24" s="4"/>
    </row>
  </sheetData>
  <mergeCells count="16">
    <mergeCell ref="B2:O2"/>
    <mergeCell ref="B13:C13"/>
    <mergeCell ref="B3:B5"/>
    <mergeCell ref="C3:C5"/>
    <mergeCell ref="E3:E4"/>
    <mergeCell ref="H3:H4"/>
    <mergeCell ref="O3:O5"/>
    <mergeCell ref="D3:D4"/>
    <mergeCell ref="N3:N4"/>
    <mergeCell ref="I3:I4"/>
    <mergeCell ref="G3:G4"/>
    <mergeCell ref="F3:F4"/>
    <mergeCell ref="M3:M4"/>
    <mergeCell ref="L3:L4"/>
    <mergeCell ref="K3:K4"/>
    <mergeCell ref="J3:J4"/>
  </mergeCells>
  <phoneticPr fontId="16" type="noConversion"/>
  <pageMargins left="0.27559055118110237" right="0.23622047244094491" top="0.98425196850393704" bottom="0.98425196850393704" header="0.51181102362204722" footer="0.51181102362204722"/>
  <pageSetup paperSize="9" scale="60" orientation="landscape" r:id="rId1"/>
  <headerFooter alignWithMargins="0"/>
</worksheet>
</file>

<file path=xl/worksheets/sheet5.xml><?xml version="1.0" encoding="utf-8"?>
<worksheet xmlns="http://schemas.openxmlformats.org/spreadsheetml/2006/main" xmlns:r="http://schemas.openxmlformats.org/officeDocument/2006/relationships">
  <dimension ref="B1:P7"/>
  <sheetViews>
    <sheetView workbookViewId="0">
      <selection activeCell="L24" sqref="L24"/>
    </sheetView>
  </sheetViews>
  <sheetFormatPr defaultRowHeight="12.75"/>
  <cols>
    <col min="2" max="2" width="10.42578125" bestFit="1" customWidth="1"/>
    <col min="3" max="8" width="13.140625" bestFit="1" customWidth="1"/>
    <col min="9" max="13" width="14.28515625" bestFit="1" customWidth="1"/>
  </cols>
  <sheetData>
    <row r="1" spans="2:16" ht="13.5" thickBot="1"/>
    <row r="2" spans="2:16" ht="30">
      <c r="B2" s="54"/>
      <c r="C2" s="56" t="s">
        <v>199</v>
      </c>
      <c r="D2" s="56" t="s">
        <v>194</v>
      </c>
      <c r="E2" s="56" t="s">
        <v>190</v>
      </c>
      <c r="F2" s="56" t="s">
        <v>183</v>
      </c>
      <c r="G2" s="56" t="s">
        <v>22</v>
      </c>
      <c r="H2" s="56" t="s">
        <v>11</v>
      </c>
      <c r="I2" s="56" t="s">
        <v>1</v>
      </c>
      <c r="J2" s="56" t="s">
        <v>144</v>
      </c>
      <c r="K2" s="56" t="s">
        <v>36</v>
      </c>
      <c r="L2" s="56" t="s">
        <v>202</v>
      </c>
      <c r="M2" s="57" t="s">
        <v>24</v>
      </c>
    </row>
    <row r="3" spans="2:16" ht="15">
      <c r="B3" s="60" t="s">
        <v>146</v>
      </c>
      <c r="C3" s="42">
        <v>172620324.97322202</v>
      </c>
      <c r="D3" s="42">
        <v>181364513</v>
      </c>
      <c r="E3" s="42">
        <v>186792980</v>
      </c>
      <c r="F3" s="42">
        <v>191175084</v>
      </c>
      <c r="G3" s="42">
        <v>187953018</v>
      </c>
      <c r="H3" s="42">
        <v>184706005</v>
      </c>
      <c r="I3" s="42">
        <v>190175731</v>
      </c>
      <c r="J3" s="42">
        <v>204117586.1579918</v>
      </c>
      <c r="K3" s="42">
        <v>170916981</v>
      </c>
      <c r="L3" s="42">
        <v>191166017</v>
      </c>
      <c r="M3" s="43">
        <v>197505980</v>
      </c>
    </row>
    <row r="4" spans="2:16" ht="15" hidden="1">
      <c r="B4" s="60"/>
      <c r="C4" s="61"/>
      <c r="D4" s="61"/>
      <c r="E4" s="61"/>
      <c r="F4" s="61"/>
      <c r="G4" s="61"/>
      <c r="H4" s="61"/>
      <c r="I4" s="61"/>
      <c r="J4" s="61"/>
      <c r="K4" s="61"/>
      <c r="L4" s="61"/>
      <c r="M4" s="62"/>
    </row>
    <row r="5" spans="2:16" ht="15">
      <c r="B5" s="60" t="s">
        <v>147</v>
      </c>
      <c r="C5" s="42">
        <v>854142630</v>
      </c>
      <c r="D5" s="42">
        <v>896230877</v>
      </c>
      <c r="E5" s="42">
        <v>924102233</v>
      </c>
      <c r="F5" s="42">
        <v>945781375</v>
      </c>
      <c r="G5" s="42">
        <v>928299955</v>
      </c>
      <c r="H5" s="42">
        <v>901236012</v>
      </c>
      <c r="I5" s="42">
        <v>936159054</v>
      </c>
      <c r="J5" s="42">
        <v>1007463170</v>
      </c>
      <c r="K5" s="42">
        <v>844637539</v>
      </c>
      <c r="L5" s="42">
        <v>940078005</v>
      </c>
      <c r="M5" s="43">
        <v>974790765</v>
      </c>
    </row>
    <row r="6" spans="2:16" ht="15">
      <c r="B6" s="60" t="s">
        <v>148</v>
      </c>
      <c r="C6" s="63">
        <v>4.9481000000000002</v>
      </c>
      <c r="D6" s="63">
        <v>4.9416000000000002</v>
      </c>
      <c r="E6" s="63">
        <v>4.9471999999999996</v>
      </c>
      <c r="F6" s="63">
        <v>4.9471999999999996</v>
      </c>
      <c r="G6" s="63">
        <v>4.9390000000000001</v>
      </c>
      <c r="H6" s="63">
        <v>4.8792999999999997</v>
      </c>
      <c r="I6" s="63">
        <v>4.9226000000000001</v>
      </c>
      <c r="J6" s="63">
        <v>4.9226000000000001</v>
      </c>
      <c r="K6" s="63">
        <v>4.9226000000000001</v>
      </c>
      <c r="L6" s="63">
        <v>4.9176000000000002</v>
      </c>
      <c r="M6" s="64">
        <v>4.9355000000000002</v>
      </c>
    </row>
    <row r="7" spans="2:16" ht="43.5" thickBot="1">
      <c r="B7" s="55"/>
      <c r="C7" s="58" t="s">
        <v>200</v>
      </c>
      <c r="D7" s="58" t="s">
        <v>192</v>
      </c>
      <c r="E7" s="58" t="s">
        <v>187</v>
      </c>
      <c r="F7" s="58" t="s">
        <v>121</v>
      </c>
      <c r="G7" s="58" t="s">
        <v>18</v>
      </c>
      <c r="H7" s="58" t="s">
        <v>9</v>
      </c>
      <c r="I7" s="58" t="s">
        <v>196</v>
      </c>
      <c r="J7" s="58" t="s">
        <v>145</v>
      </c>
      <c r="K7" s="58" t="s">
        <v>8</v>
      </c>
      <c r="L7" s="58" t="s">
        <v>184</v>
      </c>
      <c r="M7" s="59" t="s">
        <v>208</v>
      </c>
      <c r="P7" s="22"/>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N19"/>
  <sheetViews>
    <sheetView zoomScaleNormal="100" workbookViewId="0">
      <selection activeCell="G21" sqref="G21"/>
    </sheetView>
  </sheetViews>
  <sheetFormatPr defaultRowHeight="12.75"/>
  <cols>
    <col min="2" max="2" width="5.140625" customWidth="1"/>
    <col min="3" max="3" width="17.85546875" customWidth="1"/>
    <col min="4" max="14" width="16.85546875" customWidth="1"/>
  </cols>
  <sheetData>
    <row r="1" spans="2:14" ht="13.5" thickBot="1"/>
    <row r="2" spans="2:14" s="2" customFormat="1" ht="40.5" customHeight="1">
      <c r="B2" s="100" t="s">
        <v>228</v>
      </c>
      <c r="C2" s="101"/>
      <c r="D2" s="101"/>
      <c r="E2" s="101"/>
      <c r="F2" s="101"/>
      <c r="G2" s="101"/>
      <c r="H2" s="101"/>
      <c r="I2" s="101"/>
      <c r="J2" s="101"/>
      <c r="K2" s="101"/>
      <c r="L2" s="101"/>
      <c r="M2" s="101"/>
      <c r="N2" s="102"/>
    </row>
    <row r="3" spans="2:14" ht="12.75" customHeight="1">
      <c r="B3" s="116" t="s">
        <v>37</v>
      </c>
      <c r="C3" s="99" t="s">
        <v>34</v>
      </c>
      <c r="D3" s="113" t="s">
        <v>3</v>
      </c>
      <c r="E3" s="113" t="s">
        <v>193</v>
      </c>
      <c r="F3" s="113" t="s">
        <v>189</v>
      </c>
      <c r="G3" s="113" t="s">
        <v>182</v>
      </c>
      <c r="H3" s="113" t="s">
        <v>21</v>
      </c>
      <c r="I3" s="113" t="s">
        <v>10</v>
      </c>
      <c r="J3" s="113" t="s">
        <v>0</v>
      </c>
      <c r="K3" s="113" t="s">
        <v>191</v>
      </c>
      <c r="L3" s="113" t="s">
        <v>35</v>
      </c>
      <c r="M3" s="113" t="s">
        <v>201</v>
      </c>
      <c r="N3" s="112" t="s">
        <v>23</v>
      </c>
    </row>
    <row r="4" spans="2:14" ht="21.75" customHeight="1">
      <c r="B4" s="116"/>
      <c r="C4" s="99"/>
      <c r="D4" s="99"/>
      <c r="E4" s="99"/>
      <c r="F4" s="99"/>
      <c r="G4" s="99"/>
      <c r="H4" s="99"/>
      <c r="I4" s="99"/>
      <c r="J4" s="99"/>
      <c r="K4" s="99"/>
      <c r="L4" s="99"/>
      <c r="M4" s="99"/>
      <c r="N4" s="107"/>
    </row>
    <row r="5" spans="2:14" ht="25.5">
      <c r="B5" s="116"/>
      <c r="C5" s="99"/>
      <c r="D5" s="53" t="s">
        <v>229</v>
      </c>
      <c r="E5" s="53" t="s">
        <v>230</v>
      </c>
      <c r="F5" s="53" t="s">
        <v>231</v>
      </c>
      <c r="G5" s="53" t="s">
        <v>232</v>
      </c>
      <c r="H5" s="53" t="s">
        <v>233</v>
      </c>
      <c r="I5" s="53" t="s">
        <v>235</v>
      </c>
      <c r="J5" s="53" t="s">
        <v>234</v>
      </c>
      <c r="K5" s="53" t="s">
        <v>236</v>
      </c>
      <c r="L5" s="53" t="s">
        <v>237</v>
      </c>
      <c r="M5" s="53" t="s">
        <v>238</v>
      </c>
      <c r="N5" s="65" t="s">
        <v>239</v>
      </c>
    </row>
    <row r="6" spans="2:14" ht="15">
      <c r="B6" s="40">
        <f>k_total_tec_1122!B6</f>
        <v>1</v>
      </c>
      <c r="C6" s="41" t="str">
        <f>k_total_tec_1122!C6</f>
        <v>METROPOLITAN LIFE</v>
      </c>
      <c r="D6" s="68">
        <f>sume_euro_1122!D6/evolutie_rp_1122!D5</f>
        <v>21.888078941856847</v>
      </c>
      <c r="E6" s="68">
        <f>sume_euro_1122!E6/evolutie_rp_1122!E5</f>
        <v>22.865858500383887</v>
      </c>
      <c r="F6" s="68">
        <f>sume_euro_1122!F6/evolutie_rp_1122!F5</f>
        <v>23.589630416856735</v>
      </c>
      <c r="G6" s="68">
        <f>sume_euro_1122!G6/evolutie_rp_1122!G5</f>
        <v>24.14732825343528</v>
      </c>
      <c r="H6" s="68">
        <f>sume_euro_1122!H6/evolutie_rp_1122!H5</f>
        <v>23.683693146597612</v>
      </c>
      <c r="I6" s="68">
        <f>sume_euro_1122!I6/evolutie_rp_1122!I5</f>
        <v>23.401798238726371</v>
      </c>
      <c r="J6" s="68">
        <f>sume_euro_1122!J6/evolutie_rp_1122!J5</f>
        <v>23.953825373506067</v>
      </c>
      <c r="K6" s="68">
        <f>sume_euro_1122!K6/evolutie_rp_1122!K5</f>
        <v>25.411910834151787</v>
      </c>
      <c r="L6" s="68">
        <f>sume_euro_1122!L6/evolutie_rp_1122!L5</f>
        <v>21.731125035965459</v>
      </c>
      <c r="M6" s="68">
        <f>sume_euro_1122!M6/evolutie_rp_1122!M5</f>
        <v>24.297233667219462</v>
      </c>
      <c r="N6" s="69">
        <f>sume_euro_1122!N6/evolutie_rp_1122!N5</f>
        <v>25.039305093669821</v>
      </c>
    </row>
    <row r="7" spans="2:14" ht="15">
      <c r="B7" s="44">
        <f>k_total_tec_1122!B7</f>
        <v>2</v>
      </c>
      <c r="C7" s="41" t="str">
        <f>k_total_tec_1122!C7</f>
        <v>AZT VIITORUL TAU</v>
      </c>
      <c r="D7" s="68">
        <f>sume_euro_1122!D7/evolutie_rp_1122!D6</f>
        <v>21.698612452655713</v>
      </c>
      <c r="E7" s="68">
        <f>sume_euro_1122!E7/evolutie_rp_1122!E6</f>
        <v>22.963207821235137</v>
      </c>
      <c r="F7" s="68">
        <f>sume_euro_1122!F7/evolutie_rp_1122!F6</f>
        <v>23.401410018529841</v>
      </c>
      <c r="G7" s="68">
        <f>sume_euro_1122!G7/evolutie_rp_1122!G6</f>
        <v>23.942797758556196</v>
      </c>
      <c r="H7" s="68">
        <f>sume_euro_1122!H7/evolutie_rp_1122!H6</f>
        <v>23.55839428908692</v>
      </c>
      <c r="I7" s="68">
        <f>sume_euro_1122!I7/evolutie_rp_1122!I6</f>
        <v>22.979592654492723</v>
      </c>
      <c r="J7" s="68">
        <f>sume_euro_1122!J7/evolutie_rp_1122!J6</f>
        <v>23.765942943542388</v>
      </c>
      <c r="K7" s="68">
        <f>sume_euro_1122!K7/evolutie_rp_1122!K6</f>
        <v>25.242386537441874</v>
      </c>
      <c r="L7" s="68">
        <f>sume_euro_1122!L7/evolutie_rp_1122!L6</f>
        <v>21.330940106950315</v>
      </c>
      <c r="M7" s="68">
        <f>sume_euro_1122!M7/evolutie_rp_1122!M6</f>
        <v>23.653847458477227</v>
      </c>
      <c r="N7" s="69">
        <f>sume_euro_1122!N7/evolutie_rp_1122!N6</f>
        <v>24.373512191322927</v>
      </c>
    </row>
    <row r="8" spans="2:14" ht="15">
      <c r="B8" s="44">
        <f>k_total_tec_1122!B8</f>
        <v>3</v>
      </c>
      <c r="C8" s="45" t="str">
        <f>k_total_tec_1122!C8</f>
        <v>BCR</v>
      </c>
      <c r="D8" s="68">
        <f>sume_euro_1122!D8/evolutie_rp_1122!D7</f>
        <v>18.870268805514986</v>
      </c>
      <c r="E8" s="68">
        <f>sume_euro_1122!E8/evolutie_rp_1122!E7</f>
        <v>19.835216320762687</v>
      </c>
      <c r="F8" s="68">
        <f>sume_euro_1122!F8/evolutie_rp_1122!F7</f>
        <v>20.179436682944203</v>
      </c>
      <c r="G8" s="68">
        <f>sume_euro_1122!G8/evolutie_rp_1122!G7</f>
        <v>21.048357188703395</v>
      </c>
      <c r="H8" s="68">
        <f>sume_euro_1122!H8/evolutie_rp_1122!H7</f>
        <v>20.619836002982357</v>
      </c>
      <c r="I8" s="68">
        <f>sume_euro_1122!I8/evolutie_rp_1122!I7</f>
        <v>20.202755721949192</v>
      </c>
      <c r="J8" s="68">
        <f>sume_euro_1122!J8/evolutie_rp_1122!J7</f>
        <v>20.810162705092374</v>
      </c>
      <c r="K8" s="68">
        <f>sume_euro_1122!K8/evolutie_rp_1122!K7</f>
        <v>22.266704048367146</v>
      </c>
      <c r="L8" s="68">
        <f>sume_euro_1122!L8/evolutie_rp_1122!L7</f>
        <v>18.789871384073361</v>
      </c>
      <c r="M8" s="68">
        <f>sume_euro_1122!M8/evolutie_rp_1122!M7</f>
        <v>20.775630455162212</v>
      </c>
      <c r="N8" s="69">
        <f>sume_euro_1122!N8/evolutie_rp_1122!N7</f>
        <v>21.39696548707116</v>
      </c>
    </row>
    <row r="9" spans="2:14" ht="15">
      <c r="B9" s="44">
        <f>k_total_tec_1122!B9</f>
        <v>4</v>
      </c>
      <c r="C9" s="45" t="str">
        <f>k_total_tec_1122!C9</f>
        <v>BRD</v>
      </c>
      <c r="D9" s="68">
        <f>sume_euro_1122!D9/evolutie_rp_1122!D8</f>
        <v>18.412095704688355</v>
      </c>
      <c r="E9" s="68">
        <f>sume_euro_1122!E9/evolutie_rp_1122!E8</f>
        <v>19.304967379077226</v>
      </c>
      <c r="F9" s="68">
        <f>sume_euro_1122!F9/evolutie_rp_1122!F8</f>
        <v>20.034513058838989</v>
      </c>
      <c r="G9" s="68">
        <f>sume_euro_1122!G9/evolutie_rp_1122!G8</f>
        <v>20.320582270441587</v>
      </c>
      <c r="H9" s="68">
        <f>sume_euro_1122!H9/evolutie_rp_1122!H8</f>
        <v>20.220678461949841</v>
      </c>
      <c r="I9" s="68">
        <f>sume_euro_1122!I9/evolutie_rp_1122!I8</f>
        <v>19.772100233156404</v>
      </c>
      <c r="J9" s="68">
        <f>sume_euro_1122!J9/evolutie_rp_1122!J8</f>
        <v>20.465738943284634</v>
      </c>
      <c r="K9" s="68">
        <f>sume_euro_1122!K9/evolutie_rp_1122!K8</f>
        <v>21.349693787296587</v>
      </c>
      <c r="L9" s="68">
        <f>sume_euro_1122!L9/evolutie_rp_1122!L8</f>
        <v>18.787036540421386</v>
      </c>
      <c r="M9" s="68">
        <f>sume_euro_1122!M9/evolutie_rp_1122!M8</f>
        <v>20.343465418960061</v>
      </c>
      <c r="N9" s="69">
        <f>sume_euro_1122!N9/evolutie_rp_1122!N8</f>
        <v>21.029480491647877</v>
      </c>
    </row>
    <row r="10" spans="2:14" ht="15">
      <c r="B10" s="44">
        <f>k_total_tec_1122!B10</f>
        <v>5</v>
      </c>
      <c r="C10" s="45" t="str">
        <f>k_total_tec_1122!C10</f>
        <v>VITAL</v>
      </c>
      <c r="D10" s="68">
        <f>sume_euro_1122!D10/evolutie_rp_1122!D9</f>
        <v>18.96540340282764</v>
      </c>
      <c r="E10" s="68">
        <f>sume_euro_1122!E10/evolutie_rp_1122!E9</f>
        <v>19.916275495566964</v>
      </c>
      <c r="F10" s="68">
        <f>sume_euro_1122!F10/evolutie_rp_1122!F9</f>
        <v>20.327202734713531</v>
      </c>
      <c r="G10" s="68">
        <f>sume_euro_1122!G10/evolutie_rp_1122!G9</f>
        <v>20.745283761263632</v>
      </c>
      <c r="H10" s="68">
        <f>sume_euro_1122!H10/evolutie_rp_1122!H9</f>
        <v>20.738001032684519</v>
      </c>
      <c r="I10" s="68">
        <f>sume_euro_1122!I10/evolutie_rp_1122!I9</f>
        <v>20.148055467143841</v>
      </c>
      <c r="J10" s="68">
        <f>sume_euro_1122!J10/evolutie_rp_1122!J9</f>
        <v>20.78492372149471</v>
      </c>
      <c r="K10" s="68">
        <f>sume_euro_1122!K10/evolutie_rp_1122!K9</f>
        <v>22.134370517081134</v>
      </c>
      <c r="L10" s="68">
        <f>sume_euro_1122!L10/evolutie_rp_1122!L9</f>
        <v>18.812962768838268</v>
      </c>
      <c r="M10" s="68">
        <f>sume_euro_1122!M10/evolutie_rp_1122!M9</f>
        <v>20.736346649756797</v>
      </c>
      <c r="N10" s="69">
        <f>sume_euro_1122!N10/evolutie_rp_1122!N9</f>
        <v>21.444948456595537</v>
      </c>
    </row>
    <row r="11" spans="2:14" ht="15">
      <c r="B11" s="44">
        <f>k_total_tec_1122!B11</f>
        <v>6</v>
      </c>
      <c r="C11" s="45" t="str">
        <f>k_total_tec_1122!C11</f>
        <v>ARIPI</v>
      </c>
      <c r="D11" s="68">
        <f>sume_euro_1122!D11/evolutie_rp_1122!D10</f>
        <v>19.978104533464773</v>
      </c>
      <c r="E11" s="68">
        <f>sume_euro_1122!E11/evolutie_rp_1122!E10</f>
        <v>20.881512282690032</v>
      </c>
      <c r="F11" s="68">
        <f>sume_euro_1122!F11/evolutie_rp_1122!F10</f>
        <v>21.369802627749131</v>
      </c>
      <c r="G11" s="68">
        <f>sume_euro_1122!G11/evolutie_rp_1122!G10</f>
        <v>21.883536130871462</v>
      </c>
      <c r="H11" s="68">
        <f>sume_euro_1122!H11/evolutie_rp_1122!H10</f>
        <v>21.580103011008116</v>
      </c>
      <c r="I11" s="68">
        <f>sume_euro_1122!I11/evolutie_rp_1122!I10</f>
        <v>21.187408450880387</v>
      </c>
      <c r="J11" s="68">
        <f>sume_euro_1122!J11/evolutie_rp_1122!J10</f>
        <v>21.770916268166907</v>
      </c>
      <c r="K11" s="68">
        <f>sume_euro_1122!K11/evolutie_rp_1122!K10</f>
        <v>24.398567652017491</v>
      </c>
      <c r="L11" s="68">
        <f>sume_euro_1122!L11/evolutie_rp_1122!L10</f>
        <v>18.355453068122564</v>
      </c>
      <c r="M11" s="68">
        <f>sume_euro_1122!M11/evolutie_rp_1122!M10</f>
        <v>21.776318003082313</v>
      </c>
      <c r="N11" s="69">
        <f>sume_euro_1122!N11/evolutie_rp_1122!N10</f>
        <v>22.394543689385358</v>
      </c>
    </row>
    <row r="12" spans="2:14" ht="15">
      <c r="B12" s="44">
        <f>k_total_tec_1122!B12</f>
        <v>7</v>
      </c>
      <c r="C12" s="45" t="str">
        <f>k_total_tec_1122!C12</f>
        <v>NN</v>
      </c>
      <c r="D12" s="68">
        <f>sume_euro_1122!D12/evolutie_rp_1122!D11</f>
        <v>26.663028313752314</v>
      </c>
      <c r="E12" s="68">
        <f>sume_euro_1122!E12/evolutie_rp_1122!E11</f>
        <v>27.888992323813032</v>
      </c>
      <c r="F12" s="68">
        <f>sume_euro_1122!F12/evolutie_rp_1122!F11</f>
        <v>29.022136115075426</v>
      </c>
      <c r="G12" s="68">
        <f>sume_euro_1122!G12/evolutie_rp_1122!G11</f>
        <v>29.517362391011208</v>
      </c>
      <c r="H12" s="68">
        <f>sume_euro_1122!H12/evolutie_rp_1122!H11</f>
        <v>28.70453371620388</v>
      </c>
      <c r="I12" s="68">
        <f>sume_euro_1122!I12/evolutie_rp_1122!I11</f>
        <v>28.329561535029885</v>
      </c>
      <c r="J12" s="68">
        <f>sume_euro_1122!J12/evolutie_rp_1122!J11</f>
        <v>29.020376912383089</v>
      </c>
      <c r="K12" s="68">
        <f>sume_euro_1122!K12/evolutie_rp_1122!K11</f>
        <v>31.214214881376073</v>
      </c>
      <c r="L12" s="68">
        <f>sume_euro_1122!L12/evolutie_rp_1122!L11</f>
        <v>25.908352374629672</v>
      </c>
      <c r="M12" s="68">
        <f>sume_euro_1122!M12/evolutie_rp_1122!M11</f>
        <v>28.909149258641566</v>
      </c>
      <c r="N12" s="69">
        <f>sume_euro_1122!N12/evolutie_rp_1122!N11</f>
        <v>29.796652992743049</v>
      </c>
    </row>
    <row r="13" spans="2:14" ht="15.75" thickBot="1">
      <c r="B13" s="114" t="s">
        <v>33</v>
      </c>
      <c r="C13" s="115"/>
      <c r="D13" s="66">
        <f>sume_euro_1122!D13/evolutie_rp_1122!D12</f>
        <v>22.034393473024899</v>
      </c>
      <c r="E13" s="66">
        <f>sume_euro_1122!E13/evolutie_rp_1122!E12</f>
        <v>23.117783413428388</v>
      </c>
      <c r="F13" s="66">
        <f>sume_euro_1122!F13/evolutie_rp_1122!F12</f>
        <v>23.789653413727475</v>
      </c>
      <c r="G13" s="66">
        <f>sume_euro_1122!G13/evolutie_rp_1122!G12</f>
        <v>24.314261051659457</v>
      </c>
      <c r="H13" s="66">
        <f>sume_euro_1122!H13/evolutie_rp_1122!H12</f>
        <v>23.875011250401972</v>
      </c>
      <c r="I13" s="66">
        <f>sume_euro_1122!I13/evolutie_rp_1122!I12</f>
        <v>23.431097417502919</v>
      </c>
      <c r="J13" s="66">
        <f>sume_euro_1122!J13/evolutie_rp_1122!J12</f>
        <v>24.095191333860832</v>
      </c>
      <c r="K13" s="66">
        <f>sume_euro_1122!K13/evolutie_rp_1122!K12</f>
        <v>25.81889977425168</v>
      </c>
      <c r="L13" s="66">
        <f>sume_euro_1122!L13/evolutie_rp_1122!L12</f>
        <v>21.5501940981842</v>
      </c>
      <c r="M13" s="66">
        <f>sume_euro_1122!M13/evolutie_rp_1122!M12</f>
        <v>24.062281152220788</v>
      </c>
      <c r="N13" s="67">
        <f>sume_euro_1122!N13/evolutie_rp_1122!N12</f>
        <v>24.802416139775371</v>
      </c>
    </row>
    <row r="18" spans="3:3" ht="18">
      <c r="C18" s="1"/>
    </row>
    <row r="19" spans="3:3" ht="18">
      <c r="C19" s="1"/>
    </row>
  </sheetData>
  <mergeCells count="15">
    <mergeCell ref="B13:C13"/>
    <mergeCell ref="C3:C5"/>
    <mergeCell ref="B3:B5"/>
    <mergeCell ref="G3:G4"/>
    <mergeCell ref="F3:F4"/>
    <mergeCell ref="E3:E4"/>
    <mergeCell ref="D3:D4"/>
    <mergeCell ref="N3:N4"/>
    <mergeCell ref="H3:H4"/>
    <mergeCell ref="I3:I4"/>
    <mergeCell ref="M3:M4"/>
    <mergeCell ref="L3:L4"/>
    <mergeCell ref="K3:K4"/>
    <mergeCell ref="J3:J4"/>
    <mergeCell ref="B2:N2"/>
  </mergeCells>
  <phoneticPr fontId="0" type="noConversion"/>
  <printOptions horizontalCentered="1" verticalCentered="1"/>
  <pageMargins left="0" right="0" top="0" bottom="0" header="0" footer="0"/>
  <pageSetup paperSize="9" scale="70"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19" sqref="E19"/>
    </sheetView>
  </sheetViews>
  <sheetFormatPr defaultRowHeight="12.75"/>
  <cols>
    <col min="2" max="2" width="4.85546875" customWidth="1"/>
    <col min="3" max="3" width="17.2851562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44.25" customHeight="1">
      <c r="B2" s="100" t="s">
        <v>228</v>
      </c>
      <c r="C2" s="101"/>
      <c r="D2" s="101"/>
      <c r="E2" s="101"/>
      <c r="F2" s="101"/>
      <c r="G2" s="101"/>
      <c r="H2" s="101"/>
      <c r="I2" s="101"/>
      <c r="J2" s="101"/>
      <c r="K2" s="101"/>
      <c r="L2" s="101"/>
      <c r="M2" s="102"/>
      <c r="N2" s="3"/>
      <c r="O2" s="3"/>
    </row>
    <row r="3" spans="2:15" ht="27" customHeight="1">
      <c r="B3" s="116" t="s">
        <v>37</v>
      </c>
      <c r="C3" s="99" t="s">
        <v>34</v>
      </c>
      <c r="D3" s="99" t="s">
        <v>25</v>
      </c>
      <c r="E3" s="99" t="s">
        <v>26</v>
      </c>
      <c r="F3" s="99" t="s">
        <v>27</v>
      </c>
      <c r="G3" s="99" t="s">
        <v>28</v>
      </c>
      <c r="H3" s="99" t="s">
        <v>186</v>
      </c>
      <c r="I3" s="99"/>
      <c r="J3" s="99"/>
      <c r="K3" s="99"/>
      <c r="L3" s="99" t="s">
        <v>29</v>
      </c>
      <c r="M3" s="107" t="s">
        <v>30</v>
      </c>
    </row>
    <row r="4" spans="2:15" ht="51">
      <c r="B4" s="119"/>
      <c r="C4" s="118"/>
      <c r="D4" s="118"/>
      <c r="E4" s="118"/>
      <c r="F4" s="118"/>
      <c r="G4" s="99"/>
      <c r="H4" s="35" t="s">
        <v>159</v>
      </c>
      <c r="I4" s="35" t="s">
        <v>160</v>
      </c>
      <c r="J4" s="35" t="s">
        <v>4</v>
      </c>
      <c r="K4" s="35" t="s">
        <v>5</v>
      </c>
      <c r="L4" s="118"/>
      <c r="M4" s="120"/>
    </row>
    <row r="5" spans="2:15" ht="15.75">
      <c r="B5" s="40">
        <f>k_total_tec_1122!B6</f>
        <v>1</v>
      </c>
      <c r="C5" s="41" t="str">
        <f>k_total_tec_1122!C6</f>
        <v>METROPOLITAN LIFE</v>
      </c>
      <c r="D5" s="42">
        <v>1095253</v>
      </c>
      <c r="E5" s="61">
        <v>21</v>
      </c>
      <c r="F5" s="42">
        <v>6</v>
      </c>
      <c r="G5" s="42">
        <v>6</v>
      </c>
      <c r="H5" s="42">
        <v>212</v>
      </c>
      <c r="I5" s="42">
        <v>0</v>
      </c>
      <c r="J5" s="42">
        <v>0</v>
      </c>
      <c r="K5" s="42">
        <v>0</v>
      </c>
      <c r="L5" s="42">
        <v>2835</v>
      </c>
      <c r="M5" s="43">
        <f>D5-E5+F5+G5-H5+I5+L5+J5+K5</f>
        <v>1097867</v>
      </c>
      <c r="N5" s="23"/>
      <c r="O5" s="4"/>
    </row>
    <row r="6" spans="2:15" ht="15.75">
      <c r="B6" s="44">
        <f>k_total_tec_1122!B7</f>
        <v>2</v>
      </c>
      <c r="C6" s="41" t="str">
        <f>k_total_tec_1122!C7</f>
        <v>AZT VIITORUL TAU</v>
      </c>
      <c r="D6" s="42">
        <v>1656789</v>
      </c>
      <c r="E6" s="61">
        <v>15</v>
      </c>
      <c r="F6" s="42">
        <v>9</v>
      </c>
      <c r="G6" s="42">
        <v>7</v>
      </c>
      <c r="H6" s="42">
        <v>325</v>
      </c>
      <c r="I6" s="42">
        <v>0</v>
      </c>
      <c r="J6" s="42">
        <v>0</v>
      </c>
      <c r="K6" s="42">
        <v>2</v>
      </c>
      <c r="L6" s="42">
        <v>2835</v>
      </c>
      <c r="M6" s="43">
        <f t="shared" ref="M6:M11" si="0">D6-E6+F6+G6-H6+I6+L6+J6+K6</f>
        <v>1659302</v>
      </c>
      <c r="N6" s="23"/>
      <c r="O6" s="4"/>
    </row>
    <row r="7" spans="2:15" ht="15.75">
      <c r="B7" s="44">
        <f>k_total_tec_1122!B8</f>
        <v>3</v>
      </c>
      <c r="C7" s="45" t="str">
        <f>k_total_tec_1122!C8</f>
        <v>BCR</v>
      </c>
      <c r="D7" s="42">
        <v>740410</v>
      </c>
      <c r="E7" s="61">
        <v>15</v>
      </c>
      <c r="F7" s="42">
        <v>48</v>
      </c>
      <c r="G7" s="42">
        <v>25</v>
      </c>
      <c r="H7" s="42">
        <v>77</v>
      </c>
      <c r="I7" s="42">
        <v>0</v>
      </c>
      <c r="J7" s="42">
        <v>0</v>
      </c>
      <c r="K7" s="42">
        <v>5</v>
      </c>
      <c r="L7" s="42">
        <v>2835</v>
      </c>
      <c r="M7" s="43">
        <f t="shared" si="0"/>
        <v>743231</v>
      </c>
      <c r="N7" s="23"/>
      <c r="O7" s="4"/>
    </row>
    <row r="8" spans="2:15" ht="15.75">
      <c r="B8" s="44">
        <f>k_total_tec_1122!B9</f>
        <v>4</v>
      </c>
      <c r="C8" s="45" t="str">
        <f>k_total_tec_1122!C9</f>
        <v>BRD</v>
      </c>
      <c r="D8" s="42">
        <v>530060</v>
      </c>
      <c r="E8" s="61">
        <v>39</v>
      </c>
      <c r="F8" s="42">
        <v>1</v>
      </c>
      <c r="G8" s="42">
        <v>0</v>
      </c>
      <c r="H8" s="42">
        <v>39</v>
      </c>
      <c r="I8" s="42">
        <v>0</v>
      </c>
      <c r="J8" s="42">
        <v>0</v>
      </c>
      <c r="K8" s="42">
        <v>1</v>
      </c>
      <c r="L8" s="42">
        <v>2851</v>
      </c>
      <c r="M8" s="43">
        <f t="shared" si="0"/>
        <v>532835</v>
      </c>
      <c r="N8" s="23"/>
      <c r="O8" s="4"/>
    </row>
    <row r="9" spans="2:15" ht="15.75">
      <c r="B9" s="44">
        <f>k_total_tec_1122!B10</f>
        <v>5</v>
      </c>
      <c r="C9" s="45" t="str">
        <f>k_total_tec_1122!C10</f>
        <v>VITAL</v>
      </c>
      <c r="D9" s="42">
        <v>1003314</v>
      </c>
      <c r="E9" s="61">
        <v>22</v>
      </c>
      <c r="F9" s="42">
        <v>1</v>
      </c>
      <c r="G9" s="42">
        <v>7</v>
      </c>
      <c r="H9" s="42">
        <v>139</v>
      </c>
      <c r="I9" s="42">
        <v>0</v>
      </c>
      <c r="J9" s="42">
        <v>0</v>
      </c>
      <c r="K9" s="42">
        <v>0</v>
      </c>
      <c r="L9" s="42">
        <v>2835</v>
      </c>
      <c r="M9" s="43">
        <f t="shared" si="0"/>
        <v>1005996</v>
      </c>
      <c r="N9" s="23"/>
      <c r="O9" s="4"/>
    </row>
    <row r="10" spans="2:15" ht="15.75">
      <c r="B10" s="44">
        <f>k_total_tec_1122!B11</f>
        <v>6</v>
      </c>
      <c r="C10" s="45" t="str">
        <f>k_total_tec_1122!C11</f>
        <v>ARIPI</v>
      </c>
      <c r="D10" s="42">
        <v>839232</v>
      </c>
      <c r="E10" s="61">
        <v>11</v>
      </c>
      <c r="F10" s="42">
        <v>3</v>
      </c>
      <c r="G10" s="42">
        <v>4</v>
      </c>
      <c r="H10" s="42">
        <v>106</v>
      </c>
      <c r="I10" s="42">
        <v>1</v>
      </c>
      <c r="J10" s="42">
        <v>0</v>
      </c>
      <c r="K10" s="42">
        <v>1</v>
      </c>
      <c r="L10" s="42">
        <v>2835</v>
      </c>
      <c r="M10" s="43">
        <f t="shared" si="0"/>
        <v>841959</v>
      </c>
      <c r="N10" s="23"/>
      <c r="O10" s="4"/>
    </row>
    <row r="11" spans="2:15" ht="15.75">
      <c r="B11" s="44">
        <f>k_total_tec_1122!B12</f>
        <v>7</v>
      </c>
      <c r="C11" s="45" t="str">
        <f>k_total_tec_1122!C12</f>
        <v>NN</v>
      </c>
      <c r="D11" s="42">
        <v>2079576</v>
      </c>
      <c r="E11" s="61">
        <v>10</v>
      </c>
      <c r="F11" s="42">
        <v>65</v>
      </c>
      <c r="G11" s="42">
        <v>39</v>
      </c>
      <c r="H11" s="42">
        <v>521</v>
      </c>
      <c r="I11" s="42">
        <v>0</v>
      </c>
      <c r="J11" s="42">
        <v>0</v>
      </c>
      <c r="K11" s="42">
        <v>1</v>
      </c>
      <c r="L11" s="42">
        <v>2835</v>
      </c>
      <c r="M11" s="43">
        <f t="shared" si="0"/>
        <v>2081985</v>
      </c>
      <c r="N11" s="24"/>
      <c r="O11" s="4"/>
    </row>
    <row r="12" spans="2:15" ht="15.75" thickBot="1">
      <c r="B12" s="114" t="s">
        <v>33</v>
      </c>
      <c r="C12" s="115"/>
      <c r="D12" s="38">
        <f t="shared" ref="D12:M12" si="1">SUM(D5:D11)</f>
        <v>7944634</v>
      </c>
      <c r="E12" s="38">
        <f t="shared" si="1"/>
        <v>133</v>
      </c>
      <c r="F12" s="38">
        <f t="shared" si="1"/>
        <v>133</v>
      </c>
      <c r="G12" s="38">
        <f t="shared" si="1"/>
        <v>88</v>
      </c>
      <c r="H12" s="38">
        <f t="shared" si="1"/>
        <v>1419</v>
      </c>
      <c r="I12" s="38">
        <f t="shared" si="1"/>
        <v>1</v>
      </c>
      <c r="J12" s="38">
        <f t="shared" si="1"/>
        <v>0</v>
      </c>
      <c r="K12" s="38">
        <f t="shared" si="1"/>
        <v>10</v>
      </c>
      <c r="L12" s="38">
        <f t="shared" si="1"/>
        <v>19861</v>
      </c>
      <c r="M12" s="39">
        <f t="shared" si="1"/>
        <v>7963175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L3:L4"/>
    <mergeCell ref="C3:C4"/>
    <mergeCell ref="M3:M4"/>
    <mergeCell ref="D3:D4"/>
    <mergeCell ref="B2:M2"/>
    <mergeCell ref="G3:G4"/>
    <mergeCell ref="H3:K3"/>
    <mergeCell ref="E3:E4"/>
    <mergeCell ref="F3:F4"/>
    <mergeCell ref="B3:B4"/>
    <mergeCell ref="B12:C12"/>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L2"/>
  <sheetViews>
    <sheetView workbookViewId="0">
      <selection activeCell="H36" sqref="H36"/>
    </sheetView>
  </sheetViews>
  <sheetFormatPr defaultRowHeight="12.75"/>
  <cols>
    <col min="2" max="12" width="16.140625" customWidth="1"/>
  </cols>
  <sheetData>
    <row r="1" spans="2:12" ht="25.5">
      <c r="B1" s="70" t="s">
        <v>3</v>
      </c>
      <c r="C1" s="71" t="s">
        <v>193</v>
      </c>
      <c r="D1" s="71" t="s">
        <v>189</v>
      </c>
      <c r="E1" s="71" t="s">
        <v>182</v>
      </c>
      <c r="F1" s="71" t="s">
        <v>21</v>
      </c>
      <c r="G1" s="71" t="s">
        <v>10</v>
      </c>
      <c r="H1" s="71" t="s">
        <v>0</v>
      </c>
      <c r="I1" s="71" t="s">
        <v>191</v>
      </c>
      <c r="J1" s="71" t="s">
        <v>35</v>
      </c>
      <c r="K1" s="71" t="s">
        <v>201</v>
      </c>
      <c r="L1" s="72" t="s">
        <v>23</v>
      </c>
    </row>
    <row r="2" spans="2:12" ht="15.75" thickBot="1">
      <c r="B2" s="73">
        <v>7834131</v>
      </c>
      <c r="C2" s="74">
        <v>7845238</v>
      </c>
      <c r="D2" s="74">
        <v>7851858</v>
      </c>
      <c r="E2" s="74">
        <v>7862673</v>
      </c>
      <c r="F2" s="74">
        <v>7872374</v>
      </c>
      <c r="G2" s="74">
        <v>7882943</v>
      </c>
      <c r="H2" s="74">
        <v>7892684</v>
      </c>
      <c r="I2" s="74">
        <v>7905743</v>
      </c>
      <c r="J2" s="74">
        <v>7931111</v>
      </c>
      <c r="K2" s="74">
        <v>7944634</v>
      </c>
      <c r="L2" s="75">
        <v>7963175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L5"/>
  <sheetViews>
    <sheetView workbookViewId="0">
      <selection activeCell="C59" sqref="C59"/>
    </sheetView>
  </sheetViews>
  <sheetFormatPr defaultRowHeight="12.75"/>
  <cols>
    <col min="2" max="12" width="16.7109375" customWidth="1"/>
  </cols>
  <sheetData>
    <row r="1" spans="2:12" ht="25.5">
      <c r="B1" s="70" t="s">
        <v>3</v>
      </c>
      <c r="C1" s="71" t="s">
        <v>193</v>
      </c>
      <c r="D1" s="71" t="s">
        <v>189</v>
      </c>
      <c r="E1" s="71" t="s">
        <v>182</v>
      </c>
      <c r="F1" s="71" t="s">
        <v>21</v>
      </c>
      <c r="G1" s="71" t="s">
        <v>10</v>
      </c>
      <c r="H1" s="71" t="s">
        <v>0</v>
      </c>
      <c r="I1" s="71" t="s">
        <v>191</v>
      </c>
      <c r="J1" s="71" t="s">
        <v>35</v>
      </c>
      <c r="K1" s="71" t="s">
        <v>201</v>
      </c>
      <c r="L1" s="72" t="s">
        <v>23</v>
      </c>
    </row>
    <row r="2" spans="2:12" ht="13.5" thickBot="1">
      <c r="B2" s="76">
        <v>3751158</v>
      </c>
      <c r="C2" s="77">
        <v>3763200</v>
      </c>
      <c r="D2" s="77">
        <v>3770716</v>
      </c>
      <c r="E2" s="77">
        <v>3782573</v>
      </c>
      <c r="F2" s="77">
        <v>3793407</v>
      </c>
      <c r="G2" s="77">
        <v>3805018</v>
      </c>
      <c r="H2" s="77">
        <v>3815745</v>
      </c>
      <c r="I2" s="77">
        <v>3829947</v>
      </c>
      <c r="J2" s="77">
        <v>3856609</v>
      </c>
      <c r="K2" s="77">
        <v>3889893</v>
      </c>
      <c r="L2" s="78">
        <v>3909754</v>
      </c>
    </row>
    <row r="5" spans="2:12">
      <c r="B5" s="4"/>
      <c r="C5" s="4"/>
      <c r="D5" s="4"/>
      <c r="E5" s="4"/>
      <c r="F5" s="4"/>
      <c r="G5" s="4"/>
      <c r="H5" s="4"/>
      <c r="I5" s="4"/>
      <c r="J5" s="4"/>
      <c r="K5" s="4"/>
      <c r="L5"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k_total_tec_1122</vt:lpstr>
      <vt:lpstr>regularizati_1122</vt:lpstr>
      <vt:lpstr>evolutie_rp_1122</vt:lpstr>
      <vt:lpstr>sume_euro_1122</vt:lpstr>
      <vt:lpstr>sume_euro_1122_graf</vt:lpstr>
      <vt:lpstr>evolutie_contrib_1122</vt:lpstr>
      <vt:lpstr>part_fonduri_1122</vt:lpstr>
      <vt:lpstr>evolutie_rp_1122_graf</vt:lpstr>
      <vt:lpstr>evolutie_aleatorii_1122_graf</vt:lpstr>
      <vt:lpstr>participanti_judete_1122</vt:lpstr>
      <vt:lpstr>participanti_jud_dom_1122</vt:lpstr>
      <vt:lpstr>conturi_goale_1122</vt:lpstr>
      <vt:lpstr>rp_sexe_1122</vt:lpstr>
      <vt:lpstr>Sheet1</vt:lpstr>
      <vt:lpstr>rp_varste_sexe_1122</vt:lpstr>
      <vt:lpstr>Sheet2</vt:lpstr>
      <vt:lpstr>evolutie_contrib_1122!Print_Area</vt:lpstr>
      <vt:lpstr>evolutie_rp_1122!Print_Area</vt:lpstr>
      <vt:lpstr>k_total_tec_1122!Print_Area</vt:lpstr>
      <vt:lpstr>part_fonduri_1122!Print_Area</vt:lpstr>
      <vt:lpstr>participanti_judete_1122!Print_Area</vt:lpstr>
      <vt:lpstr>rp_sexe_1122!Print_Area</vt:lpstr>
      <vt:lpstr>rp_varste_sexe_1122!Print_Area</vt:lpstr>
      <vt:lpstr>sume_euro_1122!Print_Area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2023-01-27T09:14:02Z</cp:lastPrinted>
  <dcterms:created xsi:type="dcterms:W3CDTF">2008-08-08T07:39:32Z</dcterms:created>
  <dcterms:modified xsi:type="dcterms:W3CDTF">2023-01-27T09:20:21Z</dcterms:modified>
</cp:coreProperties>
</file>