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1022" sheetId="23" r:id="rId1"/>
    <sheet name="regularizati_1022" sheetId="31" r:id="rId2"/>
    <sheet name="evolutie_rp_1022" sheetId="1" r:id="rId3"/>
    <sheet name="sume_euro_1022" sheetId="15" r:id="rId4"/>
    <sheet name="sume_euro_1022_graf" sheetId="16" r:id="rId5"/>
    <sheet name="evolutie_contrib_1022" sheetId="25" r:id="rId6"/>
    <sheet name="part_fonduri_1022" sheetId="24" r:id="rId7"/>
    <sheet name="evolutie_rp_1022_graf" sheetId="13" r:id="rId8"/>
    <sheet name="evolutie_aleatorii_1022_graf" sheetId="14" r:id="rId9"/>
    <sheet name="participanti_judete_1022" sheetId="17" r:id="rId10"/>
    <sheet name="participanti_jud_dom_1022" sheetId="32" r:id="rId11"/>
    <sheet name="conturi_goale_1022" sheetId="30" r:id="rId12"/>
    <sheet name="rp_sexe_1022" sheetId="26" r:id="rId13"/>
    <sheet name="Sheet1" sheetId="33" r:id="rId14"/>
    <sheet name="rp_varste_sexe_1022" sheetId="28" r:id="rId15"/>
    <sheet name="Sheet2" sheetId="34" r:id="rId16"/>
  </sheets>
  <externalReferences>
    <externalReference r:id="rId17"/>
  </externalReferences>
  <definedNames>
    <definedName name="_xlnm.Print_Area" localSheetId="5">evolutie_contrib_1022!$B$2:$M$13</definedName>
    <definedName name="_xlnm.Print_Area" localSheetId="2">evolutie_rp_1022!$B$2:$M$12</definedName>
    <definedName name="_xlnm.Print_Area" localSheetId="0">k_total_tec_1022!$B$2:$K$15</definedName>
    <definedName name="_xlnm.Print_Area" localSheetId="6">part_fonduri_1022!$B$2:$M$12</definedName>
    <definedName name="_xlnm.Print_Area" localSheetId="10">participanti_jud_dom_1022!#REF!</definedName>
    <definedName name="_xlnm.Print_Area" localSheetId="9">participanti_judete_1022!$B$2:$E$48</definedName>
    <definedName name="_xlnm.Print_Area" localSheetId="12">rp_sexe_1022!$B$2:$F$12</definedName>
    <definedName name="_xlnm.Print_Area" localSheetId="14">rp_varste_sexe_1022!$B$2:$P$14</definedName>
    <definedName name="_xlnm.Print_Area" localSheetId="3">sume_euro_1022!$B$2:$N$13</definedName>
  </definedNames>
  <calcPr calcId="125725"/>
</workbook>
</file>

<file path=xl/calcChain.xml><?xml version="1.0" encoding="utf-8"?>
<calcChain xmlns="http://schemas.openxmlformats.org/spreadsheetml/2006/main">
  <c r="M12" i="1"/>
  <c r="M13" i="15"/>
  <c r="M13" i="25"/>
  <c r="M12"/>
  <c r="M11"/>
  <c r="M10"/>
  <c r="M9"/>
  <c r="M8"/>
  <c r="M7"/>
  <c r="M6"/>
  <c r="N7" i="15"/>
  <c r="N8"/>
  <c r="N9"/>
  <c r="N10"/>
  <c r="N11"/>
  <c r="N12"/>
  <c r="N6"/>
  <c r="N13" s="1"/>
  <c r="L13"/>
  <c r="L13" i="25" s="1"/>
  <c r="L12" i="1"/>
  <c r="L12" i="25"/>
  <c r="L11"/>
  <c r="L10"/>
  <c r="L9"/>
  <c r="L8"/>
  <c r="L7"/>
  <c r="L6"/>
  <c r="D48" i="17"/>
  <c r="K13" i="15"/>
  <c r="K13" i="25" s="1"/>
  <c r="K12" i="1"/>
  <c r="K12" i="25"/>
  <c r="K11"/>
  <c r="K10"/>
  <c r="K9"/>
  <c r="K8"/>
  <c r="K7"/>
  <c r="K6"/>
  <c r="M5" i="24"/>
  <c r="M6"/>
  <c r="M7"/>
  <c r="M8"/>
  <c r="M9"/>
  <c r="M10"/>
  <c r="M11"/>
  <c r="J13" i="15"/>
  <c r="J13" i="25" s="1"/>
  <c r="J12" i="1"/>
  <c r="J12" i="25"/>
  <c r="J11"/>
  <c r="J10"/>
  <c r="J9"/>
  <c r="J8"/>
  <c r="J7"/>
  <c r="J6"/>
  <c r="I13" i="15"/>
  <c r="I12" i="1"/>
  <c r="I13" i="25" s="1"/>
  <c r="I12"/>
  <c r="I11"/>
  <c r="I10"/>
  <c r="I9"/>
  <c r="I8"/>
  <c r="I7"/>
  <c r="I6"/>
  <c r="H13" i="15"/>
  <c r="H13" i="25" s="1"/>
  <c r="H12" i="1"/>
  <c r="H12" i="25"/>
  <c r="H11"/>
  <c r="H10"/>
  <c r="H9"/>
  <c r="H8"/>
  <c r="H7"/>
  <c r="H6"/>
  <c r="G12" i="1"/>
  <c r="G13" i="25" s="1"/>
  <c r="G13" i="15"/>
  <c r="G12" i="25"/>
  <c r="G11"/>
  <c r="G10"/>
  <c r="G9"/>
  <c r="G8"/>
  <c r="G7"/>
  <c r="G6"/>
  <c r="F13" i="15"/>
  <c r="F12" i="1"/>
  <c r="F12" i="25"/>
  <c r="F11"/>
  <c r="F10"/>
  <c r="F9"/>
  <c r="F8"/>
  <c r="F7"/>
  <c r="F6"/>
  <c r="E13" i="15"/>
  <c r="E13" i="25" s="1"/>
  <c r="E12" i="1"/>
  <c r="E12" i="25"/>
  <c r="E11"/>
  <c r="E10"/>
  <c r="E9"/>
  <c r="E8"/>
  <c r="E7"/>
  <c r="E6"/>
  <c r="D13" i="15"/>
  <c r="D13" i="25" s="1"/>
  <c r="D12"/>
  <c r="D11"/>
  <c r="D10"/>
  <c r="D9"/>
  <c r="D8"/>
  <c r="D7"/>
  <c r="D6"/>
  <c r="D12" i="1"/>
  <c r="E7" i="28"/>
  <c r="F7"/>
  <c r="F14" s="1"/>
  <c r="G7"/>
  <c r="G14" s="1"/>
  <c r="H7"/>
  <c r="H14" s="1"/>
  <c r="E8"/>
  <c r="F8"/>
  <c r="G8"/>
  <c r="D8" s="1"/>
  <c r="H8"/>
  <c r="E9"/>
  <c r="E14" s="1"/>
  <c r="F9"/>
  <c r="G9"/>
  <c r="H9"/>
  <c r="E10"/>
  <c r="D10" s="1"/>
  <c r="F10"/>
  <c r="G10"/>
  <c r="H10"/>
  <c r="E11"/>
  <c r="F11"/>
  <c r="G11"/>
  <c r="H11"/>
  <c r="E12"/>
  <c r="D12" s="1"/>
  <c r="F12"/>
  <c r="G12"/>
  <c r="H12"/>
  <c r="E13"/>
  <c r="D13" s="1"/>
  <c r="F13"/>
  <c r="G13"/>
  <c r="H13"/>
  <c r="E30" i="17"/>
  <c r="F7" i="31"/>
  <c r="F8"/>
  <c r="F9"/>
  <c r="F10"/>
  <c r="F11"/>
  <c r="F12"/>
  <c r="F6"/>
  <c r="D53" i="32"/>
  <c r="J12" i="24"/>
  <c r="L12"/>
  <c r="K12"/>
  <c r="F12" i="23"/>
  <c r="K14" i="28"/>
  <c r="O14"/>
  <c r="K6" i="23"/>
  <c r="K7"/>
  <c r="K8"/>
  <c r="K9"/>
  <c r="K10"/>
  <c r="K11"/>
  <c r="K5"/>
  <c r="K12" s="1"/>
  <c r="I5"/>
  <c r="I6"/>
  <c r="I7"/>
  <c r="I8"/>
  <c r="I9"/>
  <c r="I10"/>
  <c r="I11"/>
  <c r="I12" s="1"/>
  <c r="E37" i="17"/>
  <c r="D12" i="24"/>
  <c r="G13" i="31"/>
  <c r="H6" s="1"/>
  <c r="E12" i="23"/>
  <c r="D12"/>
  <c r="D11" i="26"/>
  <c r="D10"/>
  <c r="D9"/>
  <c r="D8"/>
  <c r="D6"/>
  <c r="D5"/>
  <c r="D12" s="1"/>
  <c r="D7"/>
  <c r="E12"/>
  <c r="F12"/>
  <c r="K13" i="31"/>
  <c r="J13"/>
  <c r="D13"/>
  <c r="I13" s="1"/>
  <c r="E13"/>
  <c r="I12"/>
  <c r="I11"/>
  <c r="C11"/>
  <c r="I10"/>
  <c r="C10"/>
  <c r="I9"/>
  <c r="C9"/>
  <c r="I8"/>
  <c r="C8"/>
  <c r="I7"/>
  <c r="C7"/>
  <c r="I6"/>
  <c r="B6"/>
  <c r="J12" i="23"/>
  <c r="G12"/>
  <c r="H12"/>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7" i="31"/>
  <c r="H9"/>
  <c r="H11"/>
  <c r="F13"/>
  <c r="E43" i="17"/>
  <c r="E42"/>
  <c r="E46"/>
  <c r="E13"/>
  <c r="E39"/>
  <c r="E20"/>
  <c r="E28"/>
  <c r="E41"/>
  <c r="E24"/>
  <c r="E14"/>
  <c r="E22"/>
  <c r="E47"/>
  <c r="E19"/>
  <c r="E26"/>
  <c r="E40"/>
  <c r="E29"/>
  <c r="E31"/>
  <c r="E48"/>
  <c r="E12"/>
  <c r="E8"/>
  <c r="E18"/>
  <c r="E23"/>
  <c r="E21"/>
  <c r="E9"/>
  <c r="E10"/>
  <c r="E7"/>
  <c r="E27"/>
  <c r="E11"/>
  <c r="E15"/>
  <c r="E45"/>
  <c r="E44"/>
  <c r="E17"/>
  <c r="E35"/>
  <c r="E38"/>
  <c r="E33"/>
  <c r="E32"/>
  <c r="E6"/>
  <c r="E16"/>
  <c r="E34"/>
  <c r="E36"/>
  <c r="E25"/>
  <c r="E5"/>
  <c r="D11" i="28"/>
  <c r="M12" i="24"/>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D7" i="28" l="1"/>
  <c r="D9"/>
  <c r="F13" i="25"/>
  <c r="H10" i="31"/>
  <c r="H13"/>
  <c r="H8"/>
  <c r="H12"/>
  <c r="D14" i="28" l="1"/>
</calcChain>
</file>

<file path=xl/sharedStrings.xml><?xml version="1.0" encoding="utf-8"?>
<sst xmlns="http://schemas.openxmlformats.org/spreadsheetml/2006/main" count="416" uniqueCount="234">
  <si>
    <t xml:space="preserve">1Euro 4,9357 BNR 18/10/2022)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</si>
  <si>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</si>
  <si>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</si>
  <si>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</si>
  <si>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</si>
  <si>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</si>
  <si>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</si>
  <si>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</si>
  <si>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</si>
  <si>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</si>
  <si>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</si>
  <si>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</si>
  <si>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</si>
  <si>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</si>
  <si>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</si>
  <si>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</si>
  <si>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</si>
  <si>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</si>
  <si>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</si>
  <si>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</si>
  <si>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</si>
  <si>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</si>
  <si>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</si>
  <si>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</si>
  <si>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</si>
  <si>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</si>
  <si>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</si>
  <si>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</si>
  <si>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</si>
  <si>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</si>
  <si>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</si>
  <si>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</si>
  <si>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</si>
  <si>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</si>
  <si>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Luna de referinta</t>
  </si>
  <si>
    <t xml:space="preserve">COMENZI </t>
  </si>
  <si>
    <t xml:space="preserve">1Euro 4,9472 BNR 18/05/2022)              </t>
  </si>
  <si>
    <t>august 2022</t>
  </si>
  <si>
    <t>MARTIE 2022</t>
  </si>
  <si>
    <t>Martie 2022'</t>
  </si>
  <si>
    <t>AUGUST 2022</t>
  </si>
  <si>
    <t xml:space="preserve">1Euro 4,9416 BNR 18/04/2022)              </t>
  </si>
  <si>
    <t>FEBRUARIE 2022</t>
  </si>
  <si>
    <t>Februarie 2022'</t>
  </si>
  <si>
    <t>februarie 2022</t>
  </si>
  <si>
    <t xml:space="preserve">1Euro 4,9226 BNR 19/09/2022)              </t>
  </si>
  <si>
    <t>Denumire CTP</t>
  </si>
  <si>
    <t>Alte nationalitati</t>
  </si>
  <si>
    <t>Ianuarie 2022'</t>
  </si>
  <si>
    <t xml:space="preserve">1Euro 4,9481 BNR 18/03/2022)              </t>
  </si>
  <si>
    <t>OCTOMBRIE 2022</t>
  </si>
  <si>
    <t>Octombrie 2022'</t>
  </si>
  <si>
    <t>Numar participanti in Registrul Participantilor la luna de referinta  SEPTEMBRIE 2022</t>
  </si>
  <si>
    <t>Transferuri validate catre alte fonduri la luna de referinta OCTOMBRIE  2022</t>
  </si>
  <si>
    <t>Transferuri validate de la alte fonduri la luna de referinta   OCTOMBRIE 2022</t>
  </si>
  <si>
    <t>Acte aderare validate pentru luna de referinta OCTOMBRIE 2022</t>
  </si>
  <si>
    <t>Asigurati repartizati aleatoriu la luna de referinta OCTOMBRIE 2022</t>
  </si>
  <si>
    <t>Numar participanti in Registrul participantilor dupa repartizarea aleatorie la luna de referinta   OCTOMBRIE 2022</t>
  </si>
  <si>
    <t>Numar de participanti pentru care se fac viramente in luna de referinta OCTOMBRIE 2022</t>
  </si>
  <si>
    <t>octombrie 2022</t>
  </si>
  <si>
    <t>ianuarie 2022</t>
  </si>
  <si>
    <t>peste 45 de ani</t>
  </si>
  <si>
    <t>35-45 ani</t>
  </si>
  <si>
    <t>IULIE 2022</t>
  </si>
  <si>
    <t>Iulie 2022'</t>
  </si>
  <si>
    <t>iulie 2022</t>
  </si>
  <si>
    <t>IANUARIE 2022</t>
  </si>
  <si>
    <t>Preluati MapN acte aderare</t>
  </si>
  <si>
    <t>Preluati MapN repartizare aleatorie</t>
  </si>
  <si>
    <t>NN</t>
  </si>
  <si>
    <t>METROPOLITAN LIFE</t>
  </si>
  <si>
    <t xml:space="preserve">1Euro 4,9418 BNR 18/11/2022)              </t>
  </si>
  <si>
    <t xml:space="preserve">1Euro 4,8793 BNR 18/08/2022)              </t>
  </si>
  <si>
    <t>IUNIE 2022</t>
  </si>
  <si>
    <t>Iunie 2022'</t>
  </si>
  <si>
    <t>martie 2022</t>
  </si>
  <si>
    <t>aprilie 2022</t>
  </si>
  <si>
    <t>mai 2022</t>
  </si>
  <si>
    <t>iunie 2022</t>
  </si>
  <si>
    <t xml:space="preserve">1Euro 4,9390 BNR 18/07/2022)              </t>
  </si>
  <si>
    <t>Numar participanti in registrul participantilor</t>
  </si>
  <si>
    <t>septembrie 2022</t>
  </si>
  <si>
    <t>MAI 2022</t>
  </si>
  <si>
    <t>Mai 2022'</t>
  </si>
  <si>
    <t>BCR</t>
  </si>
  <si>
    <t>BRD</t>
  </si>
  <si>
    <t>Total</t>
  </si>
  <si>
    <t>Fond</t>
  </si>
  <si>
    <t>SEPTEMBRIE 2022</t>
  </si>
  <si>
    <t>Septembrie 2022'</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</si>
  <si>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</si>
  <si>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</si>
  <si>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</si>
  <si>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</si>
  <si>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</si>
  <si>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</si>
  <si>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</si>
  <si>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</si>
  <si>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</si>
  <si>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</si>
  <si>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</si>
  <si>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</si>
  <si>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</si>
  <si>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</si>
  <si>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</si>
  <si>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</si>
  <si>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</si>
  <si>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</si>
  <si>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</si>
  <si>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</si>
  <si>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</si>
  <si>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</si>
  <si>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</si>
  <si>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</si>
  <si>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</si>
  <si>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</si>
  <si>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</si>
  <si>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</si>
  <si>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</si>
  <si>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</si>
  <si>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</si>
  <si>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</si>
  <si>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</si>
  <si>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</si>
  <si>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</si>
  <si>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</si>
  <si>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</si>
  <si>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</si>
  <si>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</si>
  <si>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</si>
  <si>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</si>
  <si>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</si>
  <si>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</si>
  <si>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</si>
  <si>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</si>
  <si>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</si>
  <si>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</si>
  <si>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</si>
  <si>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</si>
  <si>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</si>
  <si>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</si>
  <si>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</si>
  <si>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</si>
  <si>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</si>
  <si>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</si>
  <si>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</si>
  <si>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</si>
  <si>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</si>
  <si>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</si>
  <si>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</si>
  <si>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</si>
  <si>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</si>
  <si>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</si>
  <si>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</si>
  <si>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</si>
  <si>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</si>
  <si>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</si>
  <si>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</si>
  <si>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</si>
  <si>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</si>
  <si>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</si>
  <si>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</si>
  <si>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</si>
  <si>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</si>
  <si>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</si>
  <si>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</si>
  <si>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</si>
  <si>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</si>
  <si>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</si>
  <si>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</si>
  <si>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</si>
  <si>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</si>
  <si>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</si>
  <si>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</si>
  <si>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17/06/2022)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</si>
  <si>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</si>
  <si>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</si>
  <si>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</si>
  <si>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</si>
  <si>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</si>
  <si>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</si>
  <si>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</si>
  <si>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</si>
  <si>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</si>
  <si>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</si>
  <si>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</si>
  <si>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</si>
  <si>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</si>
  <si>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</si>
  <si>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</si>
  <si>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</si>
  <si>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</si>
  <si>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</si>
  <si>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</si>
  <si>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</si>
  <si>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</si>
  <si>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</si>
  <si>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August 2022'</t>
  </si>
  <si>
    <t>(BNR  19/12/2022)</t>
  </si>
  <si>
    <t xml:space="preserve">1Euro 4,9176 BNR 19/12/2022)              </t>
  </si>
  <si>
    <t>Situatie centralizatoare
privind numarul participantilor si contributiile virate la fondurile de pensii administrate privat
aferente lunii de referinta OCTOMBRIE 2022</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</si>
  <si>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</si>
  <si>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</si>
  <si>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</si>
  <si>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</si>
  <si>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</si>
  <si>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OCTOMBRIE 2022</t>
  </si>
  <si>
    <t>Situatie centralizatoare                
privind valoarea in Euro a viramentelor catre fondurile de pensii administrate privat 
aferente lunilor de referinta 
IANUARIE 2022 - OCTOMBRIE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</si>
  <si>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</si>
  <si>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</si>
  <si>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</si>
  <si>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</si>
  <si>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</si>
  <si>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</si>
  <si>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</si>
  <si>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</si>
  <si>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 xml:space="preserve">1Euro 4,9418 
BNR (18/11/2022)              </t>
  </si>
  <si>
    <t xml:space="preserve">1Euro 4,9176 
BNR (19/12/2022)              </t>
  </si>
  <si>
    <t>Situatie centralizatoare               
privind evolutia contributiei medii in Euro la pilonul II a participantilor pana la luna de referinta 
OCTOMBRIE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</si>
  <si>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</si>
  <si>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</si>
  <si>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</si>
  <si>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</si>
  <si>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</si>
  <si>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</si>
  <si>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</si>
  <si>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</si>
  <si>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 xml:space="preserve">1Euro 4,9418 
BNR 18/11/2022)              </t>
  </si>
  <si>
    <t xml:space="preserve">1Euro 4,9176 
BNR 19/12/2022)              </t>
  </si>
  <si>
    <t>Situatie centralizatoare           
privind repartizarea participantilor dupa judetul 
angajatorului la luna de referinta 
OCTOMBRIE 2022</t>
  </si>
  <si>
    <t>Situatie centralizatoare privind repartizarea participantilor
 dupa judetul de domiciliu pentru care se fac viramente 
la luna de referinta 
OCTOMBRIE 2022</t>
  </si>
  <si>
    <t>Situatie centralizatoare privind numarul de participanti  
care nu figurează cu declaraţii depuse 
in sistemul public de pensii</t>
  </si>
  <si>
    <t>Situatie centralizatoare    
privind repartizarea pe sexe a participantilor    
aferente lunii de referinta 
OCTOMBRIE 2022</t>
  </si>
  <si>
    <t>Situatie centralizatoare              
privind repartizarea pe sexe si varste a participantilor              
aferente lunii de referinta 
OCTOMBRIE 2022</t>
  </si>
</sst>
</file>

<file path=xl/styles.xml><?xml version="1.0" encoding="utf-8"?>
<styleSheet xmlns="http://schemas.openxmlformats.org/spreadsheetml/2006/main">
  <numFmts count="1">
    <numFmt numFmtId="164" formatCode="#,##0.0000"/>
  </numFmts>
  <fonts count="24">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6">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3" fontId="3" fillId="0" borderId="0" xfId="26" applyNumberFormat="1" applyFont="1"/>
    <xf numFmtId="0" fontId="0" fillId="21" borderId="0" xfId="0" applyFill="1"/>
    <xf numFmtId="0" fontId="2" fillId="20" borderId="4" xfId="0"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3" fontId="14" fillId="25" borderId="3" xfId="0" applyNumberFormat="1" applyFont="1" applyFill="1" applyBorder="1"/>
    <xf numFmtId="0" fontId="12" fillId="26" borderId="4" xfId="0" applyFont="1" applyFill="1" applyBorder="1" applyAlignment="1">
      <alignment horizontal="center"/>
    </xf>
    <xf numFmtId="0" fontId="12" fillId="26" borderId="2" xfId="0" applyFont="1" applyFill="1" applyBorder="1" applyAlignment="1">
      <alignment horizontal="left"/>
    </xf>
    <xf numFmtId="3" fontId="14" fillId="26" borderId="2" xfId="0" applyNumberFormat="1" applyFont="1" applyFill="1" applyBorder="1"/>
    <xf numFmtId="3" fontId="14" fillId="26" borderId="3" xfId="0" applyNumberFormat="1" applyFont="1" applyFill="1" applyBorder="1"/>
    <xf numFmtId="0" fontId="12" fillId="26" borderId="4" xfId="0" quotePrefix="1" applyFont="1" applyFill="1" applyBorder="1" applyAlignment="1">
      <alignment horizontal="center"/>
    </xf>
    <xf numFmtId="0" fontId="13" fillId="0" borderId="2" xfId="0" applyFont="1" applyFill="1" applyBorder="1" applyAlignment="1">
      <alignment horizontal="center" vertical="center" wrapText="1"/>
    </xf>
    <xf numFmtId="0" fontId="13" fillId="22" borderId="2" xfId="0" applyFont="1" applyFill="1" applyBorder="1" applyAlignment="1">
      <alignment horizontal="center" vertical="center" wrapText="1"/>
    </xf>
    <xf numFmtId="0" fontId="19" fillId="23" borderId="4" xfId="0" applyFont="1" applyFill="1" applyBorder="1" applyAlignment="1">
      <alignment horizontal="center" vertical="center" wrapText="1"/>
    </xf>
    <xf numFmtId="0" fontId="13" fillId="22" borderId="3" xfId="0" applyFont="1" applyFill="1" applyBorder="1" applyAlignment="1">
      <alignment horizontal="center" vertical="center" wrapText="1"/>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6" borderId="2" xfId="0" applyNumberFormat="1" applyFont="1" applyFill="1" applyBorder="1"/>
    <xf numFmtId="0" fontId="19" fillId="26" borderId="2" xfId="0" applyFont="1" applyFill="1" applyBorder="1" applyAlignment="1">
      <alignment horizontal="left"/>
    </xf>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0" fillId="0" borderId="11" xfId="0" applyBorder="1"/>
    <xf numFmtId="0" fontId="0" fillId="0" borderId="8" xfId="0" applyBorder="1"/>
    <xf numFmtId="0" fontId="14" fillId="26" borderId="2" xfId="0" applyFont="1" applyFill="1" applyBorder="1"/>
    <xf numFmtId="0" fontId="14" fillId="26" borderId="3" xfId="0" applyFont="1" applyFill="1" applyBorder="1"/>
    <xf numFmtId="164" fontId="14" fillId="26" borderId="2" xfId="0" applyNumberFormat="1" applyFont="1" applyFill="1" applyBorder="1"/>
    <xf numFmtId="164" fontId="14" fillId="26" borderId="3" xfId="0" applyNumberFormat="1" applyFont="1" applyFill="1" applyBorder="1"/>
    <xf numFmtId="17" fontId="12" fillId="24" borderId="12" xfId="0" applyNumberFormat="1" applyFont="1" applyFill="1" applyBorder="1" applyAlignment="1">
      <alignment horizontal="center" vertical="center" wrapText="1"/>
    </xf>
    <xf numFmtId="17" fontId="12" fillId="24" borderId="13" xfId="0" applyNumberFormat="1" applyFont="1" applyFill="1" applyBorder="1" applyAlignment="1">
      <alignment horizontal="center" vertical="center" wrapText="1"/>
    </xf>
    <xf numFmtId="0" fontId="12" fillId="24" borderId="4" xfId="0" applyFont="1" applyFill="1" applyBorder="1"/>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6" borderId="2" xfId="0" applyNumberFormat="1" applyFont="1" applyFill="1" applyBorder="1" applyAlignment="1">
      <alignment horizontal="center"/>
    </xf>
    <xf numFmtId="2" fontId="14" fillId="26" borderId="3" xfId="0" applyNumberFormat="1" applyFont="1" applyFill="1" applyBorder="1" applyAlignment="1">
      <alignment horizontal="center"/>
    </xf>
    <xf numFmtId="3" fontId="3" fillId="0" borderId="0" xfId="0" applyNumberFormat="1" applyFont="1" applyFill="1" applyBorder="1"/>
    <xf numFmtId="3" fontId="3" fillId="21" borderId="0" xfId="0" applyNumberFormat="1" applyFont="1" applyFill="1" applyBorder="1"/>
    <xf numFmtId="17" fontId="12" fillId="24" borderId="11" xfId="0" quotePrefix="1" applyNumberFormat="1" applyFont="1" applyFill="1" applyBorder="1" applyAlignment="1">
      <alignment horizontal="center" vertical="center" wrapText="1"/>
    </xf>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3" fontId="14" fillId="26" borderId="8" xfId="0" applyNumberFormat="1" applyFont="1" applyFill="1" applyBorder="1"/>
    <xf numFmtId="3" fontId="14" fillId="26" borderId="9" xfId="0" applyNumberFormat="1" applyFont="1" applyFill="1" applyBorder="1"/>
    <xf numFmtId="3" fontId="14" fillId="26" borderId="10" xfId="0" applyNumberFormat="1" applyFont="1" applyFill="1" applyBorder="1"/>
    <xf numFmtId="3" fontId="14" fillId="25" borderId="10"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6" borderId="2" xfId="26" applyFont="1" applyFill="1" applyBorder="1"/>
    <xf numFmtId="10" fontId="14" fillId="26" borderId="3" xfId="26" applyNumberFormat="1" applyFont="1" applyFill="1" applyBorder="1"/>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6" borderId="4" xfId="26"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10" xfId="25" applyNumberFormat="1" applyFont="1" applyFill="1" applyBorder="1"/>
    <xf numFmtId="0" fontId="12" fillId="26" borderId="4" xfId="26" applyFont="1" applyFill="1" applyBorder="1" applyAlignment="1">
      <alignment horizontal="left"/>
    </xf>
    <xf numFmtId="0" fontId="12" fillId="26" borderId="2" xfId="26" applyFont="1" applyFill="1" applyBorder="1" applyAlignment="1">
      <alignment horizontal="left"/>
    </xf>
    <xf numFmtId="3" fontId="14" fillId="26" borderId="3" xfId="25" applyNumberFormat="1" applyFont="1" applyFill="1" applyBorder="1"/>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13" xfId="0" applyFont="1" applyFill="1" applyBorder="1" applyAlignment="1">
      <alignment horizontal="center" vertical="center"/>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top"/>
    </xf>
    <xf numFmtId="17" fontId="12" fillId="24" borderId="2"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0" fontId="12" fillId="24" borderId="11" xfId="26" applyFont="1" applyFill="1" applyBorder="1" applyAlignment="1">
      <alignment horizontal="center" vertical="center" wrapText="1"/>
    </xf>
    <xf numFmtId="0" fontId="12" fillId="24" borderId="13" xfId="26"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OCTOMBRIE 2022
</a:t>
            </a:r>
          </a:p>
        </c:rich>
      </c:tx>
      <c:layout>
        <c:manualLayout>
          <c:xMode val="edge"/>
          <c:yMode val="edge"/>
          <c:x val="0.35815081938287141"/>
          <c:y val="6.5063921804295044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rp_sexe_1022!$E$4:$F$4</c:f>
              <c:strCache>
                <c:ptCount val="2"/>
                <c:pt idx="0">
                  <c:v>femei</c:v>
                </c:pt>
                <c:pt idx="1">
                  <c:v>barbati</c:v>
                </c:pt>
              </c:strCache>
            </c:strRef>
          </c:cat>
          <c:val>
            <c:numRef>
              <c:f>rp_sexe_1022!$E$12:$F$12</c:f>
              <c:numCache>
                <c:formatCode>#,##0</c:formatCode>
                <c:ptCount val="2"/>
                <c:pt idx="0">
                  <c:v>3817608</c:v>
                </c:pt>
                <c:pt idx="1">
                  <c:v>4127026</c:v>
                </c:pt>
              </c:numCache>
            </c:numRef>
          </c:val>
        </c:ser>
        <c:dLbls>
          <c:showVal val="1"/>
          <c:showPercent val="1"/>
          <c:separator>
</c:separator>
        </c:dLbls>
      </c:pie3DChart>
      <c:spPr>
        <a:noFill/>
        <a:ln w="25400">
          <a:noFill/>
        </a:ln>
      </c:spPr>
    </c:plotArea>
    <c:legend>
      <c:legendPos val="r"/>
      <c:layout>
        <c:manualLayout>
          <c:xMode val="edge"/>
          <c:yMode val="edge"/>
          <c:x val="0.45261985109004238"/>
          <c:y val="0.79931974256642568"/>
          <c:w val="8.8071386034729138E-2"/>
          <c:h val="0.15306120981452664"/>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a:t>
            </a:r>
          </a:p>
          <a:p>
            <a:pPr>
              <a:defRPr sz="1050"/>
            </a:pPr>
            <a:r>
              <a:rPr lang="en-GB" sz="1050"/>
              <a:t> privind repartizarea pe sexe si categorii de varsta a participantilor </a:t>
            </a:r>
          </a:p>
          <a:p>
            <a:pPr>
              <a:defRPr sz="1050"/>
            </a:pPr>
            <a:r>
              <a:rPr lang="en-GB" sz="1050"/>
              <a:t>aferente lunii de referinta OCTOMBRIE 2022</a:t>
            </a:r>
          </a:p>
        </c:rich>
      </c:tx>
      <c:layout>
        <c:manualLayout>
          <c:xMode val="edge"/>
          <c:yMode val="edge"/>
          <c:x val="0.24913713910761157"/>
          <c:y val="8.6713797317575003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rp_varste_sexe_1022!$E$5:$H$5</c:f>
              <c:strCache>
                <c:ptCount val="1"/>
                <c:pt idx="0">
                  <c:v>15-25 ani 25-35 ani 35-45 ani peste 45 de ani</c:v>
                </c:pt>
              </c:strCache>
            </c:strRef>
          </c:tx>
          <c:dLbls>
            <c:dLbl>
              <c:idx val="0"/>
              <c:layout>
                <c:manualLayout>
                  <c:x val="-0.11916666666666668"/>
                  <c:y val="-8.0225237071299312E-3"/>
                </c:manualLayout>
              </c:layout>
              <c:showVal val="1"/>
            </c:dLbl>
            <c:dLbl>
              <c:idx val="1"/>
              <c:layout>
                <c:manualLayout>
                  <c:x val="-0.35383820411871592"/>
                  <c:y val="-7.7585095576216045E-3"/>
                </c:manualLayout>
              </c:layout>
              <c:showVal val="1"/>
            </c:dLbl>
            <c:dLbl>
              <c:idx val="2"/>
              <c:layout>
                <c:manualLayout>
                  <c:x val="-0.46078916818090054"/>
                  <c:y val="-5.6041128454228095E-3"/>
                </c:manualLayout>
              </c:layout>
              <c:showVal val="1"/>
            </c:dLbl>
            <c:dLbl>
              <c:idx val="3"/>
              <c:layout>
                <c:manualLayout>
                  <c:x val="-0.38331566727236033"/>
                  <c:y val="-9.1210700823497245E-3"/>
                </c:manualLayout>
              </c:layout>
              <c:showVal val="1"/>
            </c:dLbl>
            <c:txPr>
              <a:bodyPr/>
              <a:lstStyle/>
              <a:p>
                <a:pPr>
                  <a:defRPr b="1"/>
                </a:pPr>
                <a:endParaRPr lang="en-US"/>
              </a:p>
            </c:txPr>
            <c:showVal val="1"/>
          </c:dLbls>
          <c:cat>
            <c:strRef>
              <c:f>rp_varste_sexe_1022!$E$5:$H$5</c:f>
              <c:strCache>
                <c:ptCount val="4"/>
                <c:pt idx="0">
                  <c:v>15-25 ani</c:v>
                </c:pt>
                <c:pt idx="1">
                  <c:v>25-35 ani</c:v>
                </c:pt>
                <c:pt idx="2">
                  <c:v>35-45 ani</c:v>
                </c:pt>
                <c:pt idx="3">
                  <c:v>peste 45 de ani</c:v>
                </c:pt>
              </c:strCache>
            </c:strRef>
          </c:cat>
          <c:val>
            <c:numRef>
              <c:f>rp_varste_sexe_1022!$E$14:$H$14</c:f>
              <c:numCache>
                <c:formatCode>#,##0</c:formatCode>
                <c:ptCount val="4"/>
                <c:pt idx="0">
                  <c:v>789358</c:v>
                </c:pt>
                <c:pt idx="1">
                  <c:v>2117730</c:v>
                </c:pt>
                <c:pt idx="2">
                  <c:v>2752875</c:v>
                </c:pt>
                <c:pt idx="3">
                  <c:v>2284671</c:v>
                </c:pt>
              </c:numCache>
            </c:numRef>
          </c:val>
        </c:ser>
        <c:dLbls>
          <c:showVal val="1"/>
        </c:dLbls>
        <c:shape val="box"/>
        <c:axId val="193825408"/>
        <c:axId val="193843584"/>
        <c:axId val="0"/>
      </c:bar3DChart>
      <c:catAx>
        <c:axId val="193825408"/>
        <c:scaling>
          <c:orientation val="minMax"/>
        </c:scaling>
        <c:axPos val="l"/>
        <c:numFmt formatCode="General" sourceLinked="1"/>
        <c:tickLblPos val="low"/>
        <c:txPr>
          <a:bodyPr rot="0" vert="horz"/>
          <a:lstStyle/>
          <a:p>
            <a:pPr>
              <a:defRPr b="1"/>
            </a:pPr>
            <a:endParaRPr lang="en-US"/>
          </a:p>
        </c:txPr>
        <c:crossAx val="193843584"/>
        <c:crosses val="autoZero"/>
        <c:lblAlgn val="ctr"/>
        <c:lblOffset val="100"/>
        <c:tickLblSkip val="1"/>
        <c:tickMarkSkip val="1"/>
      </c:catAx>
      <c:valAx>
        <c:axId val="193843584"/>
        <c:scaling>
          <c:orientation val="minMax"/>
        </c:scaling>
        <c:axPos val="b"/>
        <c:majorGridlines/>
        <c:numFmt formatCode="#,##0" sourceLinked="1"/>
        <c:tickLblPos val="nextTo"/>
        <c:txPr>
          <a:bodyPr rot="0" vert="horz"/>
          <a:lstStyle/>
          <a:p>
            <a:pPr>
              <a:defRPr b="1"/>
            </a:pPr>
            <a:endParaRPr lang="en-US"/>
          </a:p>
        </c:txPr>
        <c:crossAx val="193825408"/>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276085</xdr:colOff>
      <xdr:row>33</xdr:row>
      <xdr:rowOff>48742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7181710" cy="40968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485996</xdr:colOff>
      <xdr:row>26</xdr:row>
      <xdr:rowOff>101664</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6943946" cy="3664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409809</xdr:colOff>
      <xdr:row>26</xdr:row>
      <xdr:rowOff>58988</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7096359" cy="36213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9525</xdr:rowOff>
    </xdr:to>
    <xdr:graphicFrame macro="">
      <xdr:nvGraphicFramePr>
        <xdr:cNvPr id="761863"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0</xdr:rowOff>
    </xdr:from>
    <xdr:to>
      <xdr:col>13</xdr:col>
      <xdr:colOff>28575</xdr:colOff>
      <xdr:row>29</xdr:row>
      <xdr:rowOff>152400</xdr:rowOff>
    </xdr:to>
    <xdr:graphicFrame macro="">
      <xdr:nvGraphicFramePr>
        <xdr:cNvPr id="7782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B1:K30"/>
  <sheetViews>
    <sheetView tabSelected="1" zoomScaleNormal="100" workbookViewId="0">
      <selection activeCell="E14" sqref="E14"/>
    </sheetView>
  </sheetViews>
  <sheetFormatPr defaultRowHeight="12.75"/>
  <cols>
    <col min="2" max="2" width="6.28515625" customWidth="1"/>
    <col min="3" max="3" width="20.28515625" style="6" customWidth="1"/>
    <col min="4" max="4" width="13.5703125" customWidth="1"/>
    <col min="5" max="5" width="12.85546875" customWidth="1"/>
    <col min="6" max="6" width="14.28515625" bestFit="1" customWidth="1"/>
    <col min="7"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1.25" customHeight="1">
      <c r="B2" s="94" t="s">
        <v>200</v>
      </c>
      <c r="C2" s="95"/>
      <c r="D2" s="95"/>
      <c r="E2" s="95"/>
      <c r="F2" s="95"/>
      <c r="G2" s="95"/>
      <c r="H2" s="95"/>
      <c r="I2" s="95"/>
      <c r="J2" s="95"/>
      <c r="K2" s="96"/>
    </row>
    <row r="3" spans="2:11" s="5" customFormat="1" ht="76.5" customHeight="1">
      <c r="B3" s="99" t="s">
        <v>90</v>
      </c>
      <c r="C3" s="100" t="s">
        <v>31</v>
      </c>
      <c r="D3" s="93" t="s">
        <v>185</v>
      </c>
      <c r="E3" s="93" t="s">
        <v>4</v>
      </c>
      <c r="F3" s="93" t="s">
        <v>5</v>
      </c>
      <c r="G3" s="93"/>
      <c r="H3" s="93"/>
      <c r="I3" s="93" t="s">
        <v>6</v>
      </c>
      <c r="J3" s="97" t="s">
        <v>7</v>
      </c>
      <c r="K3" s="98" t="s">
        <v>8</v>
      </c>
    </row>
    <row r="4" spans="2:11" s="5" customFormat="1" ht="56.25" customHeight="1">
      <c r="B4" s="99" t="s">
        <v>90</v>
      </c>
      <c r="C4" s="100"/>
      <c r="D4" s="93"/>
      <c r="E4" s="93"/>
      <c r="F4" s="29" t="s">
        <v>86</v>
      </c>
      <c r="G4" s="29" t="s">
        <v>9</v>
      </c>
      <c r="H4" s="29" t="s">
        <v>10</v>
      </c>
      <c r="I4" s="93"/>
      <c r="J4" s="97"/>
      <c r="K4" s="98"/>
    </row>
    <row r="5" spans="2:11" ht="15">
      <c r="B5" s="35">
        <v>1</v>
      </c>
      <c r="C5" s="36" t="s">
        <v>70</v>
      </c>
      <c r="D5" s="37">
        <v>1095253</v>
      </c>
      <c r="E5" s="37">
        <v>1152415</v>
      </c>
      <c r="F5" s="37">
        <v>130865293</v>
      </c>
      <c r="G5" s="37">
        <v>127163200</v>
      </c>
      <c r="H5" s="37">
        <v>3702093</v>
      </c>
      <c r="I5" s="37">
        <f t="shared" ref="I5:I11" si="0">F5/$C$14</f>
        <v>26611618.065723117</v>
      </c>
      <c r="J5" s="37">
        <v>3389986933</v>
      </c>
      <c r="K5" s="38">
        <f t="shared" ref="K5:K11" si="1">J5/$C$14</f>
        <v>689358006.5479095</v>
      </c>
    </row>
    <row r="6" spans="2:11" ht="15">
      <c r="B6" s="39">
        <v>2</v>
      </c>
      <c r="C6" s="36" t="s">
        <v>11</v>
      </c>
      <c r="D6" s="37">
        <v>1656789</v>
      </c>
      <c r="E6" s="37">
        <v>1744674</v>
      </c>
      <c r="F6" s="37">
        <v>192717962</v>
      </c>
      <c r="G6" s="37">
        <v>187415317</v>
      </c>
      <c r="H6" s="37">
        <v>5302645</v>
      </c>
      <c r="I6" s="37">
        <f t="shared" si="0"/>
        <v>39189434.276883028</v>
      </c>
      <c r="J6" s="37">
        <v>4996138124</v>
      </c>
      <c r="K6" s="38">
        <f t="shared" si="1"/>
        <v>1015970823.9791768</v>
      </c>
    </row>
    <row r="7" spans="2:11" ht="15">
      <c r="B7" s="39">
        <v>3</v>
      </c>
      <c r="C7" s="36" t="s">
        <v>84</v>
      </c>
      <c r="D7" s="37">
        <v>740410</v>
      </c>
      <c r="E7" s="37">
        <v>772458</v>
      </c>
      <c r="F7" s="37">
        <v>75644906</v>
      </c>
      <c r="G7" s="37">
        <v>72938694</v>
      </c>
      <c r="H7" s="37">
        <v>2706212</v>
      </c>
      <c r="I7" s="37">
        <f t="shared" si="0"/>
        <v>15382484.545306653</v>
      </c>
      <c r="J7" s="37">
        <v>1944368782</v>
      </c>
      <c r="K7" s="38">
        <f t="shared" si="1"/>
        <v>395389779.97397101</v>
      </c>
    </row>
    <row r="8" spans="2:11" ht="15">
      <c r="B8" s="39">
        <v>4</v>
      </c>
      <c r="C8" s="36" t="s">
        <v>85</v>
      </c>
      <c r="D8" s="37">
        <v>530060</v>
      </c>
      <c r="E8" s="37">
        <v>551315</v>
      </c>
      <c r="F8" s="37">
        <v>53027746</v>
      </c>
      <c r="G8" s="37">
        <v>50917412</v>
      </c>
      <c r="H8" s="37">
        <v>2110334</v>
      </c>
      <c r="I8" s="37">
        <f t="shared" si="0"/>
        <v>10783257.279973971</v>
      </c>
      <c r="J8" s="37">
        <v>1357343883</v>
      </c>
      <c r="K8" s="38">
        <f t="shared" si="1"/>
        <v>276017545.75402635</v>
      </c>
    </row>
    <row r="9" spans="2:11" ht="15">
      <c r="B9" s="39">
        <v>5</v>
      </c>
      <c r="C9" s="36" t="s">
        <v>12</v>
      </c>
      <c r="D9" s="37">
        <v>1003314</v>
      </c>
      <c r="E9" s="37">
        <v>1048114</v>
      </c>
      <c r="F9" s="37">
        <v>102310997</v>
      </c>
      <c r="G9" s="37">
        <v>99089407</v>
      </c>
      <c r="H9" s="37">
        <v>3221590</v>
      </c>
      <c r="I9" s="37">
        <f t="shared" si="0"/>
        <v>20805066.902554091</v>
      </c>
      <c r="J9" s="37">
        <v>2641465392</v>
      </c>
      <c r="K9" s="38">
        <f t="shared" si="1"/>
        <v>537145231.82040012</v>
      </c>
    </row>
    <row r="10" spans="2:11" ht="15">
      <c r="B10" s="39">
        <v>6</v>
      </c>
      <c r="C10" s="36" t="s">
        <v>13</v>
      </c>
      <c r="D10" s="37">
        <v>839232</v>
      </c>
      <c r="E10" s="37">
        <v>878689</v>
      </c>
      <c r="F10" s="37">
        <v>89871023</v>
      </c>
      <c r="G10" s="37">
        <v>86939691</v>
      </c>
      <c r="H10" s="37">
        <v>2931332</v>
      </c>
      <c r="I10" s="37">
        <f t="shared" si="0"/>
        <v>18275382.910362776</v>
      </c>
      <c r="J10" s="37">
        <v>2317614056</v>
      </c>
      <c r="K10" s="38">
        <f t="shared" si="1"/>
        <v>471289664.87717587</v>
      </c>
    </row>
    <row r="11" spans="2:11" ht="15">
      <c r="B11" s="39">
        <v>7</v>
      </c>
      <c r="C11" s="36" t="s">
        <v>69</v>
      </c>
      <c r="D11" s="37">
        <v>2079576</v>
      </c>
      <c r="E11" s="37">
        <v>2207083</v>
      </c>
      <c r="F11" s="37">
        <v>295640078</v>
      </c>
      <c r="G11" s="37">
        <v>288578132</v>
      </c>
      <c r="H11" s="37">
        <v>7061946</v>
      </c>
      <c r="I11" s="37">
        <f t="shared" si="0"/>
        <v>60118772.978688791</v>
      </c>
      <c r="J11" s="37">
        <v>7693397138</v>
      </c>
      <c r="K11" s="38">
        <f t="shared" si="1"/>
        <v>1564461757.3613143</v>
      </c>
    </row>
    <row r="12" spans="2:11" ht="15.75" thickBot="1">
      <c r="B12" s="30" t="s">
        <v>91</v>
      </c>
      <c r="C12" s="31"/>
      <c r="D12" s="32">
        <f t="shared" ref="D12:K12" si="2">SUM(D5:D11)</f>
        <v>7944634</v>
      </c>
      <c r="E12" s="32">
        <f t="shared" si="2"/>
        <v>8354748</v>
      </c>
      <c r="F12" s="32">
        <f t="shared" si="2"/>
        <v>940078005</v>
      </c>
      <c r="G12" s="32">
        <f t="shared" si="2"/>
        <v>913041853</v>
      </c>
      <c r="H12" s="32">
        <f t="shared" si="2"/>
        <v>27036152</v>
      </c>
      <c r="I12" s="32">
        <f t="shared" si="2"/>
        <v>191166016.95949244</v>
      </c>
      <c r="J12" s="32">
        <f t="shared" si="2"/>
        <v>24340314308</v>
      </c>
      <c r="K12" s="33">
        <f t="shared" si="2"/>
        <v>4949632810.3139744</v>
      </c>
    </row>
    <row r="14" spans="2:11" s="12" customFormat="1">
      <c r="B14" s="26" t="s">
        <v>201</v>
      </c>
      <c r="C14" s="27">
        <v>4.9176000000000002</v>
      </c>
      <c r="J14" s="13"/>
      <c r="K14" s="13"/>
    </row>
    <row r="15" spans="2:11">
      <c r="B15" s="28"/>
      <c r="C15" s="28" t="s">
        <v>198</v>
      </c>
    </row>
    <row r="16" spans="2:11">
      <c r="G16" s="19"/>
    </row>
    <row r="17" spans="7:7">
      <c r="G17" s="19"/>
    </row>
    <row r="18" spans="7:7">
      <c r="G18" s="19"/>
    </row>
    <row r="19" spans="7:7">
      <c r="G19" s="19"/>
    </row>
    <row r="20" spans="7:7">
      <c r="G20" s="19"/>
    </row>
    <row r="21" spans="7:7">
      <c r="G21" s="19"/>
    </row>
    <row r="22" spans="7:7">
      <c r="G22" s="19"/>
    </row>
    <row r="23" spans="7:7">
      <c r="G23" s="19"/>
    </row>
    <row r="24" spans="7:7">
      <c r="G24" s="19"/>
    </row>
    <row r="25" spans="7:7">
      <c r="G25" s="19"/>
    </row>
    <row r="26" spans="7:7">
      <c r="G26" s="19"/>
    </row>
    <row r="27" spans="7:7">
      <c r="G27" s="19"/>
    </row>
    <row r="28" spans="7:7">
      <c r="G28" s="19"/>
    </row>
    <row r="29" spans="7:7">
      <c r="G29" s="19"/>
    </row>
    <row r="30" spans="7:7">
      <c r="G30" s="19"/>
    </row>
  </sheetData>
  <mergeCells count="9">
    <mergeCell ref="E3:E4"/>
    <mergeCell ref="B2:K2"/>
    <mergeCell ref="J3:J4"/>
    <mergeCell ref="F3:H3"/>
    <mergeCell ref="K3:K4"/>
    <mergeCell ref="I3:I4"/>
    <mergeCell ref="B3:B4"/>
    <mergeCell ref="C3:C4"/>
    <mergeCell ref="D3:D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L16" sqref="L16"/>
    </sheetView>
  </sheetViews>
  <sheetFormatPr defaultRowHeight="15"/>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row r="2" spans="2:5" ht="53.25" customHeight="1">
      <c r="B2" s="121" t="s">
        <v>229</v>
      </c>
      <c r="C2" s="122"/>
      <c r="D2" s="122"/>
      <c r="E2" s="123"/>
    </row>
    <row r="3" spans="2:5">
      <c r="B3" s="117" t="s">
        <v>92</v>
      </c>
      <c r="C3" s="118"/>
      <c r="D3" s="118" t="s">
        <v>93</v>
      </c>
      <c r="E3" s="119"/>
    </row>
    <row r="4" spans="2:5">
      <c r="B4" s="76" t="s">
        <v>94</v>
      </c>
      <c r="C4" s="77" t="s">
        <v>95</v>
      </c>
      <c r="D4" s="77" t="s">
        <v>96</v>
      </c>
      <c r="E4" s="78" t="s">
        <v>97</v>
      </c>
    </row>
    <row r="5" spans="2:5" ht="15.75">
      <c r="B5" s="84"/>
      <c r="C5" s="79" t="s">
        <v>98</v>
      </c>
      <c r="D5" s="37">
        <v>81707</v>
      </c>
      <c r="E5" s="80">
        <f t="shared" ref="E5:E48" si="0">D5/$D$48</f>
        <v>1.0284551811952571E-2</v>
      </c>
    </row>
    <row r="6" spans="2:5" ht="15.75">
      <c r="B6" s="84" t="s">
        <v>99</v>
      </c>
      <c r="C6" s="79" t="s">
        <v>100</v>
      </c>
      <c r="D6" s="37">
        <v>69177</v>
      </c>
      <c r="E6" s="80">
        <f t="shared" si="0"/>
        <v>8.707386646131212E-3</v>
      </c>
    </row>
    <row r="7" spans="2:5" ht="15.75">
      <c r="B7" s="84" t="s">
        <v>101</v>
      </c>
      <c r="C7" s="79" t="s">
        <v>102</v>
      </c>
      <c r="D7" s="37">
        <v>96963</v>
      </c>
      <c r="E7" s="80">
        <f t="shared" si="0"/>
        <v>1.2204841657903939E-2</v>
      </c>
    </row>
    <row r="8" spans="2:5" ht="15.75">
      <c r="B8" s="84" t="s">
        <v>103</v>
      </c>
      <c r="C8" s="79" t="s">
        <v>104</v>
      </c>
      <c r="D8" s="37">
        <v>122750</v>
      </c>
      <c r="E8" s="80">
        <f t="shared" si="0"/>
        <v>1.5450680295656162E-2</v>
      </c>
    </row>
    <row r="9" spans="2:5" ht="15.75">
      <c r="B9" s="84" t="s">
        <v>105</v>
      </c>
      <c r="C9" s="79" t="s">
        <v>106</v>
      </c>
      <c r="D9" s="37">
        <v>104940</v>
      </c>
      <c r="E9" s="80">
        <f t="shared" si="0"/>
        <v>1.3208915602657089E-2</v>
      </c>
    </row>
    <row r="10" spans="2:5" ht="15.75">
      <c r="B10" s="84" t="s">
        <v>107</v>
      </c>
      <c r="C10" s="79" t="s">
        <v>108</v>
      </c>
      <c r="D10" s="37">
        <v>158982</v>
      </c>
      <c r="E10" s="80">
        <f t="shared" si="0"/>
        <v>2.0011242808668089E-2</v>
      </c>
    </row>
    <row r="11" spans="2:5" ht="15.75">
      <c r="B11" s="84" t="s">
        <v>109</v>
      </c>
      <c r="C11" s="79" t="s">
        <v>110</v>
      </c>
      <c r="D11" s="37">
        <v>70446</v>
      </c>
      <c r="E11" s="80">
        <f t="shared" si="0"/>
        <v>8.8671171006744938E-3</v>
      </c>
    </row>
    <row r="12" spans="2:5" ht="15.75">
      <c r="B12" s="84" t="s">
        <v>111</v>
      </c>
      <c r="C12" s="79" t="s">
        <v>112</v>
      </c>
      <c r="D12" s="37">
        <v>58600</v>
      </c>
      <c r="E12" s="80">
        <f t="shared" si="0"/>
        <v>7.3760477826920658E-3</v>
      </c>
    </row>
    <row r="13" spans="2:5" ht="15.75">
      <c r="B13" s="84" t="s">
        <v>113</v>
      </c>
      <c r="C13" s="79" t="s">
        <v>114</v>
      </c>
      <c r="D13" s="37">
        <v>136330</v>
      </c>
      <c r="E13" s="80">
        <f t="shared" si="0"/>
        <v>1.7160010140177633E-2</v>
      </c>
    </row>
    <row r="14" spans="2:5" ht="15.75">
      <c r="B14" s="84" t="s">
        <v>115</v>
      </c>
      <c r="C14" s="79" t="s">
        <v>116</v>
      </c>
      <c r="D14" s="37">
        <v>47511</v>
      </c>
      <c r="E14" s="80">
        <f t="shared" si="0"/>
        <v>5.980262904496293E-3</v>
      </c>
    </row>
    <row r="15" spans="2:5" ht="15.75">
      <c r="B15" s="84" t="s">
        <v>117</v>
      </c>
      <c r="C15" s="79" t="s">
        <v>118</v>
      </c>
      <c r="D15" s="37">
        <v>71087</v>
      </c>
      <c r="E15" s="80">
        <f t="shared" si="0"/>
        <v>8.9478004902428486E-3</v>
      </c>
    </row>
    <row r="16" spans="2:5" ht="15.75">
      <c r="B16" s="84" t="s">
        <v>119</v>
      </c>
      <c r="C16" s="79" t="s">
        <v>120</v>
      </c>
      <c r="D16" s="37">
        <v>47228</v>
      </c>
      <c r="E16" s="80">
        <f t="shared" si="0"/>
        <v>5.9446413768085475E-3</v>
      </c>
    </row>
    <row r="17" spans="2:5" ht="15.75">
      <c r="B17" s="84" t="s">
        <v>121</v>
      </c>
      <c r="C17" s="79" t="s">
        <v>122</v>
      </c>
      <c r="D17" s="37">
        <v>220320</v>
      </c>
      <c r="E17" s="80">
        <f t="shared" si="0"/>
        <v>2.7731925724961023E-2</v>
      </c>
    </row>
    <row r="18" spans="2:5" ht="15.75">
      <c r="B18" s="84" t="s">
        <v>123</v>
      </c>
      <c r="C18" s="79" t="s">
        <v>124</v>
      </c>
      <c r="D18" s="37">
        <v>179534</v>
      </c>
      <c r="E18" s="80">
        <f t="shared" si="0"/>
        <v>2.2598146119758317E-2</v>
      </c>
    </row>
    <row r="19" spans="2:5" ht="15.75">
      <c r="B19" s="84" t="s">
        <v>125</v>
      </c>
      <c r="C19" s="79" t="s">
        <v>126</v>
      </c>
      <c r="D19" s="37">
        <v>54672</v>
      </c>
      <c r="E19" s="80">
        <f t="shared" si="0"/>
        <v>6.8816260132310691E-3</v>
      </c>
    </row>
    <row r="20" spans="2:5" ht="15.75">
      <c r="B20" s="84" t="s">
        <v>127</v>
      </c>
      <c r="C20" s="79" t="s">
        <v>128</v>
      </c>
      <c r="D20" s="37">
        <v>67625</v>
      </c>
      <c r="E20" s="80">
        <f t="shared" si="0"/>
        <v>8.5120346639001865E-3</v>
      </c>
    </row>
    <row r="21" spans="2:5" ht="15.75">
      <c r="B21" s="84" t="s">
        <v>129</v>
      </c>
      <c r="C21" s="79" t="s">
        <v>130</v>
      </c>
      <c r="D21" s="37">
        <v>131281</v>
      </c>
      <c r="E21" s="80">
        <f t="shared" si="0"/>
        <v>1.6524486842313946E-2</v>
      </c>
    </row>
    <row r="22" spans="2:5" ht="15.75">
      <c r="B22" s="84" t="s">
        <v>131</v>
      </c>
      <c r="C22" s="79" t="s">
        <v>132</v>
      </c>
      <c r="D22" s="37">
        <v>123126</v>
      </c>
      <c r="E22" s="80">
        <f t="shared" si="0"/>
        <v>1.549800783774306E-2</v>
      </c>
    </row>
    <row r="23" spans="2:5" ht="15.75">
      <c r="B23" s="84" t="s">
        <v>133</v>
      </c>
      <c r="C23" s="79" t="s">
        <v>134</v>
      </c>
      <c r="D23" s="37">
        <v>71493</v>
      </c>
      <c r="E23" s="80">
        <f t="shared" si="0"/>
        <v>8.9989041660068925E-3</v>
      </c>
    </row>
    <row r="24" spans="2:5" ht="15.75">
      <c r="B24" s="84" t="s">
        <v>135</v>
      </c>
      <c r="C24" s="79" t="s">
        <v>136</v>
      </c>
      <c r="D24" s="37">
        <v>100946</v>
      </c>
      <c r="E24" s="80">
        <f t="shared" si="0"/>
        <v>1.2706186339106371E-2</v>
      </c>
    </row>
    <row r="25" spans="2:5" ht="15.75">
      <c r="B25" s="84" t="s">
        <v>137</v>
      </c>
      <c r="C25" s="79" t="s">
        <v>138</v>
      </c>
      <c r="D25" s="37">
        <v>106106</v>
      </c>
      <c r="E25" s="80">
        <f t="shared" si="0"/>
        <v>1.3355681331575501E-2</v>
      </c>
    </row>
    <row r="26" spans="2:5" ht="15.75">
      <c r="B26" s="84" t="s">
        <v>139</v>
      </c>
      <c r="C26" s="79" t="s">
        <v>140</v>
      </c>
      <c r="D26" s="37">
        <v>33421</v>
      </c>
      <c r="E26" s="80">
        <f t="shared" si="0"/>
        <v>4.2067387874633365E-3</v>
      </c>
    </row>
    <row r="27" spans="2:5" ht="15.75">
      <c r="B27" s="84" t="s">
        <v>141</v>
      </c>
      <c r="C27" s="79" t="s">
        <v>142</v>
      </c>
      <c r="D27" s="37">
        <v>203978</v>
      </c>
      <c r="E27" s="80">
        <f t="shared" si="0"/>
        <v>2.5674939839896965E-2</v>
      </c>
    </row>
    <row r="28" spans="2:5" ht="15.75">
      <c r="B28" s="84" t="s">
        <v>143</v>
      </c>
      <c r="C28" s="79" t="s">
        <v>144</v>
      </c>
      <c r="D28" s="37">
        <v>23021</v>
      </c>
      <c r="E28" s="80">
        <f t="shared" si="0"/>
        <v>2.8976791127193523E-3</v>
      </c>
    </row>
    <row r="29" spans="2:5" ht="15.75">
      <c r="B29" s="84" t="s">
        <v>145</v>
      </c>
      <c r="C29" s="79" t="s">
        <v>146</v>
      </c>
      <c r="D29" s="37">
        <v>138217</v>
      </c>
      <c r="E29" s="80">
        <f t="shared" si="0"/>
        <v>1.7397528948470124E-2</v>
      </c>
    </row>
    <row r="30" spans="2:5" ht="15.75">
      <c r="B30" s="84" t="s">
        <v>147</v>
      </c>
      <c r="C30" s="79" t="s">
        <v>148</v>
      </c>
      <c r="D30" s="37">
        <v>41696</v>
      </c>
      <c r="E30" s="80">
        <f t="shared" si="0"/>
        <v>5.2483223267428053E-3</v>
      </c>
    </row>
    <row r="31" spans="2:5" ht="15.75">
      <c r="B31" s="84" t="s">
        <v>149</v>
      </c>
      <c r="C31" s="79" t="s">
        <v>150</v>
      </c>
      <c r="D31" s="37">
        <v>164779</v>
      </c>
      <c r="E31" s="80">
        <f t="shared" si="0"/>
        <v>2.0740917706215289E-2</v>
      </c>
    </row>
    <row r="32" spans="2:5" ht="15.75">
      <c r="B32" s="84" t="s">
        <v>151</v>
      </c>
      <c r="C32" s="79" t="s">
        <v>152</v>
      </c>
      <c r="D32" s="37">
        <v>106817</v>
      </c>
      <c r="E32" s="80">
        <f t="shared" si="0"/>
        <v>1.3445175699723864E-2</v>
      </c>
    </row>
    <row r="33" spans="2:13" ht="15.75">
      <c r="B33" s="84" t="s">
        <v>153</v>
      </c>
      <c r="C33" s="79" t="s">
        <v>154</v>
      </c>
      <c r="D33" s="37">
        <v>78782</v>
      </c>
      <c r="E33" s="80">
        <f t="shared" si="0"/>
        <v>9.916378778430825E-3</v>
      </c>
    </row>
    <row r="34" spans="2:13" ht="15.75">
      <c r="B34" s="84" t="s">
        <v>155</v>
      </c>
      <c r="C34" s="79" t="s">
        <v>156</v>
      </c>
      <c r="D34" s="37">
        <v>173649</v>
      </c>
      <c r="E34" s="80">
        <f t="shared" si="0"/>
        <v>2.1857394563424823E-2</v>
      </c>
    </row>
    <row r="35" spans="2:13" ht="15.75">
      <c r="B35" s="84" t="s">
        <v>157</v>
      </c>
      <c r="C35" s="79" t="s">
        <v>158</v>
      </c>
      <c r="D35" s="37">
        <v>125047</v>
      </c>
      <c r="E35" s="80">
        <f t="shared" si="0"/>
        <v>1.5739806264202984E-2</v>
      </c>
    </row>
    <row r="36" spans="2:13" ht="15.75">
      <c r="B36" s="84" t="s">
        <v>159</v>
      </c>
      <c r="C36" s="79" t="s">
        <v>160</v>
      </c>
      <c r="D36" s="37">
        <v>70544</v>
      </c>
      <c r="E36" s="80">
        <f t="shared" si="0"/>
        <v>8.8794524706865031E-3</v>
      </c>
    </row>
    <row r="37" spans="2:13" ht="15.75">
      <c r="B37" s="84" t="s">
        <v>161</v>
      </c>
      <c r="C37" s="79" t="s">
        <v>162</v>
      </c>
      <c r="D37" s="37">
        <v>185082</v>
      </c>
      <c r="E37" s="80">
        <f t="shared" si="0"/>
        <v>2.3296479107785203E-2</v>
      </c>
    </row>
    <row r="38" spans="2:13" ht="15.75">
      <c r="B38" s="84" t="s">
        <v>163</v>
      </c>
      <c r="C38" s="79" t="s">
        <v>164</v>
      </c>
      <c r="D38" s="37">
        <v>176170</v>
      </c>
      <c r="E38" s="80">
        <f t="shared" si="0"/>
        <v>2.2174715663427668E-2</v>
      </c>
    </row>
    <row r="39" spans="2:13" ht="15.75">
      <c r="B39" s="84" t="s">
        <v>165</v>
      </c>
      <c r="C39" s="79" t="s">
        <v>166</v>
      </c>
      <c r="D39" s="37">
        <v>40760</v>
      </c>
      <c r="E39" s="80">
        <f t="shared" si="0"/>
        <v>5.1305069560158463E-3</v>
      </c>
    </row>
    <row r="40" spans="2:13" ht="15.75">
      <c r="B40" s="84" t="s">
        <v>167</v>
      </c>
      <c r="C40" s="79" t="s">
        <v>168</v>
      </c>
      <c r="D40" s="37">
        <v>382959</v>
      </c>
      <c r="E40" s="80">
        <f t="shared" si="0"/>
        <v>4.8203479228873226E-2</v>
      </c>
      <c r="M40" s="20"/>
    </row>
    <row r="41" spans="2:13" ht="15.75">
      <c r="B41" s="84" t="s">
        <v>169</v>
      </c>
      <c r="C41" s="79" t="s">
        <v>170</v>
      </c>
      <c r="D41" s="37">
        <v>59220</v>
      </c>
      <c r="E41" s="80">
        <f t="shared" si="0"/>
        <v>7.4540878786864186E-3</v>
      </c>
    </row>
    <row r="42" spans="2:13" ht="15.75">
      <c r="B42" s="84" t="s">
        <v>171</v>
      </c>
      <c r="C42" s="79" t="s">
        <v>172</v>
      </c>
      <c r="D42" s="37">
        <v>89061</v>
      </c>
      <c r="E42" s="80">
        <f t="shared" si="0"/>
        <v>1.1210208047343654E-2</v>
      </c>
    </row>
    <row r="43" spans="2:13" ht="15.75">
      <c r="B43" s="84" t="s">
        <v>173</v>
      </c>
      <c r="C43" s="79" t="s">
        <v>175</v>
      </c>
      <c r="D43" s="37">
        <v>109594</v>
      </c>
      <c r="E43" s="80">
        <f t="shared" si="0"/>
        <v>1.3794719807105022E-2</v>
      </c>
    </row>
    <row r="44" spans="2:13" ht="15.75">
      <c r="B44" s="84" t="s">
        <v>176</v>
      </c>
      <c r="C44" s="79" t="s">
        <v>177</v>
      </c>
      <c r="D44" s="37">
        <v>87992</v>
      </c>
      <c r="E44" s="80">
        <f t="shared" si="0"/>
        <v>1.107565181731468E-2</v>
      </c>
    </row>
    <row r="45" spans="2:13" ht="15.75">
      <c r="B45" s="84" t="s">
        <v>178</v>
      </c>
      <c r="C45" s="79" t="s">
        <v>179</v>
      </c>
      <c r="D45" s="37">
        <v>41853</v>
      </c>
      <c r="E45" s="80">
        <f t="shared" si="0"/>
        <v>5.2680840929865361E-3</v>
      </c>
    </row>
    <row r="46" spans="2:13" ht="15.75">
      <c r="B46" s="84" t="s">
        <v>180</v>
      </c>
      <c r="C46" s="79" t="s">
        <v>181</v>
      </c>
      <c r="D46" s="37">
        <v>2636315</v>
      </c>
      <c r="E46" s="80">
        <f t="shared" si="0"/>
        <v>0.33183592850218147</v>
      </c>
    </row>
    <row r="47" spans="2:13" ht="15.75">
      <c r="B47" s="84" t="s">
        <v>182</v>
      </c>
      <c r="C47" s="79" t="s">
        <v>183</v>
      </c>
      <c r="D47" s="37">
        <v>854853</v>
      </c>
      <c r="E47" s="80">
        <f t="shared" si="0"/>
        <v>0.10760130674364608</v>
      </c>
    </row>
    <row r="48" spans="2:13" ht="16.5" thickBot="1">
      <c r="B48" s="81" t="s">
        <v>184</v>
      </c>
      <c r="C48" s="82" t="s">
        <v>91</v>
      </c>
      <c r="D48" s="32">
        <f>SUM(D5:D47)</f>
        <v>7944634</v>
      </c>
      <c r="E48" s="83">
        <f t="shared" si="0"/>
        <v>1</v>
      </c>
    </row>
    <row r="49" spans="4:4">
      <c r="D49" s="23"/>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H12" sqref="H12"/>
    </sheetView>
  </sheetViews>
  <sheetFormatPr defaultRowHeight="15"/>
  <cols>
    <col min="2" max="2" width="8.140625" customWidth="1"/>
    <col min="3" max="3" width="19.28515625" customWidth="1"/>
    <col min="4" max="4" width="25.42578125" customWidth="1"/>
    <col min="5" max="16384" width="9.140625" style="8"/>
  </cols>
  <sheetData>
    <row r="1" spans="2:4" ht="15.75" thickBot="1"/>
    <row r="2" spans="2:4" ht="71.25" customHeight="1">
      <c r="B2" s="126" t="s">
        <v>230</v>
      </c>
      <c r="C2" s="127"/>
      <c r="D2" s="128"/>
    </row>
    <row r="3" spans="2:4" ht="65.25" customHeight="1">
      <c r="B3" s="124" t="s">
        <v>92</v>
      </c>
      <c r="C3" s="125"/>
      <c r="D3" s="85" t="s">
        <v>58</v>
      </c>
    </row>
    <row r="4" spans="2:4">
      <c r="B4" s="76" t="s">
        <v>94</v>
      </c>
      <c r="C4" s="77" t="s">
        <v>46</v>
      </c>
      <c r="D4" s="86"/>
    </row>
    <row r="5" spans="2:4" ht="15.75">
      <c r="B5" s="88"/>
      <c r="C5" s="89" t="s">
        <v>47</v>
      </c>
      <c r="D5" s="90">
        <v>15892</v>
      </c>
    </row>
    <row r="6" spans="2:4" ht="15.75">
      <c r="B6" s="88" t="s">
        <v>99</v>
      </c>
      <c r="C6" s="89" t="s">
        <v>100</v>
      </c>
      <c r="D6" s="90">
        <v>72734</v>
      </c>
    </row>
    <row r="7" spans="2:4" ht="15.75">
      <c r="B7" s="88" t="s">
        <v>101</v>
      </c>
      <c r="C7" s="89" t="s">
        <v>102</v>
      </c>
      <c r="D7" s="90">
        <v>94545</v>
      </c>
    </row>
    <row r="8" spans="2:4" ht="15.75">
      <c r="B8" s="88" t="s">
        <v>103</v>
      </c>
      <c r="C8" s="89" t="s">
        <v>104</v>
      </c>
      <c r="D8" s="90">
        <v>139655</v>
      </c>
    </row>
    <row r="9" spans="2:4" ht="15.75">
      <c r="B9" s="88" t="s">
        <v>105</v>
      </c>
      <c r="C9" s="89" t="s">
        <v>106</v>
      </c>
      <c r="D9" s="90">
        <v>90617</v>
      </c>
    </row>
    <row r="10" spans="2:4" ht="15.75">
      <c r="B10" s="88" t="s">
        <v>107</v>
      </c>
      <c r="C10" s="89" t="s">
        <v>108</v>
      </c>
      <c r="D10" s="90">
        <v>124677</v>
      </c>
    </row>
    <row r="11" spans="2:4" ht="15.75">
      <c r="B11" s="88" t="s">
        <v>109</v>
      </c>
      <c r="C11" s="89" t="s">
        <v>110</v>
      </c>
      <c r="D11" s="90">
        <v>47583</v>
      </c>
    </row>
    <row r="12" spans="2:4" ht="15.75">
      <c r="B12" s="88" t="s">
        <v>111</v>
      </c>
      <c r="C12" s="89" t="s">
        <v>112</v>
      </c>
      <c r="D12" s="90">
        <v>46844</v>
      </c>
    </row>
    <row r="13" spans="2:4" ht="15.75">
      <c r="B13" s="88" t="s">
        <v>113</v>
      </c>
      <c r="C13" s="89" t="s">
        <v>114</v>
      </c>
      <c r="D13" s="90">
        <v>134767</v>
      </c>
    </row>
    <row r="14" spans="2:4" ht="15.75">
      <c r="B14" s="88" t="s">
        <v>115</v>
      </c>
      <c r="C14" s="89" t="s">
        <v>116</v>
      </c>
      <c r="D14" s="90">
        <v>50425</v>
      </c>
    </row>
    <row r="15" spans="2:4" ht="15.75">
      <c r="B15" s="88" t="s">
        <v>117</v>
      </c>
      <c r="C15" s="89" t="s">
        <v>118</v>
      </c>
      <c r="D15" s="90">
        <v>67930</v>
      </c>
    </row>
    <row r="16" spans="2:4" ht="15.75">
      <c r="B16" s="88" t="s">
        <v>119</v>
      </c>
      <c r="C16" s="89" t="s">
        <v>120</v>
      </c>
      <c r="D16" s="90">
        <v>42162</v>
      </c>
    </row>
    <row r="17" spans="2:4" ht="15.75">
      <c r="B17" s="88" t="s">
        <v>121</v>
      </c>
      <c r="C17" s="89" t="s">
        <v>122</v>
      </c>
      <c r="D17" s="90">
        <v>181192</v>
      </c>
    </row>
    <row r="18" spans="2:4" ht="15.75">
      <c r="B18" s="88" t="s">
        <v>123</v>
      </c>
      <c r="C18" s="89" t="s">
        <v>124</v>
      </c>
      <c r="D18" s="90">
        <v>136432</v>
      </c>
    </row>
    <row r="19" spans="2:4" ht="15.75">
      <c r="B19" s="88" t="s">
        <v>125</v>
      </c>
      <c r="C19" s="89" t="s">
        <v>126</v>
      </c>
      <c r="D19" s="90">
        <v>38726</v>
      </c>
    </row>
    <row r="20" spans="2:4" ht="15.75">
      <c r="B20" s="88" t="s">
        <v>127</v>
      </c>
      <c r="C20" s="89" t="s">
        <v>128</v>
      </c>
      <c r="D20" s="90">
        <v>85933</v>
      </c>
    </row>
    <row r="21" spans="2:4" ht="15.75">
      <c r="B21" s="88" t="s">
        <v>129</v>
      </c>
      <c r="C21" s="89" t="s">
        <v>130</v>
      </c>
      <c r="D21" s="90">
        <v>107602</v>
      </c>
    </row>
    <row r="22" spans="2:4" ht="15.75">
      <c r="B22" s="88" t="s">
        <v>131</v>
      </c>
      <c r="C22" s="89" t="s">
        <v>132</v>
      </c>
      <c r="D22" s="90">
        <v>84565</v>
      </c>
    </row>
    <row r="23" spans="2:4" ht="15.75">
      <c r="B23" s="88" t="s">
        <v>133</v>
      </c>
      <c r="C23" s="89" t="s">
        <v>134</v>
      </c>
      <c r="D23" s="90">
        <v>65903</v>
      </c>
    </row>
    <row r="24" spans="2:4" ht="15.75">
      <c r="B24" s="88" t="s">
        <v>135</v>
      </c>
      <c r="C24" s="89" t="s">
        <v>136</v>
      </c>
      <c r="D24" s="90">
        <v>56747</v>
      </c>
    </row>
    <row r="25" spans="2:4" ht="15.75">
      <c r="B25" s="88" t="s">
        <v>137</v>
      </c>
      <c r="C25" s="89" t="s">
        <v>138</v>
      </c>
      <c r="D25" s="90">
        <v>77637</v>
      </c>
    </row>
    <row r="26" spans="2:4" ht="15.75">
      <c r="B26" s="88" t="s">
        <v>139</v>
      </c>
      <c r="C26" s="89" t="s">
        <v>140</v>
      </c>
      <c r="D26" s="90">
        <v>43341</v>
      </c>
    </row>
    <row r="27" spans="2:4" ht="15.75">
      <c r="B27" s="88" t="s">
        <v>141</v>
      </c>
      <c r="C27" s="89" t="s">
        <v>142</v>
      </c>
      <c r="D27" s="90">
        <v>140534</v>
      </c>
    </row>
    <row r="28" spans="2:4" ht="15.75">
      <c r="B28" s="88" t="s">
        <v>143</v>
      </c>
      <c r="C28" s="89" t="s">
        <v>144</v>
      </c>
      <c r="D28" s="90">
        <v>42333</v>
      </c>
    </row>
    <row r="29" spans="2:4" ht="15.75">
      <c r="B29" s="88" t="s">
        <v>145</v>
      </c>
      <c r="C29" s="89" t="s">
        <v>146</v>
      </c>
      <c r="D29" s="90">
        <v>84847</v>
      </c>
    </row>
    <row r="30" spans="2:4" ht="15.75">
      <c r="B30" s="88" t="s">
        <v>147</v>
      </c>
      <c r="C30" s="89" t="s">
        <v>148</v>
      </c>
      <c r="D30" s="90">
        <v>36734</v>
      </c>
    </row>
    <row r="31" spans="2:4" ht="15.75">
      <c r="B31" s="88" t="s">
        <v>149</v>
      </c>
      <c r="C31" s="89" t="s">
        <v>150</v>
      </c>
      <c r="D31" s="90">
        <v>107035</v>
      </c>
    </row>
    <row r="32" spans="2:4" ht="15.75">
      <c r="B32" s="88" t="s">
        <v>151</v>
      </c>
      <c r="C32" s="89" t="s">
        <v>152</v>
      </c>
      <c r="D32" s="90">
        <v>67162</v>
      </c>
    </row>
    <row r="33" spans="2:12" ht="15.75">
      <c r="B33" s="88" t="s">
        <v>153</v>
      </c>
      <c r="C33" s="89" t="s">
        <v>154</v>
      </c>
      <c r="D33" s="90">
        <v>62838</v>
      </c>
    </row>
    <row r="34" spans="2:12" ht="15.75">
      <c r="B34" s="88" t="s">
        <v>155</v>
      </c>
      <c r="C34" s="89" t="s">
        <v>156</v>
      </c>
      <c r="D34" s="90">
        <v>161324</v>
      </c>
    </row>
    <row r="35" spans="2:12" ht="15.75">
      <c r="B35" s="88" t="s">
        <v>157</v>
      </c>
      <c r="C35" s="89" t="s">
        <v>158</v>
      </c>
      <c r="D35" s="90">
        <v>62188</v>
      </c>
    </row>
    <row r="36" spans="2:12" ht="15.75">
      <c r="B36" s="88" t="s">
        <v>159</v>
      </c>
      <c r="C36" s="89" t="s">
        <v>160</v>
      </c>
      <c r="D36" s="90">
        <v>42301</v>
      </c>
    </row>
    <row r="37" spans="2:12" ht="15.75">
      <c r="B37" s="88" t="s">
        <v>161</v>
      </c>
      <c r="C37" s="89" t="s">
        <v>162</v>
      </c>
      <c r="D37" s="90">
        <v>100913</v>
      </c>
    </row>
    <row r="38" spans="2:12" ht="15.75">
      <c r="B38" s="88" t="s">
        <v>163</v>
      </c>
      <c r="C38" s="89" t="s">
        <v>164</v>
      </c>
      <c r="D38" s="90">
        <v>89981</v>
      </c>
    </row>
    <row r="39" spans="2:12" ht="15.75">
      <c r="B39" s="88" t="s">
        <v>165</v>
      </c>
      <c r="C39" s="89" t="s">
        <v>166</v>
      </c>
      <c r="D39" s="90">
        <v>49567</v>
      </c>
    </row>
    <row r="40" spans="2:12" ht="15.75">
      <c r="B40" s="88" t="s">
        <v>167</v>
      </c>
      <c r="C40" s="89" t="s">
        <v>168</v>
      </c>
      <c r="D40" s="90">
        <v>172535</v>
      </c>
    </row>
    <row r="41" spans="2:12" ht="15.75">
      <c r="B41" s="88" t="s">
        <v>169</v>
      </c>
      <c r="C41" s="89" t="s">
        <v>170</v>
      </c>
      <c r="D41" s="90">
        <v>34201</v>
      </c>
    </row>
    <row r="42" spans="2:12" ht="15.75">
      <c r="B42" s="88" t="s">
        <v>171</v>
      </c>
      <c r="C42" s="89" t="s">
        <v>172</v>
      </c>
      <c r="D42" s="90">
        <v>47543</v>
      </c>
    </row>
    <row r="43" spans="2:12" ht="15.75">
      <c r="B43" s="88" t="s">
        <v>173</v>
      </c>
      <c r="C43" s="89" t="s">
        <v>175</v>
      </c>
      <c r="D43" s="90">
        <v>65688</v>
      </c>
    </row>
    <row r="44" spans="2:12" ht="15.75">
      <c r="B44" s="88" t="s">
        <v>176</v>
      </c>
      <c r="C44" s="89" t="s">
        <v>177</v>
      </c>
      <c r="D44" s="90">
        <v>46091</v>
      </c>
      <c r="L44" s="20"/>
    </row>
    <row r="45" spans="2:12" ht="15.75">
      <c r="B45" s="88" t="s">
        <v>178</v>
      </c>
      <c r="C45" s="89" t="s">
        <v>179</v>
      </c>
      <c r="D45" s="90">
        <v>45165</v>
      </c>
    </row>
    <row r="46" spans="2:12" ht="15.75">
      <c r="B46" s="88" t="s">
        <v>180</v>
      </c>
      <c r="C46" s="89" t="s">
        <v>181</v>
      </c>
      <c r="D46" s="90">
        <v>66432</v>
      </c>
    </row>
    <row r="47" spans="2:12" ht="15.75">
      <c r="B47" s="88">
        <v>421</v>
      </c>
      <c r="C47" s="89" t="s">
        <v>181</v>
      </c>
      <c r="D47" s="90">
        <v>93274</v>
      </c>
    </row>
    <row r="48" spans="2:12" ht="15.75">
      <c r="B48" s="88">
        <v>431</v>
      </c>
      <c r="C48" s="89" t="s">
        <v>181</v>
      </c>
      <c r="D48" s="90">
        <v>124510</v>
      </c>
    </row>
    <row r="49" spans="2:4" ht="15.75">
      <c r="B49" s="88">
        <v>441</v>
      </c>
      <c r="C49" s="89" t="s">
        <v>181</v>
      </c>
      <c r="D49" s="90">
        <v>94263</v>
      </c>
    </row>
    <row r="50" spans="2:4" ht="15.75">
      <c r="B50" s="88">
        <v>451</v>
      </c>
      <c r="C50" s="89" t="s">
        <v>181</v>
      </c>
      <c r="D50" s="90">
        <v>75542</v>
      </c>
    </row>
    <row r="51" spans="2:4" ht="15.75">
      <c r="B51" s="88">
        <v>461</v>
      </c>
      <c r="C51" s="89" t="s">
        <v>181</v>
      </c>
      <c r="D51" s="90">
        <v>114331</v>
      </c>
    </row>
    <row r="52" spans="2:4" ht="15.75">
      <c r="B52" s="88" t="s">
        <v>182</v>
      </c>
      <c r="C52" s="89" t="s">
        <v>183</v>
      </c>
      <c r="D52" s="90">
        <v>140762</v>
      </c>
    </row>
    <row r="53" spans="2:4" ht="16.5" thickBot="1">
      <c r="B53" s="81" t="s">
        <v>184</v>
      </c>
      <c r="C53" s="82" t="s">
        <v>91</v>
      </c>
      <c r="D53" s="87">
        <f>SUM(D5:D52)</f>
        <v>3974003</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7"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D13"/>
  <sheetViews>
    <sheetView workbookViewId="0">
      <selection activeCell="D29" sqref="D29"/>
    </sheetView>
  </sheetViews>
  <sheetFormatPr defaultRowHeight="12.75"/>
  <cols>
    <col min="1" max="1" width="12.140625" customWidth="1"/>
    <col min="2" max="2" width="30.5703125" customWidth="1"/>
    <col min="3" max="3" width="32.42578125" customWidth="1"/>
  </cols>
  <sheetData>
    <row r="1" spans="2:4" ht="16.5" thickBot="1">
      <c r="B1" s="120"/>
      <c r="C1" s="120"/>
    </row>
    <row r="2" spans="2:4" ht="41.25" customHeight="1">
      <c r="B2" s="129" t="s">
        <v>231</v>
      </c>
      <c r="C2" s="130"/>
    </row>
    <row r="3" spans="2:4">
      <c r="B3" s="76" t="s">
        <v>34</v>
      </c>
      <c r="C3" s="86" t="s">
        <v>93</v>
      </c>
    </row>
    <row r="4" spans="2:4" ht="15">
      <c r="B4" s="91" t="s">
        <v>60</v>
      </c>
      <c r="C4" s="34">
        <v>100202</v>
      </c>
    </row>
    <row r="5" spans="2:4" ht="15">
      <c r="B5" s="91" t="s">
        <v>44</v>
      </c>
      <c r="C5" s="34">
        <v>99914</v>
      </c>
    </row>
    <row r="6" spans="2:4" ht="15">
      <c r="B6" s="91" t="s">
        <v>75</v>
      </c>
      <c r="C6" s="34">
        <v>99587</v>
      </c>
    </row>
    <row r="7" spans="2:4" ht="15">
      <c r="B7" s="91" t="s">
        <v>76</v>
      </c>
      <c r="C7" s="34">
        <v>99347</v>
      </c>
    </row>
    <row r="8" spans="2:4" ht="15">
      <c r="B8" s="91" t="s">
        <v>77</v>
      </c>
      <c r="C8" s="34">
        <v>98999</v>
      </c>
    </row>
    <row r="9" spans="2:4" ht="15">
      <c r="B9" s="91" t="s">
        <v>78</v>
      </c>
      <c r="C9" s="34">
        <v>98749</v>
      </c>
    </row>
    <row r="10" spans="2:4" ht="15">
      <c r="B10" s="91" t="s">
        <v>65</v>
      </c>
      <c r="C10" s="34">
        <v>98470</v>
      </c>
    </row>
    <row r="11" spans="2:4" ht="15">
      <c r="B11" s="91" t="s">
        <v>37</v>
      </c>
      <c r="C11" s="34">
        <v>98211</v>
      </c>
    </row>
    <row r="12" spans="2:4" ht="15">
      <c r="B12" s="91" t="s">
        <v>81</v>
      </c>
      <c r="C12" s="34">
        <v>97789</v>
      </c>
    </row>
    <row r="13" spans="2:4" ht="15.75" thickBot="1">
      <c r="B13" s="92" t="s">
        <v>59</v>
      </c>
      <c r="C13" s="75">
        <v>79104</v>
      </c>
      <c r="D13" s="4"/>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E24" sqref="E24"/>
    </sheetView>
  </sheetViews>
  <sheetFormatPr defaultColWidth="11.42578125" defaultRowHeight="12.75"/>
  <cols>
    <col min="2" max="2" width="4.28515625" customWidth="1"/>
    <col min="3" max="3" width="19.28515625" style="6" customWidth="1"/>
    <col min="4" max="4" width="23.140625" customWidth="1"/>
    <col min="5" max="6" width="13.85546875" bestFit="1" customWidth="1"/>
  </cols>
  <sheetData>
    <row r="1" spans="2:8" ht="13.5" thickBot="1"/>
    <row r="2" spans="2:8" ht="56.25" customHeight="1">
      <c r="B2" s="103" t="s">
        <v>232</v>
      </c>
      <c r="C2" s="104"/>
      <c r="D2" s="104"/>
      <c r="E2" s="104"/>
      <c r="F2" s="105"/>
    </row>
    <row r="3" spans="2:8" ht="23.25" customHeight="1">
      <c r="B3" s="101" t="s">
        <v>90</v>
      </c>
      <c r="C3" s="93" t="s">
        <v>16</v>
      </c>
      <c r="D3" s="93" t="s">
        <v>185</v>
      </c>
      <c r="E3" s="93" t="s">
        <v>187</v>
      </c>
      <c r="F3" s="102"/>
    </row>
    <row r="4" spans="2:8">
      <c r="B4" s="101"/>
      <c r="C4" s="93"/>
      <c r="D4" s="93"/>
      <c r="E4" s="29" t="s">
        <v>17</v>
      </c>
      <c r="F4" s="44" t="s">
        <v>18</v>
      </c>
    </row>
    <row r="5" spans="2:8" ht="15">
      <c r="B5" s="35">
        <f>k_total_tec_1022!B5</f>
        <v>1</v>
      </c>
      <c r="C5" s="47" t="str">
        <f>k_total_tec_1022!C5</f>
        <v>METROPOLITAN LIFE</v>
      </c>
      <c r="D5" s="37">
        <f t="shared" ref="D5:D11" si="0">E5+F5</f>
        <v>1095253</v>
      </c>
      <c r="E5" s="37">
        <v>523825</v>
      </c>
      <c r="F5" s="38">
        <v>571428</v>
      </c>
      <c r="G5" s="4"/>
      <c r="H5" s="4"/>
    </row>
    <row r="6" spans="2:8" ht="15">
      <c r="B6" s="39">
        <f>k_total_tec_1022!B6</f>
        <v>2</v>
      </c>
      <c r="C6" s="47" t="str">
        <f>k_total_tec_1022!C6</f>
        <v>AZT VIITORUL TAU</v>
      </c>
      <c r="D6" s="37">
        <f t="shared" si="0"/>
        <v>1656789</v>
      </c>
      <c r="E6" s="37">
        <v>792613</v>
      </c>
      <c r="F6" s="38">
        <v>864176</v>
      </c>
      <c r="G6" s="4"/>
      <c r="H6" s="4"/>
    </row>
    <row r="7" spans="2:8" ht="15">
      <c r="B7" s="39">
        <f>k_total_tec_1022!B7</f>
        <v>3</v>
      </c>
      <c r="C7" s="36" t="str">
        <f>k_total_tec_1022!C7</f>
        <v>BCR</v>
      </c>
      <c r="D7" s="37">
        <f t="shared" si="0"/>
        <v>740410</v>
      </c>
      <c r="E7" s="37">
        <v>350245</v>
      </c>
      <c r="F7" s="38">
        <v>390165</v>
      </c>
      <c r="G7" s="4"/>
      <c r="H7" s="4"/>
    </row>
    <row r="8" spans="2:8" ht="15">
      <c r="B8" s="39">
        <f>k_total_tec_1022!B8</f>
        <v>4</v>
      </c>
      <c r="C8" s="36" t="str">
        <f>k_total_tec_1022!C8</f>
        <v>BRD</v>
      </c>
      <c r="D8" s="37">
        <f t="shared" si="0"/>
        <v>530060</v>
      </c>
      <c r="E8" s="37">
        <v>250106</v>
      </c>
      <c r="F8" s="38">
        <v>279954</v>
      </c>
      <c r="G8" s="4"/>
      <c r="H8" s="4"/>
    </row>
    <row r="9" spans="2:8" ht="15">
      <c r="B9" s="39">
        <f>k_total_tec_1022!B9</f>
        <v>5</v>
      </c>
      <c r="C9" s="36" t="str">
        <f>k_total_tec_1022!C9</f>
        <v>VITAL</v>
      </c>
      <c r="D9" s="37">
        <f t="shared" si="0"/>
        <v>1003314</v>
      </c>
      <c r="E9" s="37">
        <v>472686</v>
      </c>
      <c r="F9" s="38">
        <v>530628</v>
      </c>
      <c r="G9" s="4"/>
      <c r="H9" s="4"/>
    </row>
    <row r="10" spans="2:8" ht="15">
      <c r="B10" s="39">
        <f>k_total_tec_1022!B10</f>
        <v>6</v>
      </c>
      <c r="C10" s="36" t="str">
        <f>k_total_tec_1022!C10</f>
        <v>ARIPI</v>
      </c>
      <c r="D10" s="37">
        <f t="shared" si="0"/>
        <v>839232</v>
      </c>
      <c r="E10" s="37">
        <v>397630</v>
      </c>
      <c r="F10" s="38">
        <v>441602</v>
      </c>
      <c r="G10" s="4"/>
      <c r="H10" s="4"/>
    </row>
    <row r="11" spans="2:8" ht="15">
      <c r="B11" s="39">
        <f>k_total_tec_1022!B11</f>
        <v>7</v>
      </c>
      <c r="C11" s="36" t="s">
        <v>69</v>
      </c>
      <c r="D11" s="37">
        <f t="shared" si="0"/>
        <v>2079576</v>
      </c>
      <c r="E11" s="37">
        <v>1030503</v>
      </c>
      <c r="F11" s="38">
        <v>1049073</v>
      </c>
      <c r="G11" s="4"/>
      <c r="H11" s="4"/>
    </row>
    <row r="12" spans="2:8" ht="15.75" thickBot="1">
      <c r="B12" s="131" t="s">
        <v>91</v>
      </c>
      <c r="C12" s="132"/>
      <c r="D12" s="32">
        <f>SUM(D5:D11)</f>
        <v>7944634</v>
      </c>
      <c r="E12" s="32">
        <f>SUM(E5:E11)</f>
        <v>3817608</v>
      </c>
      <c r="F12" s="33">
        <f>SUM(F5:F11)</f>
        <v>4127026</v>
      </c>
      <c r="G12" s="4"/>
      <c r="H12" s="4"/>
    </row>
    <row r="14" spans="2:8">
      <c r="B14" s="10"/>
      <c r="C14" s="11"/>
    </row>
    <row r="15" spans="2:8">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P39" sqref="P39"/>
    </sheetView>
  </sheetViews>
  <sheetFormatPr defaultRowHeight="12.7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pageSetUpPr fitToPage="1"/>
  </sheetPr>
  <dimension ref="B1:S17"/>
  <sheetViews>
    <sheetView zoomScaleNormal="100" workbookViewId="0">
      <selection activeCell="G26" sqref="G26"/>
    </sheetView>
  </sheetViews>
  <sheetFormatPr defaultColWidth="11.42578125" defaultRowHeight="12.75"/>
  <cols>
    <col min="2" max="2" width="5.140625" customWidth="1"/>
    <col min="3" max="3" width="18.140625" style="6"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row r="2" spans="2:19" ht="57" customHeight="1">
      <c r="B2" s="94" t="s">
        <v>233</v>
      </c>
      <c r="C2" s="95"/>
      <c r="D2" s="95"/>
      <c r="E2" s="95"/>
      <c r="F2" s="95"/>
      <c r="G2" s="95"/>
      <c r="H2" s="95"/>
      <c r="I2" s="95"/>
      <c r="J2" s="95"/>
      <c r="K2" s="95"/>
      <c r="L2" s="95"/>
      <c r="M2" s="95"/>
      <c r="N2" s="95"/>
      <c r="O2" s="95"/>
      <c r="P2" s="96"/>
    </row>
    <row r="3" spans="2:19" ht="23.25" customHeight="1">
      <c r="B3" s="101" t="s">
        <v>90</v>
      </c>
      <c r="C3" s="93" t="s">
        <v>16</v>
      </c>
      <c r="D3" s="93" t="s">
        <v>185</v>
      </c>
      <c r="E3" s="133"/>
      <c r="F3" s="134"/>
      <c r="G3" s="134"/>
      <c r="H3" s="135"/>
      <c r="I3" s="93" t="s">
        <v>187</v>
      </c>
      <c r="J3" s="93"/>
      <c r="K3" s="93"/>
      <c r="L3" s="93"/>
      <c r="M3" s="93"/>
      <c r="N3" s="93"/>
      <c r="O3" s="93"/>
      <c r="P3" s="102"/>
    </row>
    <row r="4" spans="2:19" ht="23.25" customHeight="1">
      <c r="B4" s="101"/>
      <c r="C4" s="93"/>
      <c r="D4" s="93"/>
      <c r="E4" s="93" t="s">
        <v>91</v>
      </c>
      <c r="F4" s="93"/>
      <c r="G4" s="93"/>
      <c r="H4" s="93"/>
      <c r="I4" s="93" t="s">
        <v>19</v>
      </c>
      <c r="J4" s="93"/>
      <c r="K4" s="93"/>
      <c r="L4" s="93"/>
      <c r="M4" s="93" t="s">
        <v>20</v>
      </c>
      <c r="N4" s="93"/>
      <c r="O4" s="93"/>
      <c r="P4" s="102"/>
    </row>
    <row r="5" spans="2:19" ht="47.25" customHeight="1">
      <c r="B5" s="101"/>
      <c r="C5" s="93"/>
      <c r="D5" s="93"/>
      <c r="E5" s="29" t="s">
        <v>21</v>
      </c>
      <c r="F5" s="29" t="s">
        <v>22</v>
      </c>
      <c r="G5" s="29" t="s">
        <v>62</v>
      </c>
      <c r="H5" s="29" t="s">
        <v>61</v>
      </c>
      <c r="I5" s="29" t="s">
        <v>21</v>
      </c>
      <c r="J5" s="29" t="s">
        <v>22</v>
      </c>
      <c r="K5" s="29" t="s">
        <v>62</v>
      </c>
      <c r="L5" s="29" t="s">
        <v>61</v>
      </c>
      <c r="M5" s="29" t="s">
        <v>21</v>
      </c>
      <c r="N5" s="29" t="s">
        <v>22</v>
      </c>
      <c r="O5" s="29" t="s">
        <v>62</v>
      </c>
      <c r="P5" s="44" t="s">
        <v>61</v>
      </c>
    </row>
    <row r="6" spans="2:19" ht="18" hidden="1" customHeight="1">
      <c r="B6" s="25"/>
      <c r="C6" s="15"/>
      <c r="D6" s="16" t="s">
        <v>23</v>
      </c>
      <c r="E6" s="16" t="s">
        <v>24</v>
      </c>
      <c r="F6" s="16" t="s">
        <v>25</v>
      </c>
      <c r="G6" s="16"/>
      <c r="H6" s="16" t="s">
        <v>26</v>
      </c>
      <c r="I6" s="16" t="s">
        <v>24</v>
      </c>
      <c r="J6" s="16" t="s">
        <v>25</v>
      </c>
      <c r="K6" s="16"/>
      <c r="L6" s="16" t="s">
        <v>26</v>
      </c>
      <c r="M6" s="16" t="s">
        <v>27</v>
      </c>
      <c r="N6" s="16" t="s">
        <v>28</v>
      </c>
      <c r="O6" s="16"/>
      <c r="P6" s="17" t="s">
        <v>29</v>
      </c>
    </row>
    <row r="7" spans="2:19" ht="15">
      <c r="B7" s="35">
        <f>k_total_tec_1022!B5</f>
        <v>1</v>
      </c>
      <c r="C7" s="47" t="str">
        <f>k_total_tec_1022!C5</f>
        <v>METROPOLITAN LIFE</v>
      </c>
      <c r="D7" s="37">
        <f>SUM(E7+F7+G7+H7)</f>
        <v>1095253</v>
      </c>
      <c r="E7" s="37">
        <f>I7+M7</f>
        <v>111004</v>
      </c>
      <c r="F7" s="37">
        <f>J7+N7</f>
        <v>324148</v>
      </c>
      <c r="G7" s="37">
        <f>K7+O7</f>
        <v>379367</v>
      </c>
      <c r="H7" s="37">
        <f>L7+P7</f>
        <v>280734</v>
      </c>
      <c r="I7" s="37">
        <v>51900</v>
      </c>
      <c r="J7" s="37">
        <v>151634</v>
      </c>
      <c r="K7" s="37">
        <v>177201</v>
      </c>
      <c r="L7" s="37">
        <v>143090</v>
      </c>
      <c r="M7" s="37">
        <v>59104</v>
      </c>
      <c r="N7" s="37">
        <v>172514</v>
      </c>
      <c r="O7" s="37">
        <v>202166</v>
      </c>
      <c r="P7" s="38">
        <v>137644</v>
      </c>
    </row>
    <row r="8" spans="2:19" ht="15">
      <c r="B8" s="39">
        <f>k_total_tec_1022!B6</f>
        <v>2</v>
      </c>
      <c r="C8" s="47" t="str">
        <f>k_total_tec_1022!C6</f>
        <v>AZT VIITORUL TAU</v>
      </c>
      <c r="D8" s="37">
        <f t="shared" ref="D8:D13" si="0">SUM(E8+F8+G8+H8)</f>
        <v>1656789</v>
      </c>
      <c r="E8" s="37">
        <f t="shared" ref="E8:E13" si="1">I8+M8</f>
        <v>110700</v>
      </c>
      <c r="F8" s="37">
        <f t="shared" ref="F8:F13" si="2">J8+N8</f>
        <v>297697</v>
      </c>
      <c r="G8" s="37">
        <f t="shared" ref="G8:G13" si="3">K8+O8</f>
        <v>649514</v>
      </c>
      <c r="H8" s="37">
        <f t="shared" ref="H8:H13" si="4">L8+P8</f>
        <v>598878</v>
      </c>
      <c r="I8" s="37">
        <v>51725</v>
      </c>
      <c r="J8" s="37">
        <v>139382</v>
      </c>
      <c r="K8" s="37">
        <v>303997</v>
      </c>
      <c r="L8" s="37">
        <v>297509</v>
      </c>
      <c r="M8" s="37">
        <v>58975</v>
      </c>
      <c r="N8" s="37">
        <v>158315</v>
      </c>
      <c r="O8" s="37">
        <v>345517</v>
      </c>
      <c r="P8" s="38">
        <v>301369</v>
      </c>
    </row>
    <row r="9" spans="2:19" ht="15">
      <c r="B9" s="39">
        <f>k_total_tec_1022!B7</f>
        <v>3</v>
      </c>
      <c r="C9" s="36" t="str">
        <f>k_total_tec_1022!C7</f>
        <v>BCR</v>
      </c>
      <c r="D9" s="37">
        <f t="shared" si="0"/>
        <v>740410</v>
      </c>
      <c r="E9" s="37">
        <f t="shared" si="1"/>
        <v>114362</v>
      </c>
      <c r="F9" s="37">
        <f t="shared" si="2"/>
        <v>295625</v>
      </c>
      <c r="G9" s="37">
        <f t="shared" si="3"/>
        <v>187898</v>
      </c>
      <c r="H9" s="37">
        <f t="shared" si="4"/>
        <v>142525</v>
      </c>
      <c r="I9" s="37">
        <v>53265</v>
      </c>
      <c r="J9" s="37">
        <v>139814</v>
      </c>
      <c r="K9" s="37">
        <v>87340</v>
      </c>
      <c r="L9" s="37">
        <v>69826</v>
      </c>
      <c r="M9" s="37">
        <v>61097</v>
      </c>
      <c r="N9" s="37">
        <v>155811</v>
      </c>
      <c r="O9" s="37">
        <v>100558</v>
      </c>
      <c r="P9" s="38">
        <v>72699</v>
      </c>
    </row>
    <row r="10" spans="2:19" ht="15">
      <c r="B10" s="39">
        <f>k_total_tec_1022!B8</f>
        <v>4</v>
      </c>
      <c r="C10" s="36" t="str">
        <f>k_total_tec_1022!C8</f>
        <v>BRD</v>
      </c>
      <c r="D10" s="37">
        <f t="shared" si="0"/>
        <v>530060</v>
      </c>
      <c r="E10" s="37">
        <f t="shared" si="1"/>
        <v>119140</v>
      </c>
      <c r="F10" s="37">
        <f t="shared" si="2"/>
        <v>238726</v>
      </c>
      <c r="G10" s="37">
        <f t="shared" si="3"/>
        <v>115186</v>
      </c>
      <c r="H10" s="37">
        <f t="shared" si="4"/>
        <v>57008</v>
      </c>
      <c r="I10" s="37">
        <v>55606</v>
      </c>
      <c r="J10" s="37">
        <v>113612</v>
      </c>
      <c r="K10" s="37">
        <v>53516</v>
      </c>
      <c r="L10" s="37">
        <v>27372</v>
      </c>
      <c r="M10" s="37">
        <v>63534</v>
      </c>
      <c r="N10" s="37">
        <v>125114</v>
      </c>
      <c r="O10" s="37">
        <v>61670</v>
      </c>
      <c r="P10" s="38">
        <v>29636</v>
      </c>
    </row>
    <row r="11" spans="2:19" ht="15">
      <c r="B11" s="39">
        <f>k_total_tec_1022!B9</f>
        <v>5</v>
      </c>
      <c r="C11" s="36" t="str">
        <f>k_total_tec_1022!C9</f>
        <v>VITAL</v>
      </c>
      <c r="D11" s="37">
        <f t="shared" si="0"/>
        <v>1003314</v>
      </c>
      <c r="E11" s="37">
        <f t="shared" si="1"/>
        <v>110577</v>
      </c>
      <c r="F11" s="37">
        <f t="shared" si="2"/>
        <v>354467</v>
      </c>
      <c r="G11" s="37">
        <f t="shared" si="3"/>
        <v>323182</v>
      </c>
      <c r="H11" s="37">
        <f t="shared" si="4"/>
        <v>215088</v>
      </c>
      <c r="I11" s="37">
        <v>51672</v>
      </c>
      <c r="J11" s="37">
        <v>166551</v>
      </c>
      <c r="K11" s="37">
        <v>147357</v>
      </c>
      <c r="L11" s="37">
        <v>107106</v>
      </c>
      <c r="M11" s="37">
        <v>58905</v>
      </c>
      <c r="N11" s="37">
        <v>187916</v>
      </c>
      <c r="O11" s="37">
        <v>175825</v>
      </c>
      <c r="P11" s="38">
        <v>107982</v>
      </c>
    </row>
    <row r="12" spans="2:19" ht="15">
      <c r="B12" s="39">
        <f>k_total_tec_1022!B10</f>
        <v>6</v>
      </c>
      <c r="C12" s="36" t="str">
        <f>k_total_tec_1022!C10</f>
        <v>ARIPI</v>
      </c>
      <c r="D12" s="37">
        <f t="shared" si="0"/>
        <v>839232</v>
      </c>
      <c r="E12" s="37">
        <f t="shared" si="1"/>
        <v>110480</v>
      </c>
      <c r="F12" s="37">
        <f t="shared" si="2"/>
        <v>265894</v>
      </c>
      <c r="G12" s="37">
        <f t="shared" si="3"/>
        <v>271595</v>
      </c>
      <c r="H12" s="37">
        <f t="shared" si="4"/>
        <v>191263</v>
      </c>
      <c r="I12" s="37">
        <v>51625</v>
      </c>
      <c r="J12" s="37">
        <v>124852</v>
      </c>
      <c r="K12" s="37">
        <v>125040</v>
      </c>
      <c r="L12" s="37">
        <v>96113</v>
      </c>
      <c r="M12" s="37">
        <v>58855</v>
      </c>
      <c r="N12" s="37">
        <v>141042</v>
      </c>
      <c r="O12" s="37">
        <v>146555</v>
      </c>
      <c r="P12" s="38">
        <v>95150</v>
      </c>
    </row>
    <row r="13" spans="2:19" ht="15">
      <c r="B13" s="39">
        <f>k_total_tec_1022!B11</f>
        <v>7</v>
      </c>
      <c r="C13" s="36" t="s">
        <v>69</v>
      </c>
      <c r="D13" s="37">
        <f t="shared" si="0"/>
        <v>2079576</v>
      </c>
      <c r="E13" s="37">
        <f t="shared" si="1"/>
        <v>113095</v>
      </c>
      <c r="F13" s="37">
        <f t="shared" si="2"/>
        <v>341173</v>
      </c>
      <c r="G13" s="37">
        <f t="shared" si="3"/>
        <v>826133</v>
      </c>
      <c r="H13" s="37">
        <f t="shared" si="4"/>
        <v>799175</v>
      </c>
      <c r="I13" s="37">
        <v>52912</v>
      </c>
      <c r="J13" s="37">
        <v>161022</v>
      </c>
      <c r="K13" s="37">
        <v>406022</v>
      </c>
      <c r="L13" s="37">
        <v>410547</v>
      </c>
      <c r="M13" s="37">
        <v>60183</v>
      </c>
      <c r="N13" s="37">
        <v>180151</v>
      </c>
      <c r="O13" s="37">
        <v>420111</v>
      </c>
      <c r="P13" s="38">
        <v>388628</v>
      </c>
      <c r="Q13" s="4"/>
      <c r="R13" s="4"/>
      <c r="S13" s="4"/>
    </row>
    <row r="14" spans="2:19" ht="15.75" thickBot="1">
      <c r="B14" s="111" t="s">
        <v>91</v>
      </c>
      <c r="C14" s="112"/>
      <c r="D14" s="32">
        <f t="shared" ref="D14:P14" si="5">SUM(D7:D13)</f>
        <v>7944634</v>
      </c>
      <c r="E14" s="32">
        <f t="shared" si="5"/>
        <v>789358</v>
      </c>
      <c r="F14" s="32">
        <f t="shared" si="5"/>
        <v>2117730</v>
      </c>
      <c r="G14" s="32">
        <f t="shared" si="5"/>
        <v>2752875</v>
      </c>
      <c r="H14" s="32">
        <f t="shared" si="5"/>
        <v>2284671</v>
      </c>
      <c r="I14" s="32">
        <f t="shared" si="5"/>
        <v>368705</v>
      </c>
      <c r="J14" s="32">
        <f t="shared" si="5"/>
        <v>996867</v>
      </c>
      <c r="K14" s="32">
        <f t="shared" si="5"/>
        <v>1300473</v>
      </c>
      <c r="L14" s="32">
        <f t="shared" si="5"/>
        <v>1151563</v>
      </c>
      <c r="M14" s="32">
        <f t="shared" si="5"/>
        <v>420653</v>
      </c>
      <c r="N14" s="32">
        <f t="shared" si="5"/>
        <v>1120863</v>
      </c>
      <c r="O14" s="32">
        <f t="shared" si="5"/>
        <v>1452402</v>
      </c>
      <c r="P14" s="33">
        <f t="shared" si="5"/>
        <v>1133108</v>
      </c>
    </row>
    <row r="16" spans="2:19">
      <c r="B16" s="10"/>
      <c r="C16" s="11"/>
      <c r="E16" s="4"/>
      <c r="I16" s="4"/>
    </row>
    <row r="17" spans="2:3">
      <c r="B17" s="14"/>
      <c r="C17" s="14"/>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Q40" sqref="Q40"/>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N17" sqref="N17"/>
    </sheetView>
  </sheetViews>
  <sheetFormatPr defaultRowHeight="12.75"/>
  <cols>
    <col min="2" max="2" width="5.28515625" customWidth="1"/>
    <col min="3" max="3" width="18.42578125" customWidth="1"/>
    <col min="4" max="4" width="21" customWidth="1"/>
    <col min="5" max="5" width="19.85546875" customWidth="1"/>
    <col min="6" max="6" width="14.28515625" customWidth="1"/>
    <col min="7" max="7" width="12.5703125" customWidth="1"/>
    <col min="8" max="8" width="15.7109375" customWidth="1"/>
    <col min="9" max="9" width="18.140625" customWidth="1"/>
    <col min="10" max="10" width="14.28515625" customWidth="1"/>
    <col min="11" max="11" width="18" customWidth="1"/>
  </cols>
  <sheetData>
    <row r="1" spans="2:11" ht="13.5" thickBot="1"/>
    <row r="2" spans="2:11" ht="45" customHeight="1">
      <c r="B2" s="103" t="s">
        <v>200</v>
      </c>
      <c r="C2" s="104"/>
      <c r="D2" s="104"/>
      <c r="E2" s="104"/>
      <c r="F2" s="104"/>
      <c r="G2" s="104"/>
      <c r="H2" s="104"/>
      <c r="I2" s="104"/>
      <c r="J2" s="104"/>
      <c r="K2" s="105"/>
    </row>
    <row r="3" spans="2:11" ht="69.75" customHeight="1">
      <c r="B3" s="101" t="s">
        <v>90</v>
      </c>
      <c r="C3" s="93" t="s">
        <v>16</v>
      </c>
      <c r="D3" s="93" t="s">
        <v>80</v>
      </c>
      <c r="E3" s="93" t="s">
        <v>186</v>
      </c>
      <c r="F3" s="93"/>
      <c r="G3" s="93" t="s">
        <v>202</v>
      </c>
      <c r="H3" s="93"/>
      <c r="I3" s="93"/>
      <c r="J3" s="93" t="s">
        <v>187</v>
      </c>
      <c r="K3" s="102"/>
    </row>
    <row r="4" spans="2:11" ht="119.25" customHeight="1">
      <c r="B4" s="101" t="s">
        <v>90</v>
      </c>
      <c r="C4" s="93"/>
      <c r="D4" s="93"/>
      <c r="E4" s="29" t="s">
        <v>96</v>
      </c>
      <c r="F4" s="29" t="s">
        <v>188</v>
      </c>
      <c r="G4" s="29" t="s">
        <v>96</v>
      </c>
      <c r="H4" s="29" t="s">
        <v>189</v>
      </c>
      <c r="I4" s="29" t="s">
        <v>188</v>
      </c>
      <c r="J4" s="29" t="s">
        <v>203</v>
      </c>
      <c r="K4" s="44" t="s">
        <v>204</v>
      </c>
    </row>
    <row r="5" spans="2:11" hidden="1">
      <c r="B5" s="42"/>
      <c r="C5" s="40"/>
      <c r="D5" s="41" t="s">
        <v>190</v>
      </c>
      <c r="E5" s="41" t="s">
        <v>191</v>
      </c>
      <c r="F5" s="40"/>
      <c r="G5" s="41" t="s">
        <v>192</v>
      </c>
      <c r="H5" s="40"/>
      <c r="I5" s="40"/>
      <c r="J5" s="41" t="s">
        <v>193</v>
      </c>
      <c r="K5" s="43" t="s">
        <v>194</v>
      </c>
    </row>
    <row r="6" spans="2:11" ht="15">
      <c r="B6" s="35">
        <f>[1]k_total_tec_0609!A10</f>
        <v>1</v>
      </c>
      <c r="C6" s="47" t="s">
        <v>70</v>
      </c>
      <c r="D6" s="37">
        <v>1095253</v>
      </c>
      <c r="E6" s="37">
        <v>547492</v>
      </c>
      <c r="F6" s="46">
        <f>E6/D6</f>
        <v>0.49987719732335817</v>
      </c>
      <c r="G6" s="37">
        <v>21979</v>
      </c>
      <c r="H6" s="46">
        <f t="shared" ref="H6:H13" si="0">G6/$G$13</f>
        <v>0.1371895461553346</v>
      </c>
      <c r="I6" s="46">
        <f t="shared" ref="I6:I13" si="1">G6/D6</f>
        <v>2.0067509516066152E-2</v>
      </c>
      <c r="J6" s="37">
        <v>20430</v>
      </c>
      <c r="K6" s="38">
        <v>1549</v>
      </c>
    </row>
    <row r="7" spans="2:11" ht="15">
      <c r="B7" s="39">
        <v>2</v>
      </c>
      <c r="C7" s="47" t="str">
        <f>[1]k_total_tec_0609!B12</f>
        <v>AZT VIITORUL TAU</v>
      </c>
      <c r="D7" s="37">
        <v>1656789</v>
      </c>
      <c r="E7" s="37">
        <v>839550</v>
      </c>
      <c r="F7" s="46">
        <f t="shared" ref="F7:F12" si="2">E7/D7</f>
        <v>0.50673320501282904</v>
      </c>
      <c r="G7" s="37">
        <v>32356</v>
      </c>
      <c r="H7" s="46">
        <f t="shared" si="0"/>
        <v>0.20196118819791647</v>
      </c>
      <c r="I7" s="46">
        <f t="shared" si="1"/>
        <v>1.9529342601864209E-2</v>
      </c>
      <c r="J7" s="37">
        <v>29887</v>
      </c>
      <c r="K7" s="38">
        <v>2469</v>
      </c>
    </row>
    <row r="8" spans="2:11" ht="15">
      <c r="B8" s="39">
        <v>3</v>
      </c>
      <c r="C8" s="36" t="str">
        <f>[1]k_total_tec_0609!B13</f>
        <v>BCR</v>
      </c>
      <c r="D8" s="37">
        <v>740410</v>
      </c>
      <c r="E8" s="37">
        <v>345100</v>
      </c>
      <c r="F8" s="46">
        <f t="shared" si="2"/>
        <v>0.46609311057387126</v>
      </c>
      <c r="G8" s="37">
        <v>16504</v>
      </c>
      <c r="H8" s="46">
        <f t="shared" si="0"/>
        <v>0.10301543608661186</v>
      </c>
      <c r="I8" s="46">
        <f t="shared" si="1"/>
        <v>2.2290352642454856E-2</v>
      </c>
      <c r="J8" s="37">
        <v>15424</v>
      </c>
      <c r="K8" s="38">
        <v>1080</v>
      </c>
    </row>
    <row r="9" spans="2:11" ht="15">
      <c r="B9" s="39">
        <v>4</v>
      </c>
      <c r="C9" s="36" t="str">
        <f>[1]k_total_tec_0609!B15</f>
        <v>BRD</v>
      </c>
      <c r="D9" s="37">
        <v>530060</v>
      </c>
      <c r="E9" s="37">
        <v>241965</v>
      </c>
      <c r="F9" s="46">
        <f t="shared" si="2"/>
        <v>0.45648605818209259</v>
      </c>
      <c r="G9" s="37">
        <v>12586</v>
      </c>
      <c r="H9" s="46">
        <f t="shared" si="0"/>
        <v>7.8559881155240971E-2</v>
      </c>
      <c r="I9" s="46">
        <f t="shared" si="1"/>
        <v>2.3744481756782253E-2</v>
      </c>
      <c r="J9" s="37">
        <v>11800</v>
      </c>
      <c r="K9" s="38">
        <v>786</v>
      </c>
    </row>
    <row r="10" spans="2:11" ht="15">
      <c r="B10" s="39">
        <v>5</v>
      </c>
      <c r="C10" s="36" t="str">
        <f>[1]k_total_tec_0609!B16</f>
        <v>VITAL</v>
      </c>
      <c r="D10" s="37">
        <v>1003314</v>
      </c>
      <c r="E10" s="37">
        <v>463639</v>
      </c>
      <c r="F10" s="46">
        <f t="shared" si="2"/>
        <v>0.46210757549481019</v>
      </c>
      <c r="G10" s="37">
        <v>19945</v>
      </c>
      <c r="H10" s="46">
        <f t="shared" si="0"/>
        <v>0.12449363019555705</v>
      </c>
      <c r="I10" s="46">
        <f t="shared" si="1"/>
        <v>1.9879120594350323E-2</v>
      </c>
      <c r="J10" s="37">
        <v>18477</v>
      </c>
      <c r="K10" s="38">
        <v>1468</v>
      </c>
    </row>
    <row r="11" spans="2:11" ht="15">
      <c r="B11" s="39">
        <v>6</v>
      </c>
      <c r="C11" s="36" t="str">
        <f>[1]k_total_tec_0609!B18</f>
        <v>ARIPI</v>
      </c>
      <c r="D11" s="37">
        <v>839232</v>
      </c>
      <c r="E11" s="37">
        <v>405066</v>
      </c>
      <c r="F11" s="46">
        <f t="shared" si="2"/>
        <v>0.48266272020132694</v>
      </c>
      <c r="G11" s="37">
        <v>18142</v>
      </c>
      <c r="H11" s="46">
        <f t="shared" si="0"/>
        <v>0.11323958079758316</v>
      </c>
      <c r="I11" s="46">
        <f t="shared" si="1"/>
        <v>2.1617383512544802E-2</v>
      </c>
      <c r="J11" s="37">
        <v>16812</v>
      </c>
      <c r="K11" s="38">
        <v>1330</v>
      </c>
    </row>
    <row r="12" spans="2:11" ht="15">
      <c r="B12" s="39">
        <v>7</v>
      </c>
      <c r="C12" s="36" t="s">
        <v>69</v>
      </c>
      <c r="D12" s="37">
        <v>2079576</v>
      </c>
      <c r="E12" s="37">
        <v>1131191</v>
      </c>
      <c r="F12" s="46">
        <f t="shared" si="2"/>
        <v>0.54395270959080122</v>
      </c>
      <c r="G12" s="37">
        <v>38697</v>
      </c>
      <c r="H12" s="46">
        <f t="shared" si="0"/>
        <v>0.24154073741175588</v>
      </c>
      <c r="I12" s="46">
        <f t="shared" si="1"/>
        <v>1.8608120116793039E-2</v>
      </c>
      <c r="J12" s="37">
        <v>35660</v>
      </c>
      <c r="K12" s="38">
        <v>3037</v>
      </c>
    </row>
    <row r="13" spans="2:11" ht="15.75" thickBot="1">
      <c r="B13" s="30" t="s">
        <v>91</v>
      </c>
      <c r="C13" s="31"/>
      <c r="D13" s="32">
        <f>SUM(D6:D12)</f>
        <v>7944634</v>
      </c>
      <c r="E13" s="32">
        <f>SUM(E6:E12)</f>
        <v>3974003</v>
      </c>
      <c r="F13" s="45">
        <f>E13/D13</f>
        <v>0.50021221871265564</v>
      </c>
      <c r="G13" s="32">
        <f>SUM(G6:G12)</f>
        <v>160209</v>
      </c>
      <c r="H13" s="45">
        <f t="shared" si="0"/>
        <v>1</v>
      </c>
      <c r="I13" s="45">
        <f t="shared" si="1"/>
        <v>2.0165686676063367E-2</v>
      </c>
      <c r="J13" s="32">
        <f>SUM(J6:J12)</f>
        <v>148490</v>
      </c>
      <c r="K13" s="33">
        <f>SUM(K6:K12)</f>
        <v>11719</v>
      </c>
    </row>
    <row r="14" spans="2:11">
      <c r="C14" s="6"/>
      <c r="D14" s="4"/>
      <c r="E14" s="4"/>
    </row>
    <row r="15" spans="2:11" ht="14.25" customHeight="1">
      <c r="B15" s="106" t="s">
        <v>195</v>
      </c>
      <c r="C15" s="106"/>
      <c r="D15" s="106"/>
      <c r="E15" s="106"/>
      <c r="F15" s="106"/>
      <c r="G15" s="106"/>
      <c r="H15" s="106"/>
      <c r="I15" s="106"/>
      <c r="J15" s="106"/>
      <c r="K15" s="106"/>
    </row>
    <row r="16" spans="2:11" ht="33.75" customHeight="1">
      <c r="B16" s="107" t="s">
        <v>30</v>
      </c>
      <c r="C16" s="107"/>
      <c r="D16" s="107"/>
      <c r="E16" s="107"/>
      <c r="F16" s="107"/>
      <c r="G16" s="107"/>
      <c r="H16" s="107"/>
      <c r="I16" s="107"/>
      <c r="J16" s="107"/>
      <c r="K16" s="107"/>
    </row>
    <row r="17" spans="2:11" ht="30.75" customHeight="1">
      <c r="B17" s="106" t="s">
        <v>196</v>
      </c>
      <c r="C17" s="106"/>
      <c r="D17" s="106"/>
      <c r="E17" s="106"/>
      <c r="F17" s="106"/>
      <c r="G17" s="106"/>
      <c r="H17" s="106"/>
      <c r="I17" s="106"/>
      <c r="J17" s="106"/>
      <c r="K17" s="106"/>
    </row>
    <row r="18" spans="2:11" ht="209.25" customHeight="1">
      <c r="B18" s="106" t="s">
        <v>205</v>
      </c>
      <c r="C18" s="108"/>
      <c r="D18" s="108"/>
      <c r="E18" s="108"/>
      <c r="F18" s="108"/>
      <c r="G18" s="108"/>
      <c r="H18" s="108"/>
      <c r="I18" s="108"/>
      <c r="J18" s="108"/>
      <c r="K18" s="108"/>
    </row>
  </sheetData>
  <mergeCells count="11">
    <mergeCell ref="B15:K15"/>
    <mergeCell ref="B16:K16"/>
    <mergeCell ref="B17:K17"/>
    <mergeCell ref="B18:K18"/>
    <mergeCell ref="B3:B4"/>
    <mergeCell ref="C3:C4"/>
    <mergeCell ref="D3:D4"/>
    <mergeCell ref="E3:F3"/>
    <mergeCell ref="G3:I3"/>
    <mergeCell ref="J3:K3"/>
    <mergeCell ref="B2:K2"/>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M18"/>
  <sheetViews>
    <sheetView zoomScaleNormal="100" workbookViewId="0">
      <selection activeCell="G23" sqref="G23"/>
    </sheetView>
  </sheetViews>
  <sheetFormatPr defaultRowHeight="12.75"/>
  <cols>
    <col min="2" max="2" width="5.140625" customWidth="1"/>
    <col min="3" max="3" width="17.85546875" customWidth="1"/>
    <col min="4" max="13" width="13.5703125" customWidth="1"/>
  </cols>
  <sheetData>
    <row r="1" spans="2:13" ht="13.5" thickBot="1"/>
    <row r="2" spans="2:13" s="2" customFormat="1" ht="53.25" customHeight="1">
      <c r="B2" s="94" t="s">
        <v>206</v>
      </c>
      <c r="C2" s="95"/>
      <c r="D2" s="95"/>
      <c r="E2" s="95"/>
      <c r="F2" s="95"/>
      <c r="G2" s="95"/>
      <c r="H2" s="95"/>
      <c r="I2" s="95"/>
      <c r="J2" s="95"/>
      <c r="K2" s="95"/>
      <c r="L2" s="95"/>
      <c r="M2" s="96"/>
    </row>
    <row r="3" spans="2:13" s="18" customFormat="1" ht="12.75" customHeight="1">
      <c r="B3" s="101" t="s">
        <v>90</v>
      </c>
      <c r="C3" s="93" t="s">
        <v>31</v>
      </c>
      <c r="D3" s="109" t="s">
        <v>66</v>
      </c>
      <c r="E3" s="109" t="s">
        <v>42</v>
      </c>
      <c r="F3" s="109" t="s">
        <v>38</v>
      </c>
      <c r="G3" s="109" t="s">
        <v>32</v>
      </c>
      <c r="H3" s="109" t="s">
        <v>82</v>
      </c>
      <c r="I3" s="109" t="s">
        <v>73</v>
      </c>
      <c r="J3" s="109" t="s">
        <v>63</v>
      </c>
      <c r="K3" s="109" t="s">
        <v>40</v>
      </c>
      <c r="L3" s="109" t="s">
        <v>88</v>
      </c>
      <c r="M3" s="110" t="s">
        <v>50</v>
      </c>
    </row>
    <row r="4" spans="2:13" s="18" customFormat="1" ht="30" customHeight="1">
      <c r="B4" s="101"/>
      <c r="C4" s="93"/>
      <c r="D4" s="93"/>
      <c r="E4" s="93"/>
      <c r="F4" s="93"/>
      <c r="G4" s="93"/>
      <c r="H4" s="93"/>
      <c r="I4" s="93"/>
      <c r="J4" s="93"/>
      <c r="K4" s="93"/>
      <c r="L4" s="93"/>
      <c r="M4" s="102"/>
    </row>
    <row r="5" spans="2:13" ht="15">
      <c r="B5" s="35">
        <f>k_total_tec_1022!B5</f>
        <v>1</v>
      </c>
      <c r="C5" s="47" t="str">
        <f>k_total_tec_1022!C5</f>
        <v>METROPOLITAN LIFE</v>
      </c>
      <c r="D5" s="37">
        <v>1095832</v>
      </c>
      <c r="E5" s="37">
        <v>1097366</v>
      </c>
      <c r="F5" s="37">
        <v>1098260</v>
      </c>
      <c r="G5" s="37">
        <v>1099754</v>
      </c>
      <c r="H5" s="37">
        <v>1101086</v>
      </c>
      <c r="I5" s="37">
        <v>1102535</v>
      </c>
      <c r="J5" s="37">
        <v>1103850</v>
      </c>
      <c r="K5" s="37">
        <v>1105658</v>
      </c>
      <c r="L5" s="37">
        <v>1109256</v>
      </c>
      <c r="M5" s="38">
        <v>1095253</v>
      </c>
    </row>
    <row r="6" spans="2:13" ht="15">
      <c r="B6" s="39">
        <f>k_total_tec_1022!B6</f>
        <v>2</v>
      </c>
      <c r="C6" s="47" t="str">
        <f>k_total_tec_1022!C6</f>
        <v>AZT VIITORUL TAU</v>
      </c>
      <c r="D6" s="37">
        <v>1639940</v>
      </c>
      <c r="E6" s="37">
        <v>1641377</v>
      </c>
      <c r="F6" s="37">
        <v>1642167</v>
      </c>
      <c r="G6" s="37">
        <v>1643544</v>
      </c>
      <c r="H6" s="37">
        <v>1644755</v>
      </c>
      <c r="I6" s="37">
        <v>1646102</v>
      </c>
      <c r="J6" s="37">
        <v>1647309</v>
      </c>
      <c r="K6" s="37">
        <v>1648954</v>
      </c>
      <c r="L6" s="37">
        <v>1652394</v>
      </c>
      <c r="M6" s="38">
        <v>1656789</v>
      </c>
    </row>
    <row r="7" spans="2:13" ht="15">
      <c r="B7" s="39">
        <f>k_total_tec_1022!B7</f>
        <v>3</v>
      </c>
      <c r="C7" s="36" t="str">
        <f>k_total_tec_1022!C7</f>
        <v>BCR</v>
      </c>
      <c r="D7" s="37">
        <v>720660</v>
      </c>
      <c r="E7" s="37">
        <v>722396</v>
      </c>
      <c r="F7" s="37">
        <v>723444</v>
      </c>
      <c r="G7" s="37">
        <v>725102</v>
      </c>
      <c r="H7" s="37">
        <v>726647</v>
      </c>
      <c r="I7" s="37">
        <v>728282</v>
      </c>
      <c r="J7" s="37">
        <v>729809</v>
      </c>
      <c r="K7" s="37">
        <v>731832</v>
      </c>
      <c r="L7" s="37">
        <v>735638</v>
      </c>
      <c r="M7" s="38">
        <v>740410</v>
      </c>
    </row>
    <row r="8" spans="2:13" ht="15">
      <c r="B8" s="39">
        <f>k_total_tec_1022!B8</f>
        <v>4</v>
      </c>
      <c r="C8" s="36" t="str">
        <f>k_total_tec_1022!C8</f>
        <v>BRD</v>
      </c>
      <c r="D8" s="37">
        <v>509778</v>
      </c>
      <c r="E8" s="37">
        <v>511581</v>
      </c>
      <c r="F8" s="37">
        <v>512772</v>
      </c>
      <c r="G8" s="37">
        <v>514564</v>
      </c>
      <c r="H8" s="37">
        <v>516095</v>
      </c>
      <c r="I8" s="37">
        <v>517788</v>
      </c>
      <c r="J8" s="37">
        <v>519382</v>
      </c>
      <c r="K8" s="37">
        <v>521484</v>
      </c>
      <c r="L8" s="37">
        <v>525373</v>
      </c>
      <c r="M8" s="38">
        <v>530060</v>
      </c>
    </row>
    <row r="9" spans="2:13" ht="15">
      <c r="B9" s="39">
        <f>k_total_tec_1022!B9</f>
        <v>5</v>
      </c>
      <c r="C9" s="36" t="str">
        <f>k_total_tec_1022!C9</f>
        <v>VITAL</v>
      </c>
      <c r="D9" s="37">
        <v>984923</v>
      </c>
      <c r="E9" s="37">
        <v>986468</v>
      </c>
      <c r="F9" s="37">
        <v>987386</v>
      </c>
      <c r="G9" s="37">
        <v>988946</v>
      </c>
      <c r="H9" s="37">
        <v>990343</v>
      </c>
      <c r="I9" s="37">
        <v>991871</v>
      </c>
      <c r="J9" s="37">
        <v>993274</v>
      </c>
      <c r="K9" s="37">
        <v>995179</v>
      </c>
      <c r="L9" s="37">
        <v>998718</v>
      </c>
      <c r="M9" s="38">
        <v>1003314</v>
      </c>
    </row>
    <row r="10" spans="2:13" ht="15">
      <c r="B10" s="39">
        <f>k_total_tec_1022!B10</f>
        <v>6</v>
      </c>
      <c r="C10" s="36" t="str">
        <f>k_total_tec_1022!C10</f>
        <v>ARIPI</v>
      </c>
      <c r="D10" s="37">
        <v>820324</v>
      </c>
      <c r="E10" s="37">
        <v>821938</v>
      </c>
      <c r="F10" s="37">
        <v>822910</v>
      </c>
      <c r="G10" s="37">
        <v>824513</v>
      </c>
      <c r="H10" s="37">
        <v>825960</v>
      </c>
      <c r="I10" s="37">
        <v>827500</v>
      </c>
      <c r="J10" s="37">
        <v>828954</v>
      </c>
      <c r="K10" s="37">
        <v>830883</v>
      </c>
      <c r="L10" s="37">
        <v>834576</v>
      </c>
      <c r="M10" s="38">
        <v>839232</v>
      </c>
    </row>
    <row r="11" spans="2:13" ht="15">
      <c r="B11" s="39">
        <f>k_total_tec_1022!B11</f>
        <v>7</v>
      </c>
      <c r="C11" s="36" t="str">
        <f>k_total_tec_1022!C11</f>
        <v>NN</v>
      </c>
      <c r="D11" s="37">
        <v>2062674</v>
      </c>
      <c r="E11" s="37">
        <v>2064112</v>
      </c>
      <c r="F11" s="37">
        <v>2064919</v>
      </c>
      <c r="G11" s="37">
        <v>2066250</v>
      </c>
      <c r="H11" s="37">
        <v>2067488</v>
      </c>
      <c r="I11" s="37">
        <v>2068865</v>
      </c>
      <c r="J11" s="37">
        <v>2070106</v>
      </c>
      <c r="K11" s="37">
        <v>2071753</v>
      </c>
      <c r="L11" s="37">
        <v>2075156</v>
      </c>
      <c r="M11" s="38">
        <v>2079576</v>
      </c>
    </row>
    <row r="12" spans="2:13" ht="15.75" thickBot="1">
      <c r="B12" s="111" t="s">
        <v>86</v>
      </c>
      <c r="C12" s="112"/>
      <c r="D12" s="48">
        <f t="shared" ref="D12:M12" si="0">SUM(D5:D11)</f>
        <v>7834131</v>
      </c>
      <c r="E12" s="48">
        <f t="shared" si="0"/>
        <v>7845238</v>
      </c>
      <c r="F12" s="48">
        <f t="shared" si="0"/>
        <v>7851858</v>
      </c>
      <c r="G12" s="48">
        <f t="shared" si="0"/>
        <v>7862673</v>
      </c>
      <c r="H12" s="48">
        <f t="shared" si="0"/>
        <v>7872374</v>
      </c>
      <c r="I12" s="48">
        <f t="shared" si="0"/>
        <v>7882943</v>
      </c>
      <c r="J12" s="48">
        <f t="shared" si="0"/>
        <v>7892684</v>
      </c>
      <c r="K12" s="48">
        <f t="shared" si="0"/>
        <v>7905743</v>
      </c>
      <c r="L12" s="48">
        <f t="shared" si="0"/>
        <v>7931111</v>
      </c>
      <c r="M12" s="49">
        <f t="shared" si="0"/>
        <v>7944634</v>
      </c>
    </row>
    <row r="17" spans="3:3" ht="18">
      <c r="C17" s="1"/>
    </row>
    <row r="18" spans="3:3" ht="18">
      <c r="C18" s="1"/>
    </row>
  </sheetData>
  <mergeCells count="14">
    <mergeCell ref="B12:C12"/>
    <mergeCell ref="B3:B4"/>
    <mergeCell ref="E3:E4"/>
    <mergeCell ref="D3:D4"/>
    <mergeCell ref="C3:C4"/>
    <mergeCell ref="H3:H4"/>
    <mergeCell ref="I3:I4"/>
    <mergeCell ref="G3:G4"/>
    <mergeCell ref="F3:F4"/>
    <mergeCell ref="M3:M4"/>
    <mergeCell ref="L3:L4"/>
    <mergeCell ref="B2:M2"/>
    <mergeCell ref="K3:K4"/>
    <mergeCell ref="J3:J4"/>
  </mergeCells>
  <phoneticPr fontId="0" type="noConversion"/>
  <printOptions horizontalCentered="1" verticalCentered="1"/>
  <pageMargins left="0" right="0" top="0" bottom="0" header="0" footer="0"/>
  <pageSetup paperSize="9" scale="93" orientation="landscape" r:id="rId1"/>
  <headerFooter alignWithMargins="0"/>
</worksheet>
</file>

<file path=xl/worksheets/sheet4.xml><?xml version="1.0" encoding="utf-8"?>
<worksheet xmlns="http://schemas.openxmlformats.org/spreadsheetml/2006/main" xmlns:r="http://schemas.openxmlformats.org/officeDocument/2006/relationships">
  <dimension ref="B1:T24"/>
  <sheetViews>
    <sheetView zoomScaleNormal="100" workbookViewId="0">
      <selection activeCell="E20" sqref="E20"/>
    </sheetView>
  </sheetViews>
  <sheetFormatPr defaultRowHeight="12.75"/>
  <cols>
    <col min="2" max="2" width="5.42578125" customWidth="1"/>
    <col min="3" max="3" width="17.85546875" customWidth="1"/>
    <col min="4" max="13" width="17.5703125" customWidth="1"/>
    <col min="14" max="14" width="18.42578125" customWidth="1"/>
    <col min="17" max="17" width="11.140625" bestFit="1" customWidth="1"/>
    <col min="20" max="20" width="16.7109375" customWidth="1"/>
  </cols>
  <sheetData>
    <row r="1" spans="2:20" ht="13.5" thickBot="1"/>
    <row r="2" spans="2:20" ht="55.5" customHeight="1">
      <c r="B2" s="94" t="s">
        <v>207</v>
      </c>
      <c r="C2" s="95"/>
      <c r="D2" s="95"/>
      <c r="E2" s="95"/>
      <c r="F2" s="95"/>
      <c r="G2" s="95"/>
      <c r="H2" s="95"/>
      <c r="I2" s="95"/>
      <c r="J2" s="95"/>
      <c r="K2" s="95"/>
      <c r="L2" s="95"/>
      <c r="M2" s="95"/>
      <c r="N2" s="96"/>
    </row>
    <row r="3" spans="2:20" s="5" customFormat="1" ht="21" customHeight="1">
      <c r="B3" s="101" t="s">
        <v>90</v>
      </c>
      <c r="C3" s="93" t="s">
        <v>31</v>
      </c>
      <c r="D3" s="113" t="s">
        <v>66</v>
      </c>
      <c r="E3" s="113" t="s">
        <v>42</v>
      </c>
      <c r="F3" s="113" t="s">
        <v>38</v>
      </c>
      <c r="G3" s="113" t="s">
        <v>32</v>
      </c>
      <c r="H3" s="113" t="s">
        <v>82</v>
      </c>
      <c r="I3" s="113" t="s">
        <v>73</v>
      </c>
      <c r="J3" s="113" t="s">
        <v>63</v>
      </c>
      <c r="K3" s="113" t="s">
        <v>40</v>
      </c>
      <c r="L3" s="113" t="s">
        <v>88</v>
      </c>
      <c r="M3" s="113" t="s">
        <v>50</v>
      </c>
      <c r="N3" s="102" t="s">
        <v>86</v>
      </c>
    </row>
    <row r="4" spans="2:20">
      <c r="B4" s="101"/>
      <c r="C4" s="93"/>
      <c r="D4" s="113"/>
      <c r="E4" s="113"/>
      <c r="F4" s="113"/>
      <c r="G4" s="113"/>
      <c r="H4" s="113"/>
      <c r="I4" s="113"/>
      <c r="J4" s="113"/>
      <c r="K4" s="113"/>
      <c r="L4" s="113"/>
      <c r="M4" s="113"/>
      <c r="N4" s="102"/>
    </row>
    <row r="5" spans="2:20" s="7" customFormat="1" ht="25.5">
      <c r="B5" s="101"/>
      <c r="C5" s="93"/>
      <c r="D5" s="50" t="s">
        <v>208</v>
      </c>
      <c r="E5" s="50" t="s">
        <v>209</v>
      </c>
      <c r="F5" s="50" t="s">
        <v>210</v>
      </c>
      <c r="G5" s="50" t="s">
        <v>211</v>
      </c>
      <c r="H5" s="50" t="s">
        <v>212</v>
      </c>
      <c r="I5" s="50" t="s">
        <v>213</v>
      </c>
      <c r="J5" s="50" t="s">
        <v>214</v>
      </c>
      <c r="K5" s="50" t="s">
        <v>215</v>
      </c>
      <c r="L5" s="50" t="s">
        <v>216</v>
      </c>
      <c r="M5" s="50" t="s">
        <v>217</v>
      </c>
      <c r="N5" s="102"/>
    </row>
    <row r="6" spans="2:20" ht="15.75">
      <c r="B6" s="35">
        <f>k_total_tec_1022!B5</f>
        <v>1</v>
      </c>
      <c r="C6" s="47" t="str">
        <f>k_total_tec_1022!C5</f>
        <v>METROPOLITAN LIFE</v>
      </c>
      <c r="D6" s="37">
        <v>23985657.323012874</v>
      </c>
      <c r="E6" s="37">
        <v>25092215.679132264</v>
      </c>
      <c r="F6" s="37">
        <v>25907547.501617078</v>
      </c>
      <c r="G6" s="37">
        <v>26556120.836028464</v>
      </c>
      <c r="H6" s="37">
        <v>26077782.952014577</v>
      </c>
      <c r="I6" s="37">
        <v>25801301.621134181</v>
      </c>
      <c r="J6" s="37">
        <v>26441430.138544671</v>
      </c>
      <c r="K6" s="37">
        <v>28096882.509066597</v>
      </c>
      <c r="L6" s="37">
        <v>24105380.832894899</v>
      </c>
      <c r="M6" s="37">
        <v>26611618.065723117</v>
      </c>
      <c r="N6" s="38">
        <f t="shared" ref="N6:N12" si="0">SUM(D6:M6)</f>
        <v>258675937.4591687</v>
      </c>
      <c r="T6" s="21"/>
    </row>
    <row r="7" spans="2:20" ht="15.75">
      <c r="B7" s="35">
        <f>k_total_tec_1022!B6</f>
        <v>2</v>
      </c>
      <c r="C7" s="47" t="str">
        <f>k_total_tec_1022!C6</f>
        <v>AZT VIITORUL TAU</v>
      </c>
      <c r="D7" s="37">
        <v>35584422.505608208</v>
      </c>
      <c r="E7" s="37">
        <v>37691281.163995467</v>
      </c>
      <c r="F7" s="37">
        <v>38429023.285899095</v>
      </c>
      <c r="G7" s="37">
        <v>39351041.599288486</v>
      </c>
      <c r="H7" s="37">
        <v>38747786.798947155</v>
      </c>
      <c r="I7" s="37">
        <v>37826753.427745782</v>
      </c>
      <c r="J7" s="37">
        <v>39149851.704383865</v>
      </c>
      <c r="K7" s="37">
        <v>41623534.25046093</v>
      </c>
      <c r="L7" s="37">
        <v>35247117.447084062</v>
      </c>
      <c r="M7" s="37">
        <v>39189434.276883028</v>
      </c>
      <c r="N7" s="38">
        <f t="shared" si="0"/>
        <v>382840246.46029609</v>
      </c>
      <c r="T7" s="21"/>
    </row>
    <row r="8" spans="2:20" ht="15.75">
      <c r="B8" s="35">
        <f>k_total_tec_1022!B7</f>
        <v>3</v>
      </c>
      <c r="C8" s="36" t="str">
        <f>k_total_tec_1022!C7</f>
        <v>BCR</v>
      </c>
      <c r="D8" s="37">
        <v>13599047.917382428</v>
      </c>
      <c r="E8" s="37">
        <v>14328880.929253682</v>
      </c>
      <c r="F8" s="37">
        <v>14598692.391655887</v>
      </c>
      <c r="G8" s="37">
        <v>15262205.894243209</v>
      </c>
      <c r="H8" s="37">
        <v>14983341.972059121</v>
      </c>
      <c r="I8" s="37">
        <v>14713303.342692601</v>
      </c>
      <c r="J8" s="37">
        <v>15187444.033640759</v>
      </c>
      <c r="K8" s="37">
        <v>16295486.557124624</v>
      </c>
      <c r="L8" s="37">
        <v>13822543.405236959</v>
      </c>
      <c r="M8" s="37">
        <v>15382484.545306653</v>
      </c>
      <c r="N8" s="38">
        <f t="shared" si="0"/>
        <v>148173430.9885959</v>
      </c>
      <c r="T8" s="21"/>
    </row>
    <row r="9" spans="2:20" ht="15.75">
      <c r="B9" s="35">
        <f>k_total_tec_1022!B8</f>
        <v>4</v>
      </c>
      <c r="C9" s="36" t="str">
        <f>k_total_tec_1022!C8</f>
        <v>BRD</v>
      </c>
      <c r="D9" s="37">
        <v>9386081.3241446204</v>
      </c>
      <c r="E9" s="37">
        <v>9876054.5167557057</v>
      </c>
      <c r="F9" s="37">
        <v>10273137.330206987</v>
      </c>
      <c r="G9" s="37">
        <v>10456240.095407505</v>
      </c>
      <c r="H9" s="37">
        <v>10435791.050820004</v>
      </c>
      <c r="I9" s="37">
        <v>10237756.235525588</v>
      </c>
      <c r="J9" s="37">
        <v>10629536.423841059</v>
      </c>
      <c r="K9" s="37">
        <v>11133523.714974573</v>
      </c>
      <c r="L9" s="37">
        <v>9870201.7483508047</v>
      </c>
      <c r="M9" s="37">
        <v>10783257.279973971</v>
      </c>
      <c r="N9" s="38">
        <f t="shared" si="0"/>
        <v>103081579.7200008</v>
      </c>
      <c r="T9" s="21"/>
    </row>
    <row r="10" spans="2:20" ht="15.75">
      <c r="B10" s="35">
        <f>k_total_tec_1022!B9</f>
        <v>5</v>
      </c>
      <c r="C10" s="36" t="str">
        <f>k_total_tec_1022!C9</f>
        <v>VITAL</v>
      </c>
      <c r="D10" s="37">
        <v>18679462.015723206</v>
      </c>
      <c r="E10" s="37">
        <v>19646768.455560952</v>
      </c>
      <c r="F10" s="37">
        <v>20070795.399417855</v>
      </c>
      <c r="G10" s="37">
        <v>20515965.394566625</v>
      </c>
      <c r="H10" s="37">
        <v>20537734.156711884</v>
      </c>
      <c r="I10" s="37">
        <v>19984271.92425143</v>
      </c>
      <c r="J10" s="37">
        <v>20645124.324543938</v>
      </c>
      <c r="K10" s="37">
        <v>22027660.716818284</v>
      </c>
      <c r="L10" s="37">
        <v>18788844.550568618</v>
      </c>
      <c r="M10" s="37">
        <v>20805066.902554091</v>
      </c>
      <c r="N10" s="38">
        <f t="shared" si="0"/>
        <v>201701693.84071687</v>
      </c>
      <c r="T10" s="21"/>
    </row>
    <row r="11" spans="2:20" ht="15.75">
      <c r="B11" s="35">
        <f>k_total_tec_1022!B10</f>
        <v>6</v>
      </c>
      <c r="C11" s="36" t="str">
        <f>k_total_tec_1022!C10</f>
        <v>ARIPI</v>
      </c>
      <c r="D11" s="37">
        <v>16388518.623309957</v>
      </c>
      <c r="E11" s="37">
        <v>17163308.442609679</v>
      </c>
      <c r="F11" s="37">
        <v>17585424.280401036</v>
      </c>
      <c r="G11" s="37">
        <v>18043260.025873221</v>
      </c>
      <c r="H11" s="37">
        <v>17824301.882972263</v>
      </c>
      <c r="I11" s="37">
        <v>17532580.493103519</v>
      </c>
      <c r="J11" s="37">
        <v>18047088.124162029</v>
      </c>
      <c r="K11" s="37">
        <v>20272355.086411249</v>
      </c>
      <c r="L11" s="37">
        <v>15319020.599781457</v>
      </c>
      <c r="M11" s="37">
        <v>18275382.910362776</v>
      </c>
      <c r="N11" s="38">
        <f t="shared" si="0"/>
        <v>176451240.4689872</v>
      </c>
      <c r="T11" s="21"/>
    </row>
    <row r="12" spans="2:20" ht="15.75">
      <c r="B12" s="35">
        <f>k_total_tec_1022!B11</f>
        <v>7</v>
      </c>
      <c r="C12" s="36" t="str">
        <f>k_total_tec_1022!C11</f>
        <v>NN</v>
      </c>
      <c r="D12" s="37">
        <v>54997135.264040738</v>
      </c>
      <c r="E12" s="37">
        <v>57566003.723490365</v>
      </c>
      <c r="F12" s="37">
        <v>59928360.284605436</v>
      </c>
      <c r="G12" s="37">
        <v>60990250.04042691</v>
      </c>
      <c r="H12" s="37">
        <v>59346279.003846928</v>
      </c>
      <c r="I12" s="37">
        <v>58610038.325169601</v>
      </c>
      <c r="J12" s="37">
        <v>60075256.368585706</v>
      </c>
      <c r="K12" s="37">
        <v>64668143.323135525</v>
      </c>
      <c r="L12" s="37">
        <v>53763872.880327009</v>
      </c>
      <c r="M12" s="37">
        <v>60118772.978688791</v>
      </c>
      <c r="N12" s="38">
        <f t="shared" si="0"/>
        <v>590064112.19231701</v>
      </c>
      <c r="T12" s="21"/>
    </row>
    <row r="13" spans="2:20" ht="15.75" thickBot="1">
      <c r="B13" s="111" t="s">
        <v>86</v>
      </c>
      <c r="C13" s="112"/>
      <c r="D13" s="32">
        <f t="shared" ref="D13:N13" si="1">SUM(D6:D12)</f>
        <v>172620324.97322202</v>
      </c>
      <c r="E13" s="32">
        <f t="shared" si="1"/>
        <v>181364512.9107981</v>
      </c>
      <c r="F13" s="32">
        <f t="shared" si="1"/>
        <v>186792980.47380337</v>
      </c>
      <c r="G13" s="32">
        <f t="shared" si="1"/>
        <v>191175083.88583443</v>
      </c>
      <c r="H13" s="32">
        <f t="shared" si="1"/>
        <v>187953017.81737196</v>
      </c>
      <c r="I13" s="32">
        <f t="shared" si="1"/>
        <v>184706005.36962271</v>
      </c>
      <c r="J13" s="32">
        <f t="shared" si="1"/>
        <v>190175731.11770204</v>
      </c>
      <c r="K13" s="32">
        <f t="shared" si="1"/>
        <v>204117586.1579918</v>
      </c>
      <c r="L13" s="32">
        <f t="shared" si="1"/>
        <v>170916981.4642438</v>
      </c>
      <c r="M13" s="32">
        <f t="shared" si="1"/>
        <v>191166016.95949244</v>
      </c>
      <c r="N13" s="33">
        <f t="shared" si="1"/>
        <v>1860988241.1300826</v>
      </c>
      <c r="T13" s="22"/>
    </row>
    <row r="24" spans="4:14">
      <c r="D24" s="4"/>
      <c r="E24" s="4"/>
      <c r="F24" s="4"/>
      <c r="G24" s="4"/>
      <c r="H24" s="4"/>
      <c r="I24" s="4"/>
      <c r="J24" s="4"/>
      <c r="K24" s="4"/>
      <c r="L24" s="4"/>
      <c r="M24" s="4"/>
      <c r="N24" s="4"/>
    </row>
  </sheetData>
  <mergeCells count="15">
    <mergeCell ref="B13:C13"/>
    <mergeCell ref="B3:B5"/>
    <mergeCell ref="C3:C5"/>
    <mergeCell ref="M3:M4"/>
    <mergeCell ref="L3:L4"/>
    <mergeCell ref="K3:K4"/>
    <mergeCell ref="J3:J4"/>
    <mergeCell ref="D3:D4"/>
    <mergeCell ref="I3:I4"/>
    <mergeCell ref="G3:G4"/>
    <mergeCell ref="F3:F4"/>
    <mergeCell ref="E3:E4"/>
    <mergeCell ref="H3:H4"/>
    <mergeCell ref="B2:N2"/>
    <mergeCell ref="N3:N5"/>
  </mergeCells>
  <phoneticPr fontId="16" type="noConversion"/>
  <pageMargins left="0.27559055118110237" right="0.23622047244094491" top="0.98425196850393704" bottom="0.98425196850393704" header="0.51181102362204722" footer="0.51181102362204722"/>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dimension ref="B1:O7"/>
  <sheetViews>
    <sheetView workbookViewId="0">
      <selection activeCell="K35" sqref="K35"/>
    </sheetView>
  </sheetViews>
  <sheetFormatPr defaultRowHeight="12.75"/>
  <cols>
    <col min="2" max="2" width="10.42578125" bestFit="1" customWidth="1"/>
    <col min="3" max="8" width="13.140625" bestFit="1" customWidth="1"/>
    <col min="9" max="12" width="14.28515625" bestFit="1" customWidth="1"/>
  </cols>
  <sheetData>
    <row r="1" spans="2:15" ht="13.5" thickBot="1"/>
    <row r="2" spans="2:15" ht="25.5">
      <c r="B2" s="51"/>
      <c r="C2" s="57" t="s">
        <v>48</v>
      </c>
      <c r="D2" s="57" t="s">
        <v>43</v>
      </c>
      <c r="E2" s="57" t="s">
        <v>39</v>
      </c>
      <c r="F2" s="57" t="s">
        <v>33</v>
      </c>
      <c r="G2" s="57" t="s">
        <v>83</v>
      </c>
      <c r="H2" s="57" t="s">
        <v>74</v>
      </c>
      <c r="I2" s="57" t="s">
        <v>64</v>
      </c>
      <c r="J2" s="57" t="s">
        <v>197</v>
      </c>
      <c r="K2" s="57" t="s">
        <v>89</v>
      </c>
      <c r="L2" s="58" t="s">
        <v>51</v>
      </c>
    </row>
    <row r="3" spans="2:15" ht="15">
      <c r="B3" s="59" t="s">
        <v>1</v>
      </c>
      <c r="C3" s="37">
        <v>172620324.97322202</v>
      </c>
      <c r="D3" s="37">
        <v>181364513</v>
      </c>
      <c r="E3" s="37">
        <v>186792980</v>
      </c>
      <c r="F3" s="37">
        <v>191175084</v>
      </c>
      <c r="G3" s="37">
        <v>187953018</v>
      </c>
      <c r="H3" s="37">
        <v>184706005</v>
      </c>
      <c r="I3" s="37">
        <v>190175731</v>
      </c>
      <c r="J3" s="37">
        <v>204117586.1579918</v>
      </c>
      <c r="K3" s="37">
        <v>170916981</v>
      </c>
      <c r="L3" s="38">
        <v>191166017</v>
      </c>
    </row>
    <row r="4" spans="2:15" ht="15" hidden="1">
      <c r="B4" s="59"/>
      <c r="C4" s="53"/>
      <c r="D4" s="53"/>
      <c r="E4" s="53"/>
      <c r="F4" s="53"/>
      <c r="G4" s="53"/>
      <c r="H4" s="53"/>
      <c r="I4" s="53"/>
      <c r="J4" s="53"/>
      <c r="K4" s="53"/>
      <c r="L4" s="54"/>
    </row>
    <row r="5" spans="2:15" ht="15">
      <c r="B5" s="59" t="s">
        <v>2</v>
      </c>
      <c r="C5" s="37">
        <v>854142630</v>
      </c>
      <c r="D5" s="37">
        <v>896230877</v>
      </c>
      <c r="E5" s="37">
        <v>924102233</v>
      </c>
      <c r="F5" s="37">
        <v>945781375</v>
      </c>
      <c r="G5" s="37">
        <v>928299955</v>
      </c>
      <c r="H5" s="37">
        <v>901236012</v>
      </c>
      <c r="I5" s="37">
        <v>936159054</v>
      </c>
      <c r="J5" s="37">
        <v>1007463170</v>
      </c>
      <c r="K5" s="37">
        <v>844637539</v>
      </c>
      <c r="L5" s="38">
        <v>940078005</v>
      </c>
    </row>
    <row r="6" spans="2:15" ht="15">
      <c r="B6" s="59" t="s">
        <v>3</v>
      </c>
      <c r="C6" s="55">
        <v>4.9481000000000002</v>
      </c>
      <c r="D6" s="55">
        <v>4.9416000000000002</v>
      </c>
      <c r="E6" s="55">
        <v>4.9471999999999996</v>
      </c>
      <c r="F6" s="55">
        <v>4.9471999999999996</v>
      </c>
      <c r="G6" s="55">
        <v>4.9390000000000001</v>
      </c>
      <c r="H6" s="55">
        <v>4.8792999999999997</v>
      </c>
      <c r="I6" s="55">
        <v>4.9226000000000001</v>
      </c>
      <c r="J6" s="55">
        <v>4.9226000000000001</v>
      </c>
      <c r="K6" s="55">
        <v>4.9226000000000001</v>
      </c>
      <c r="L6" s="56">
        <v>4.9176000000000002</v>
      </c>
    </row>
    <row r="7" spans="2:15" ht="39" thickBot="1">
      <c r="B7" s="52"/>
      <c r="C7" s="60" t="s">
        <v>49</v>
      </c>
      <c r="D7" s="60" t="s">
        <v>41</v>
      </c>
      <c r="E7" s="60" t="s">
        <v>36</v>
      </c>
      <c r="F7" s="60" t="s">
        <v>174</v>
      </c>
      <c r="G7" s="60" t="s">
        <v>79</v>
      </c>
      <c r="H7" s="60" t="s">
        <v>72</v>
      </c>
      <c r="I7" s="60" t="s">
        <v>45</v>
      </c>
      <c r="J7" s="60" t="s">
        <v>0</v>
      </c>
      <c r="K7" s="60" t="s">
        <v>71</v>
      </c>
      <c r="L7" s="61" t="s">
        <v>199</v>
      </c>
      <c r="O7" s="24"/>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M19"/>
  <sheetViews>
    <sheetView zoomScaleNormal="100" workbookViewId="0">
      <selection activeCell="E25" sqref="E25"/>
    </sheetView>
  </sheetViews>
  <sheetFormatPr defaultRowHeight="12.75"/>
  <cols>
    <col min="2" max="2" width="5" customWidth="1"/>
    <col min="3" max="3" width="17.5703125" customWidth="1"/>
    <col min="4" max="13" width="16.85546875" customWidth="1"/>
  </cols>
  <sheetData>
    <row r="1" spans="2:13" ht="13.5" thickBot="1"/>
    <row r="2" spans="2:13" s="2" customFormat="1" ht="39" customHeight="1">
      <c r="B2" s="94" t="s">
        <v>218</v>
      </c>
      <c r="C2" s="95"/>
      <c r="D2" s="95"/>
      <c r="E2" s="95"/>
      <c r="F2" s="95"/>
      <c r="G2" s="95"/>
      <c r="H2" s="95"/>
      <c r="I2" s="95"/>
      <c r="J2" s="95"/>
      <c r="K2" s="95"/>
      <c r="L2" s="95"/>
      <c r="M2" s="96"/>
    </row>
    <row r="3" spans="2:13" ht="12.75" customHeight="1">
      <c r="B3" s="101" t="s">
        <v>90</v>
      </c>
      <c r="C3" s="93" t="s">
        <v>87</v>
      </c>
      <c r="D3" s="109" t="s">
        <v>66</v>
      </c>
      <c r="E3" s="109" t="s">
        <v>42</v>
      </c>
      <c r="F3" s="109" t="s">
        <v>38</v>
      </c>
      <c r="G3" s="109" t="s">
        <v>32</v>
      </c>
      <c r="H3" s="109" t="s">
        <v>82</v>
      </c>
      <c r="I3" s="109" t="s">
        <v>73</v>
      </c>
      <c r="J3" s="109" t="s">
        <v>63</v>
      </c>
      <c r="K3" s="109" t="s">
        <v>40</v>
      </c>
      <c r="L3" s="109" t="s">
        <v>88</v>
      </c>
      <c r="M3" s="110" t="s">
        <v>50</v>
      </c>
    </row>
    <row r="4" spans="2:13" ht="21.75" customHeight="1">
      <c r="B4" s="101"/>
      <c r="C4" s="93"/>
      <c r="D4" s="93"/>
      <c r="E4" s="93"/>
      <c r="F4" s="93"/>
      <c r="G4" s="93"/>
      <c r="H4" s="93"/>
      <c r="I4" s="93"/>
      <c r="J4" s="93"/>
      <c r="K4" s="93"/>
      <c r="L4" s="93"/>
      <c r="M4" s="102"/>
    </row>
    <row r="5" spans="2:13" ht="25.5">
      <c r="B5" s="101"/>
      <c r="C5" s="93"/>
      <c r="D5" s="50" t="s">
        <v>219</v>
      </c>
      <c r="E5" s="50" t="s">
        <v>220</v>
      </c>
      <c r="F5" s="50" t="s">
        <v>221</v>
      </c>
      <c r="G5" s="50" t="s">
        <v>222</v>
      </c>
      <c r="H5" s="50" t="s">
        <v>223</v>
      </c>
      <c r="I5" s="50" t="s">
        <v>224</v>
      </c>
      <c r="J5" s="50" t="s">
        <v>225</v>
      </c>
      <c r="K5" s="50" t="s">
        <v>226</v>
      </c>
      <c r="L5" s="50" t="s">
        <v>227</v>
      </c>
      <c r="M5" s="62" t="s">
        <v>228</v>
      </c>
    </row>
    <row r="6" spans="2:13" ht="15">
      <c r="B6" s="35">
        <f>k_total_tec_1022!B5</f>
        <v>1</v>
      </c>
      <c r="C6" s="47" t="str">
        <f>k_total_tec_1022!C5</f>
        <v>METROPOLITAN LIFE</v>
      </c>
      <c r="D6" s="65">
        <f>sume_euro_1022!D6/evolutie_rp_1022!D5</f>
        <v>21.888078941856847</v>
      </c>
      <c r="E6" s="65">
        <f>sume_euro_1022!E6/evolutie_rp_1022!E5</f>
        <v>22.865858500383887</v>
      </c>
      <c r="F6" s="65">
        <f>sume_euro_1022!F6/evolutie_rp_1022!F5</f>
        <v>23.589630416856735</v>
      </c>
      <c r="G6" s="65">
        <f>sume_euro_1022!G6/evolutie_rp_1022!G5</f>
        <v>24.14732825343528</v>
      </c>
      <c r="H6" s="65">
        <f>sume_euro_1022!H6/evolutie_rp_1022!H5</f>
        <v>23.683693146597612</v>
      </c>
      <c r="I6" s="65">
        <f>sume_euro_1022!I6/evolutie_rp_1022!I5</f>
        <v>23.401798238726371</v>
      </c>
      <c r="J6" s="65">
        <f>sume_euro_1022!J6/evolutie_rp_1022!J5</f>
        <v>23.953825373506067</v>
      </c>
      <c r="K6" s="65">
        <f>sume_euro_1022!K6/evolutie_rp_1022!K5</f>
        <v>25.411910834151787</v>
      </c>
      <c r="L6" s="65">
        <f>sume_euro_1022!L6/evolutie_rp_1022!L5</f>
        <v>21.731125035965459</v>
      </c>
      <c r="M6" s="66">
        <f>sume_euro_1022!M6/evolutie_rp_1022!M5</f>
        <v>24.297233667219462</v>
      </c>
    </row>
    <row r="7" spans="2:13" ht="15">
      <c r="B7" s="39">
        <f>k_total_tec_1022!B6</f>
        <v>2</v>
      </c>
      <c r="C7" s="47" t="str">
        <f>k_total_tec_1022!C6</f>
        <v>AZT VIITORUL TAU</v>
      </c>
      <c r="D7" s="65">
        <f>sume_euro_1022!D7/evolutie_rp_1022!D6</f>
        <v>21.698612452655713</v>
      </c>
      <c r="E7" s="65">
        <f>sume_euro_1022!E7/evolutie_rp_1022!E6</f>
        <v>22.963207821235137</v>
      </c>
      <c r="F7" s="65">
        <f>sume_euro_1022!F7/evolutie_rp_1022!F6</f>
        <v>23.401410018529841</v>
      </c>
      <c r="G7" s="65">
        <f>sume_euro_1022!G7/evolutie_rp_1022!G6</f>
        <v>23.942797758556196</v>
      </c>
      <c r="H7" s="65">
        <f>sume_euro_1022!H7/evolutie_rp_1022!H6</f>
        <v>23.55839428908692</v>
      </c>
      <c r="I7" s="65">
        <f>sume_euro_1022!I7/evolutie_rp_1022!I6</f>
        <v>22.979592654492723</v>
      </c>
      <c r="J7" s="65">
        <f>sume_euro_1022!J7/evolutie_rp_1022!J6</f>
        <v>23.765942943542388</v>
      </c>
      <c r="K7" s="65">
        <f>sume_euro_1022!K7/evolutie_rp_1022!K6</f>
        <v>25.242386537441874</v>
      </c>
      <c r="L7" s="65">
        <f>sume_euro_1022!L7/evolutie_rp_1022!L6</f>
        <v>21.330940106950315</v>
      </c>
      <c r="M7" s="66">
        <f>sume_euro_1022!M7/evolutie_rp_1022!M6</f>
        <v>23.653847458477227</v>
      </c>
    </row>
    <row r="8" spans="2:13" ht="15">
      <c r="B8" s="39">
        <f>k_total_tec_1022!B7</f>
        <v>3</v>
      </c>
      <c r="C8" s="36" t="str">
        <f>k_total_tec_1022!C7</f>
        <v>BCR</v>
      </c>
      <c r="D8" s="65">
        <f>sume_euro_1022!D8/evolutie_rp_1022!D7</f>
        <v>18.870268805514986</v>
      </c>
      <c r="E8" s="65">
        <f>sume_euro_1022!E8/evolutie_rp_1022!E7</f>
        <v>19.835216320762687</v>
      </c>
      <c r="F8" s="65">
        <f>sume_euro_1022!F8/evolutie_rp_1022!F7</f>
        <v>20.179436682944203</v>
      </c>
      <c r="G8" s="65">
        <f>sume_euro_1022!G8/evolutie_rp_1022!G7</f>
        <v>21.048357188703395</v>
      </c>
      <c r="H8" s="65">
        <f>sume_euro_1022!H8/evolutie_rp_1022!H7</f>
        <v>20.619836002982357</v>
      </c>
      <c r="I8" s="65">
        <f>sume_euro_1022!I8/evolutie_rp_1022!I7</f>
        <v>20.202755721949192</v>
      </c>
      <c r="J8" s="65">
        <f>sume_euro_1022!J8/evolutie_rp_1022!J7</f>
        <v>20.810162705092374</v>
      </c>
      <c r="K8" s="65">
        <f>sume_euro_1022!K8/evolutie_rp_1022!K7</f>
        <v>22.266704048367146</v>
      </c>
      <c r="L8" s="65">
        <f>sume_euro_1022!L8/evolutie_rp_1022!L7</f>
        <v>18.789871384073361</v>
      </c>
      <c r="M8" s="66">
        <f>sume_euro_1022!M8/evolutie_rp_1022!M7</f>
        <v>20.775630455162212</v>
      </c>
    </row>
    <row r="9" spans="2:13" ht="15">
      <c r="B9" s="39">
        <f>k_total_tec_1022!B8</f>
        <v>4</v>
      </c>
      <c r="C9" s="36" t="str">
        <f>k_total_tec_1022!C8</f>
        <v>BRD</v>
      </c>
      <c r="D9" s="65">
        <f>sume_euro_1022!D9/evolutie_rp_1022!D8</f>
        <v>18.412095704688355</v>
      </c>
      <c r="E9" s="65">
        <f>sume_euro_1022!E9/evolutie_rp_1022!E8</f>
        <v>19.304967379077226</v>
      </c>
      <c r="F9" s="65">
        <f>sume_euro_1022!F9/evolutie_rp_1022!F8</f>
        <v>20.034513058838989</v>
      </c>
      <c r="G9" s="65">
        <f>sume_euro_1022!G9/evolutie_rp_1022!G8</f>
        <v>20.320582270441587</v>
      </c>
      <c r="H9" s="65">
        <f>sume_euro_1022!H9/evolutie_rp_1022!H8</f>
        <v>20.220678461949841</v>
      </c>
      <c r="I9" s="65">
        <f>sume_euro_1022!I9/evolutie_rp_1022!I8</f>
        <v>19.772100233156404</v>
      </c>
      <c r="J9" s="65">
        <f>sume_euro_1022!J9/evolutie_rp_1022!J8</f>
        <v>20.465738943284634</v>
      </c>
      <c r="K9" s="65">
        <f>sume_euro_1022!K9/evolutie_rp_1022!K8</f>
        <v>21.349693787296587</v>
      </c>
      <c r="L9" s="65">
        <f>sume_euro_1022!L9/evolutie_rp_1022!L8</f>
        <v>18.787036540421386</v>
      </c>
      <c r="M9" s="66">
        <f>sume_euro_1022!M9/evolutie_rp_1022!M8</f>
        <v>20.343465418960061</v>
      </c>
    </row>
    <row r="10" spans="2:13" ht="15">
      <c r="B10" s="39">
        <f>k_total_tec_1022!B9</f>
        <v>5</v>
      </c>
      <c r="C10" s="36" t="str">
        <f>k_total_tec_1022!C9</f>
        <v>VITAL</v>
      </c>
      <c r="D10" s="65">
        <f>sume_euro_1022!D10/evolutie_rp_1022!D9</f>
        <v>18.96540340282764</v>
      </c>
      <c r="E10" s="65">
        <f>sume_euro_1022!E10/evolutie_rp_1022!E9</f>
        <v>19.916275495566964</v>
      </c>
      <c r="F10" s="65">
        <f>sume_euro_1022!F10/evolutie_rp_1022!F9</f>
        <v>20.327202734713531</v>
      </c>
      <c r="G10" s="65">
        <f>sume_euro_1022!G10/evolutie_rp_1022!G9</f>
        <v>20.745283761263632</v>
      </c>
      <c r="H10" s="65">
        <f>sume_euro_1022!H10/evolutie_rp_1022!H9</f>
        <v>20.738001032684519</v>
      </c>
      <c r="I10" s="65">
        <f>sume_euro_1022!I10/evolutie_rp_1022!I9</f>
        <v>20.148055467143841</v>
      </c>
      <c r="J10" s="65">
        <f>sume_euro_1022!J10/evolutie_rp_1022!J9</f>
        <v>20.78492372149471</v>
      </c>
      <c r="K10" s="65">
        <f>sume_euro_1022!K10/evolutie_rp_1022!K9</f>
        <v>22.134370517081134</v>
      </c>
      <c r="L10" s="65">
        <f>sume_euro_1022!L10/evolutie_rp_1022!L9</f>
        <v>18.812962768838268</v>
      </c>
      <c r="M10" s="66">
        <f>sume_euro_1022!M10/evolutie_rp_1022!M9</f>
        <v>20.736346649756797</v>
      </c>
    </row>
    <row r="11" spans="2:13" ht="15">
      <c r="B11" s="39">
        <f>k_total_tec_1022!B10</f>
        <v>6</v>
      </c>
      <c r="C11" s="36" t="str">
        <f>k_total_tec_1022!C10</f>
        <v>ARIPI</v>
      </c>
      <c r="D11" s="65">
        <f>sume_euro_1022!D11/evolutie_rp_1022!D10</f>
        <v>19.978104533464773</v>
      </c>
      <c r="E11" s="65">
        <f>sume_euro_1022!E11/evolutie_rp_1022!E10</f>
        <v>20.881512282690032</v>
      </c>
      <c r="F11" s="65">
        <f>sume_euro_1022!F11/evolutie_rp_1022!F10</f>
        <v>21.369802627749131</v>
      </c>
      <c r="G11" s="65">
        <f>sume_euro_1022!G11/evolutie_rp_1022!G10</f>
        <v>21.883536130871462</v>
      </c>
      <c r="H11" s="65">
        <f>sume_euro_1022!H11/evolutie_rp_1022!H10</f>
        <v>21.580103011008116</v>
      </c>
      <c r="I11" s="65">
        <f>sume_euro_1022!I11/evolutie_rp_1022!I10</f>
        <v>21.187408450880387</v>
      </c>
      <c r="J11" s="65">
        <f>sume_euro_1022!J11/evolutie_rp_1022!J10</f>
        <v>21.770916268166907</v>
      </c>
      <c r="K11" s="65">
        <f>sume_euro_1022!K11/evolutie_rp_1022!K10</f>
        <v>24.398567652017491</v>
      </c>
      <c r="L11" s="65">
        <f>sume_euro_1022!L11/evolutie_rp_1022!L10</f>
        <v>18.355453068122564</v>
      </c>
      <c r="M11" s="66">
        <f>sume_euro_1022!M11/evolutie_rp_1022!M10</f>
        <v>21.776318003082313</v>
      </c>
    </row>
    <row r="12" spans="2:13" ht="15">
      <c r="B12" s="39">
        <f>k_total_tec_1022!B11</f>
        <v>7</v>
      </c>
      <c r="C12" s="36" t="str">
        <f>k_total_tec_1022!C11</f>
        <v>NN</v>
      </c>
      <c r="D12" s="65">
        <f>sume_euro_1022!D12/evolutie_rp_1022!D11</f>
        <v>26.663028313752314</v>
      </c>
      <c r="E12" s="65">
        <f>sume_euro_1022!E12/evolutie_rp_1022!E11</f>
        <v>27.888992323813032</v>
      </c>
      <c r="F12" s="65">
        <f>sume_euro_1022!F12/evolutie_rp_1022!F11</f>
        <v>29.022136115075426</v>
      </c>
      <c r="G12" s="65">
        <f>sume_euro_1022!G12/evolutie_rp_1022!G11</f>
        <v>29.517362391011208</v>
      </c>
      <c r="H12" s="65">
        <f>sume_euro_1022!H12/evolutie_rp_1022!H11</f>
        <v>28.70453371620388</v>
      </c>
      <c r="I12" s="65">
        <f>sume_euro_1022!I12/evolutie_rp_1022!I11</f>
        <v>28.329561535029885</v>
      </c>
      <c r="J12" s="65">
        <f>sume_euro_1022!J12/evolutie_rp_1022!J11</f>
        <v>29.020376912383089</v>
      </c>
      <c r="K12" s="65">
        <f>sume_euro_1022!K12/evolutie_rp_1022!K11</f>
        <v>31.214214881376073</v>
      </c>
      <c r="L12" s="65">
        <f>sume_euro_1022!L12/evolutie_rp_1022!L11</f>
        <v>25.908352374629672</v>
      </c>
      <c r="M12" s="66">
        <f>sume_euro_1022!M12/evolutie_rp_1022!M11</f>
        <v>28.909149258641566</v>
      </c>
    </row>
    <row r="13" spans="2:13" ht="15.75" thickBot="1">
      <c r="B13" s="111" t="s">
        <v>86</v>
      </c>
      <c r="C13" s="112"/>
      <c r="D13" s="63">
        <f>sume_euro_1022!D13/evolutie_rp_1022!D12</f>
        <v>22.034393473024899</v>
      </c>
      <c r="E13" s="63">
        <f>sume_euro_1022!E13/evolutie_rp_1022!E12</f>
        <v>23.117783413428388</v>
      </c>
      <c r="F13" s="63">
        <f>sume_euro_1022!F13/evolutie_rp_1022!F12</f>
        <v>23.789653413727475</v>
      </c>
      <c r="G13" s="63">
        <f>sume_euro_1022!G13/evolutie_rp_1022!G12</f>
        <v>24.314261051659457</v>
      </c>
      <c r="H13" s="63">
        <f>sume_euro_1022!H13/evolutie_rp_1022!H12</f>
        <v>23.875011250401972</v>
      </c>
      <c r="I13" s="63">
        <f>sume_euro_1022!I13/evolutie_rp_1022!I12</f>
        <v>23.431097417502919</v>
      </c>
      <c r="J13" s="63">
        <f>sume_euro_1022!J13/evolutie_rp_1022!J12</f>
        <v>24.095191333860832</v>
      </c>
      <c r="K13" s="63">
        <f>sume_euro_1022!K13/evolutie_rp_1022!K12</f>
        <v>25.81889977425168</v>
      </c>
      <c r="L13" s="63">
        <f>sume_euro_1022!L13/evolutie_rp_1022!L12</f>
        <v>21.5501940981842</v>
      </c>
      <c r="M13" s="64">
        <f>sume_euro_1022!M13/evolutie_rp_1022!M12</f>
        <v>24.062281152220788</v>
      </c>
    </row>
    <row r="18" spans="3:3" ht="18">
      <c r="C18" s="1"/>
    </row>
    <row r="19" spans="3:3" ht="18">
      <c r="C19" s="1"/>
    </row>
  </sheetData>
  <mergeCells count="14">
    <mergeCell ref="J3:J4"/>
    <mergeCell ref="B13:C13"/>
    <mergeCell ref="C3:C5"/>
    <mergeCell ref="B3:B5"/>
    <mergeCell ref="G3:G4"/>
    <mergeCell ref="F3:F4"/>
    <mergeCell ref="E3:E4"/>
    <mergeCell ref="D3:D4"/>
    <mergeCell ref="B2:M2"/>
    <mergeCell ref="H3:H4"/>
    <mergeCell ref="I3:I4"/>
    <mergeCell ref="M3:M4"/>
    <mergeCell ref="L3:L4"/>
    <mergeCell ref="K3:K4"/>
  </mergeCells>
  <phoneticPr fontId="0" type="noConversion"/>
  <printOptions horizontalCentered="1" verticalCentered="1"/>
  <pageMargins left="0" right="0" top="0" bottom="0" header="0" footer="0"/>
  <pageSetup paperSize="9" scale="77"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20" sqref="E20"/>
    </sheetView>
  </sheetViews>
  <sheetFormatPr defaultRowHeight="12.75"/>
  <cols>
    <col min="2" max="2" width="4.7109375" customWidth="1"/>
    <col min="3" max="3" width="17.42578125" customWidth="1"/>
    <col min="4" max="4" width="18.28515625" customWidth="1"/>
    <col min="5" max="5" width="15" customWidth="1"/>
    <col min="6" max="6" width="14.5703125" customWidth="1"/>
    <col min="7" max="7" width="15.7109375" customWidth="1"/>
    <col min="8" max="8" width="11.140625" customWidth="1"/>
    <col min="9" max="9" width="9.42578125" customWidth="1"/>
    <col min="10" max="10" width="10.85546875" customWidth="1"/>
    <col min="11" max="11" width="13" customWidth="1"/>
    <col min="12" max="12" width="15.42578125" customWidth="1"/>
    <col min="13" max="13" width="18.42578125" customWidth="1"/>
  </cols>
  <sheetData>
    <row r="1" spans="2:15" ht="13.5" thickBot="1"/>
    <row r="2" spans="2:15" s="2" customFormat="1" ht="45" customHeight="1">
      <c r="B2" s="94" t="s">
        <v>218</v>
      </c>
      <c r="C2" s="95"/>
      <c r="D2" s="95"/>
      <c r="E2" s="95"/>
      <c r="F2" s="95"/>
      <c r="G2" s="95"/>
      <c r="H2" s="95"/>
      <c r="I2" s="95"/>
      <c r="J2" s="95"/>
      <c r="K2" s="95"/>
      <c r="L2" s="95"/>
      <c r="M2" s="96"/>
      <c r="N2" s="3"/>
      <c r="O2" s="3"/>
    </row>
    <row r="3" spans="2:15" ht="27" customHeight="1">
      <c r="B3" s="101" t="s">
        <v>90</v>
      </c>
      <c r="C3" s="93" t="s">
        <v>87</v>
      </c>
      <c r="D3" s="93" t="s">
        <v>52</v>
      </c>
      <c r="E3" s="93" t="s">
        <v>53</v>
      </c>
      <c r="F3" s="93" t="s">
        <v>54</v>
      </c>
      <c r="G3" s="93" t="s">
        <v>55</v>
      </c>
      <c r="H3" s="93" t="s">
        <v>35</v>
      </c>
      <c r="I3" s="93"/>
      <c r="J3" s="93"/>
      <c r="K3" s="93"/>
      <c r="L3" s="93" t="s">
        <v>56</v>
      </c>
      <c r="M3" s="102" t="s">
        <v>57</v>
      </c>
    </row>
    <row r="4" spans="2:15" ht="84" customHeight="1">
      <c r="B4" s="115"/>
      <c r="C4" s="114"/>
      <c r="D4" s="114"/>
      <c r="E4" s="114"/>
      <c r="F4" s="114"/>
      <c r="G4" s="93"/>
      <c r="H4" s="29" t="s">
        <v>14</v>
      </c>
      <c r="I4" s="29" t="s">
        <v>15</v>
      </c>
      <c r="J4" s="29" t="s">
        <v>67</v>
      </c>
      <c r="K4" s="29" t="s">
        <v>68</v>
      </c>
      <c r="L4" s="114"/>
      <c r="M4" s="116"/>
    </row>
    <row r="5" spans="2:15" ht="15.75">
      <c r="B5" s="35">
        <f>k_total_tec_1022!B5</f>
        <v>1</v>
      </c>
      <c r="C5" s="47" t="str">
        <f>k_total_tec_1022!C5</f>
        <v>METROPOLITAN LIFE</v>
      </c>
      <c r="D5" s="37">
        <v>1109256</v>
      </c>
      <c r="E5" s="53">
        <v>31</v>
      </c>
      <c r="F5" s="37">
        <v>4</v>
      </c>
      <c r="G5" s="37">
        <v>3</v>
      </c>
      <c r="H5" s="37">
        <v>18733</v>
      </c>
      <c r="I5" s="37">
        <v>0</v>
      </c>
      <c r="J5" s="37">
        <v>0</v>
      </c>
      <c r="K5" s="37">
        <v>0</v>
      </c>
      <c r="L5" s="37">
        <v>4754</v>
      </c>
      <c r="M5" s="38">
        <f>D5-E5+F5+G5-H5+I5+L5+J5+K5</f>
        <v>1095253</v>
      </c>
      <c r="N5" s="67"/>
      <c r="O5" s="4"/>
    </row>
    <row r="6" spans="2:15" ht="15.75">
      <c r="B6" s="39">
        <f>k_total_tec_1022!B6</f>
        <v>2</v>
      </c>
      <c r="C6" s="47" t="str">
        <f>k_total_tec_1022!C6</f>
        <v>AZT VIITORUL TAU</v>
      </c>
      <c r="D6" s="37">
        <v>1652394</v>
      </c>
      <c r="E6" s="53">
        <v>29</v>
      </c>
      <c r="F6" s="37">
        <v>6</v>
      </c>
      <c r="G6" s="37">
        <v>6</v>
      </c>
      <c r="H6" s="37">
        <v>342</v>
      </c>
      <c r="I6" s="37">
        <v>0</v>
      </c>
      <c r="J6" s="37">
        <v>0</v>
      </c>
      <c r="K6" s="37">
        <v>0</v>
      </c>
      <c r="L6" s="37">
        <v>4754</v>
      </c>
      <c r="M6" s="38">
        <f t="shared" ref="M6:M11" si="0">D6-E6+F6+G6-H6+I6+L6+J6+K6</f>
        <v>1656789</v>
      </c>
      <c r="N6" s="67"/>
      <c r="O6" s="4"/>
    </row>
    <row r="7" spans="2:15" ht="15.75">
      <c r="B7" s="39">
        <f>k_total_tec_1022!B7</f>
        <v>3</v>
      </c>
      <c r="C7" s="36" t="str">
        <f>k_total_tec_1022!C7</f>
        <v>BCR</v>
      </c>
      <c r="D7" s="37">
        <v>735638</v>
      </c>
      <c r="E7" s="53">
        <v>6</v>
      </c>
      <c r="F7" s="37">
        <v>72</v>
      </c>
      <c r="G7" s="37">
        <v>36</v>
      </c>
      <c r="H7" s="37">
        <v>85</v>
      </c>
      <c r="I7" s="37">
        <v>0</v>
      </c>
      <c r="J7" s="37">
        <v>0</v>
      </c>
      <c r="K7" s="37">
        <v>1</v>
      </c>
      <c r="L7" s="37">
        <v>4754</v>
      </c>
      <c r="M7" s="38">
        <f t="shared" si="0"/>
        <v>740410</v>
      </c>
      <c r="N7" s="67"/>
      <c r="O7" s="4"/>
    </row>
    <row r="8" spans="2:15" ht="15.75">
      <c r="B8" s="39">
        <f>k_total_tec_1022!B8</f>
        <v>4</v>
      </c>
      <c r="C8" s="36" t="str">
        <f>k_total_tec_1022!C8</f>
        <v>BRD</v>
      </c>
      <c r="D8" s="37">
        <v>525373</v>
      </c>
      <c r="E8" s="53">
        <v>55</v>
      </c>
      <c r="F8" s="37">
        <v>1</v>
      </c>
      <c r="G8" s="37">
        <v>12</v>
      </c>
      <c r="H8" s="37">
        <v>32</v>
      </c>
      <c r="I8" s="37">
        <v>0</v>
      </c>
      <c r="J8" s="37">
        <v>0</v>
      </c>
      <c r="K8" s="37">
        <v>1</v>
      </c>
      <c r="L8" s="37">
        <v>4760</v>
      </c>
      <c r="M8" s="38">
        <f t="shared" si="0"/>
        <v>530060</v>
      </c>
      <c r="N8" s="67"/>
      <c r="O8" s="4"/>
    </row>
    <row r="9" spans="2:15" ht="15.75">
      <c r="B9" s="39">
        <f>k_total_tec_1022!B9</f>
        <v>5</v>
      </c>
      <c r="C9" s="36" t="str">
        <f>k_total_tec_1022!C9</f>
        <v>VITAL</v>
      </c>
      <c r="D9" s="37">
        <v>998718</v>
      </c>
      <c r="E9" s="53">
        <v>24</v>
      </c>
      <c r="F9" s="37">
        <v>3</v>
      </c>
      <c r="G9" s="37">
        <v>3</v>
      </c>
      <c r="H9" s="37">
        <v>142</v>
      </c>
      <c r="I9" s="37">
        <v>0</v>
      </c>
      <c r="J9" s="37">
        <v>0</v>
      </c>
      <c r="K9" s="37">
        <v>2</v>
      </c>
      <c r="L9" s="37">
        <v>4754</v>
      </c>
      <c r="M9" s="38">
        <f t="shared" si="0"/>
        <v>1003314</v>
      </c>
      <c r="N9" s="67"/>
      <c r="O9" s="4"/>
    </row>
    <row r="10" spans="2:15" ht="15.75">
      <c r="B10" s="39">
        <f>k_total_tec_1022!B10</f>
        <v>6</v>
      </c>
      <c r="C10" s="36" t="str">
        <f>k_total_tec_1022!C10</f>
        <v>ARIPI</v>
      </c>
      <c r="D10" s="37">
        <v>834576</v>
      </c>
      <c r="E10" s="53">
        <v>14</v>
      </c>
      <c r="F10" s="37">
        <v>2</v>
      </c>
      <c r="G10" s="37">
        <v>5</v>
      </c>
      <c r="H10" s="37">
        <v>92</v>
      </c>
      <c r="I10" s="37">
        <v>0</v>
      </c>
      <c r="J10" s="37">
        <v>0</v>
      </c>
      <c r="K10" s="37">
        <v>1</v>
      </c>
      <c r="L10" s="37">
        <v>4754</v>
      </c>
      <c r="M10" s="38">
        <f t="shared" si="0"/>
        <v>839232</v>
      </c>
      <c r="N10" s="67"/>
      <c r="O10" s="4"/>
    </row>
    <row r="11" spans="2:15" ht="15.75">
      <c r="B11" s="39">
        <f>k_total_tec_1022!B11</f>
        <v>7</v>
      </c>
      <c r="C11" s="36" t="str">
        <f>k_total_tec_1022!C11</f>
        <v>NN</v>
      </c>
      <c r="D11" s="37">
        <v>2075156</v>
      </c>
      <c r="E11" s="53">
        <v>28</v>
      </c>
      <c r="F11" s="37">
        <v>99</v>
      </c>
      <c r="G11" s="37">
        <v>64</v>
      </c>
      <c r="H11" s="37">
        <v>471</v>
      </c>
      <c r="I11" s="37">
        <v>1</v>
      </c>
      <c r="J11" s="37">
        <v>0</v>
      </c>
      <c r="K11" s="37">
        <v>1</v>
      </c>
      <c r="L11" s="37">
        <v>4754</v>
      </c>
      <c r="M11" s="38">
        <f t="shared" si="0"/>
        <v>2079576</v>
      </c>
      <c r="N11" s="68"/>
      <c r="O11" s="4"/>
    </row>
    <row r="12" spans="2:15" ht="15.75" thickBot="1">
      <c r="B12" s="111" t="s">
        <v>86</v>
      </c>
      <c r="C12" s="112"/>
      <c r="D12" s="32">
        <f t="shared" ref="D12:M12" si="1">SUM(D5:D11)</f>
        <v>7931111</v>
      </c>
      <c r="E12" s="32">
        <f t="shared" si="1"/>
        <v>187</v>
      </c>
      <c r="F12" s="32">
        <f t="shared" si="1"/>
        <v>187</v>
      </c>
      <c r="G12" s="32">
        <f t="shared" si="1"/>
        <v>129</v>
      </c>
      <c r="H12" s="32">
        <f t="shared" si="1"/>
        <v>19897</v>
      </c>
      <c r="I12" s="32">
        <f t="shared" si="1"/>
        <v>1</v>
      </c>
      <c r="J12" s="32">
        <f t="shared" si="1"/>
        <v>0</v>
      </c>
      <c r="K12" s="32">
        <f t="shared" si="1"/>
        <v>6</v>
      </c>
      <c r="L12" s="32">
        <f t="shared" si="1"/>
        <v>33284</v>
      </c>
      <c r="M12" s="33">
        <f t="shared" si="1"/>
        <v>7944634</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B2:M2"/>
    <mergeCell ref="L3:L4"/>
    <mergeCell ref="C3:C4"/>
    <mergeCell ref="M3:M4"/>
    <mergeCell ref="D3:D4"/>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K3"/>
  <sheetViews>
    <sheetView workbookViewId="0">
      <selection activeCell="F36" sqref="F36"/>
    </sheetView>
  </sheetViews>
  <sheetFormatPr defaultRowHeight="12.75"/>
  <cols>
    <col min="2" max="11" width="16.140625" customWidth="1"/>
  </cols>
  <sheetData>
    <row r="1" spans="2:11" ht="13.5" thickBot="1"/>
    <row r="2" spans="2:11" ht="25.5">
      <c r="B2" s="69" t="s">
        <v>66</v>
      </c>
      <c r="C2" s="70" t="s">
        <v>42</v>
      </c>
      <c r="D2" s="70" t="s">
        <v>38</v>
      </c>
      <c r="E2" s="70" t="s">
        <v>32</v>
      </c>
      <c r="F2" s="70" t="s">
        <v>82</v>
      </c>
      <c r="G2" s="70" t="s">
        <v>73</v>
      </c>
      <c r="H2" s="70" t="s">
        <v>63</v>
      </c>
      <c r="I2" s="70" t="s">
        <v>40</v>
      </c>
      <c r="J2" s="70" t="s">
        <v>88</v>
      </c>
      <c r="K2" s="71" t="s">
        <v>50</v>
      </c>
    </row>
    <row r="3" spans="2:11" ht="15.75" thickBot="1">
      <c r="B3" s="72">
        <v>7834131</v>
      </c>
      <c r="C3" s="73">
        <v>7845238</v>
      </c>
      <c r="D3" s="73">
        <v>7851858</v>
      </c>
      <c r="E3" s="73">
        <v>7862673</v>
      </c>
      <c r="F3" s="73">
        <v>7872374</v>
      </c>
      <c r="G3" s="73">
        <v>7882943</v>
      </c>
      <c r="H3" s="73">
        <v>7892684</v>
      </c>
      <c r="I3" s="73">
        <v>7905743</v>
      </c>
      <c r="J3" s="73">
        <v>7931111</v>
      </c>
      <c r="K3" s="74">
        <v>7944634</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K6"/>
  <sheetViews>
    <sheetView workbookViewId="0">
      <selection activeCell="K76" sqref="K76"/>
    </sheetView>
  </sheetViews>
  <sheetFormatPr defaultRowHeight="12.75"/>
  <cols>
    <col min="2" max="11" width="16.7109375" customWidth="1"/>
  </cols>
  <sheetData>
    <row r="1" spans="2:11" ht="13.5" thickBot="1"/>
    <row r="2" spans="2:11" ht="25.5">
      <c r="B2" s="69" t="s">
        <v>66</v>
      </c>
      <c r="C2" s="70" t="s">
        <v>42</v>
      </c>
      <c r="D2" s="70" t="s">
        <v>38</v>
      </c>
      <c r="E2" s="70" t="s">
        <v>32</v>
      </c>
      <c r="F2" s="70" t="s">
        <v>82</v>
      </c>
      <c r="G2" s="70" t="s">
        <v>73</v>
      </c>
      <c r="H2" s="70" t="s">
        <v>63</v>
      </c>
      <c r="I2" s="70" t="s">
        <v>40</v>
      </c>
      <c r="J2" s="70" t="s">
        <v>88</v>
      </c>
      <c r="K2" s="71" t="s">
        <v>50</v>
      </c>
    </row>
    <row r="3" spans="2:11" ht="15.75" thickBot="1">
      <c r="B3" s="72">
        <v>3751158</v>
      </c>
      <c r="C3" s="73">
        <v>3763200</v>
      </c>
      <c r="D3" s="73">
        <v>3770716</v>
      </c>
      <c r="E3" s="73">
        <v>3782573</v>
      </c>
      <c r="F3" s="73">
        <v>3793407</v>
      </c>
      <c r="G3" s="73">
        <v>3805018</v>
      </c>
      <c r="H3" s="73">
        <v>3815745</v>
      </c>
      <c r="I3" s="73">
        <v>3829947</v>
      </c>
      <c r="J3" s="73">
        <v>3856609</v>
      </c>
      <c r="K3" s="74">
        <v>3889893</v>
      </c>
    </row>
    <row r="6" spans="2:11">
      <c r="B6" s="4"/>
      <c r="C6" s="4"/>
      <c r="D6" s="4"/>
      <c r="E6" s="4"/>
      <c r="F6" s="4"/>
      <c r="G6" s="4"/>
      <c r="H6" s="4"/>
      <c r="I6" s="4"/>
      <c r="J6" s="4"/>
      <c r="K6" s="4"/>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k_total_tec_1022</vt:lpstr>
      <vt:lpstr>regularizati_1022</vt:lpstr>
      <vt:lpstr>evolutie_rp_1022</vt:lpstr>
      <vt:lpstr>sume_euro_1022</vt:lpstr>
      <vt:lpstr>sume_euro_1022_graf</vt:lpstr>
      <vt:lpstr>evolutie_contrib_1022</vt:lpstr>
      <vt:lpstr>part_fonduri_1022</vt:lpstr>
      <vt:lpstr>evolutie_rp_1022_graf</vt:lpstr>
      <vt:lpstr>evolutie_aleatorii_1022_graf</vt:lpstr>
      <vt:lpstr>participanti_judete_1022</vt:lpstr>
      <vt:lpstr>participanti_jud_dom_1022</vt:lpstr>
      <vt:lpstr>conturi_goale_1022</vt:lpstr>
      <vt:lpstr>rp_sexe_1022</vt:lpstr>
      <vt:lpstr>Sheet1</vt:lpstr>
      <vt:lpstr>rp_varste_sexe_1022</vt:lpstr>
      <vt:lpstr>Sheet2</vt:lpstr>
      <vt:lpstr>evolutie_contrib_1022!Print_Area</vt:lpstr>
      <vt:lpstr>evolutie_rp_1022!Print_Area</vt:lpstr>
      <vt:lpstr>k_total_tec_1022!Print_Area</vt:lpstr>
      <vt:lpstr>part_fonduri_1022!Print_Area</vt:lpstr>
      <vt:lpstr>participanti_judete_1022!Print_Area</vt:lpstr>
      <vt:lpstr>rp_sexe_1022!Print_Area</vt:lpstr>
      <vt:lpstr>rp_varste_sexe_1022!Print_Area</vt:lpstr>
      <vt:lpstr>sume_euro_1022!Print_Area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2022-12-27T14:17:55Z</cp:lastPrinted>
  <dcterms:created xsi:type="dcterms:W3CDTF">2008-08-08T07:39:32Z</dcterms:created>
  <dcterms:modified xsi:type="dcterms:W3CDTF">2022-12-27T14:20:40Z</dcterms:modified>
</cp:coreProperties>
</file>