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922" sheetId="23" r:id="rId1"/>
    <sheet name="regularizati_0922" sheetId="31" r:id="rId2"/>
    <sheet name="evolutie_rp_0922" sheetId="1" r:id="rId3"/>
    <sheet name="sume_euro_0922" sheetId="15" r:id="rId4"/>
    <sheet name="sume_euro_0922_graf" sheetId="16" r:id="rId5"/>
    <sheet name="evolutie_contrib_0922" sheetId="25" r:id="rId6"/>
    <sheet name="part_fonduri_0922" sheetId="24" r:id="rId7"/>
    <sheet name="evolutie_rp_0922_graf" sheetId="13" r:id="rId8"/>
    <sheet name="evolutie_aleatorii_0922_graf" sheetId="14" r:id="rId9"/>
    <sheet name="participanti_judete_0922" sheetId="17" r:id="rId10"/>
    <sheet name="participanti_jud_dom_0922" sheetId="32" r:id="rId11"/>
    <sheet name="conturi_goale_0922" sheetId="30" r:id="rId12"/>
    <sheet name="rp_sexe_0922" sheetId="26" r:id="rId13"/>
    <sheet name="Sheet1" sheetId="33" r:id="rId14"/>
    <sheet name="rp_varste_sexe_0922" sheetId="28" r:id="rId15"/>
    <sheet name="Sheet2" sheetId="34" r:id="rId16"/>
  </sheets>
  <externalReferences>
    <externalReference r:id="rId17"/>
  </externalReferences>
  <definedNames>
    <definedName name="_xlnm.Print_Area" localSheetId="5">evolutie_contrib_0922!$B$2:$L$13</definedName>
    <definedName name="_xlnm.Print_Area" localSheetId="2">evolutie_rp_0922!$B$2:$L$12</definedName>
    <definedName name="_xlnm.Print_Area" localSheetId="0">k_total_tec_0922!$B$2:$K$16</definedName>
    <definedName name="_xlnm.Print_Area" localSheetId="6">part_fonduri_0922!$B$2:$M$12</definedName>
    <definedName name="_xlnm.Print_Area" localSheetId="10">participanti_jud_dom_0922!#REF!</definedName>
    <definedName name="_xlnm.Print_Area" localSheetId="9">participanti_judete_0922!$B$2:$E$48</definedName>
    <definedName name="_xlnm.Print_Area" localSheetId="12">rp_sexe_0922!$B$2:$F$12</definedName>
    <definedName name="_xlnm.Print_Area" localSheetId="14">rp_varste_sexe_0922!$B$2:$P$14</definedName>
    <definedName name="_xlnm.Print_Area" localSheetId="3">sume_euro_0922!$B$2:$M$13</definedName>
  </definedNames>
  <calcPr calcId="125725"/>
</workbook>
</file>

<file path=xl/calcChain.xml><?xml version="1.0" encoding="utf-8"?>
<calcChain xmlns="http://schemas.openxmlformats.org/spreadsheetml/2006/main">
  <c r="L12" i="1"/>
  <c r="L13" i="15"/>
  <c r="L13" i="25" s="1"/>
  <c r="L12"/>
  <c r="L11"/>
  <c r="L10"/>
  <c r="L9"/>
  <c r="L8"/>
  <c r="L7"/>
  <c r="L6"/>
  <c r="M7" i="15"/>
  <c r="M8"/>
  <c r="M9"/>
  <c r="M10"/>
  <c r="M11"/>
  <c r="M12"/>
  <c r="M6"/>
  <c r="M13" s="1"/>
  <c r="D48" i="17"/>
  <c r="K13" i="15"/>
  <c r="K12" i="1"/>
  <c r="K13" i="25" s="1"/>
  <c r="K12"/>
  <c r="K11"/>
  <c r="K10"/>
  <c r="K9"/>
  <c r="K8"/>
  <c r="K7"/>
  <c r="K6"/>
  <c r="M5" i="24"/>
  <c r="M12" s="1"/>
  <c r="M6"/>
  <c r="M7"/>
  <c r="M8"/>
  <c r="M9"/>
  <c r="M10"/>
  <c r="M11"/>
  <c r="J13" i="15"/>
  <c r="J13" i="25" s="1"/>
  <c r="J12" i="1"/>
  <c r="J12" i="25"/>
  <c r="J11"/>
  <c r="J10"/>
  <c r="J9"/>
  <c r="J8"/>
  <c r="J7"/>
  <c r="J6"/>
  <c r="I13" i="15"/>
  <c r="I13" i="25" s="1"/>
  <c r="I12" i="1"/>
  <c r="I12" i="25"/>
  <c r="I11"/>
  <c r="I10"/>
  <c r="I9"/>
  <c r="I8"/>
  <c r="I7"/>
  <c r="I6"/>
  <c r="H13" i="15"/>
  <c r="H13" i="25"/>
  <c r="H12" i="1"/>
  <c r="H12" i="25"/>
  <c r="H11"/>
  <c r="H10"/>
  <c r="H9"/>
  <c r="H8"/>
  <c r="H7"/>
  <c r="H6"/>
  <c r="G12" i="1"/>
  <c r="G13" i="15"/>
  <c r="G13" i="25" s="1"/>
  <c r="G12"/>
  <c r="G11"/>
  <c r="G10"/>
  <c r="G9"/>
  <c r="G8"/>
  <c r="G7"/>
  <c r="G6"/>
  <c r="F13" i="15"/>
  <c r="F13" i="25" s="1"/>
  <c r="F12" i="1"/>
  <c r="F12" i="25"/>
  <c r="F11"/>
  <c r="F10"/>
  <c r="F9"/>
  <c r="F8"/>
  <c r="F7"/>
  <c r="F6"/>
  <c r="E13" i="15"/>
  <c r="E13" i="25"/>
  <c r="E12" i="1"/>
  <c r="E12" i="25"/>
  <c r="E11"/>
  <c r="E10"/>
  <c r="E9"/>
  <c r="E8"/>
  <c r="E7"/>
  <c r="E6"/>
  <c r="D13" i="15"/>
  <c r="D12" i="25"/>
  <c r="D11"/>
  <c r="D10"/>
  <c r="D9"/>
  <c r="D8"/>
  <c r="D7"/>
  <c r="D6"/>
  <c r="D12" i="1"/>
  <c r="E7" i="28"/>
  <c r="D7" s="1"/>
  <c r="F7"/>
  <c r="F14" s="1"/>
  <c r="G7"/>
  <c r="H7"/>
  <c r="E8"/>
  <c r="D8" s="1"/>
  <c r="F8"/>
  <c r="G8"/>
  <c r="G14" s="1"/>
  <c r="H8"/>
  <c r="E9"/>
  <c r="F9"/>
  <c r="D9" s="1"/>
  <c r="G9"/>
  <c r="H9"/>
  <c r="E10"/>
  <c r="F10"/>
  <c r="G10"/>
  <c r="H10"/>
  <c r="D10" s="1"/>
  <c r="E11"/>
  <c r="D11" s="1"/>
  <c r="F11"/>
  <c r="G11"/>
  <c r="H11"/>
  <c r="E12"/>
  <c r="F12"/>
  <c r="D12" s="1"/>
  <c r="G12"/>
  <c r="H12"/>
  <c r="E13"/>
  <c r="F13"/>
  <c r="G13"/>
  <c r="H13"/>
  <c r="E30" i="17"/>
  <c r="F7" i="31"/>
  <c r="F8"/>
  <c r="F9"/>
  <c r="F10"/>
  <c r="F11"/>
  <c r="F12"/>
  <c r="F6"/>
  <c r="D53" i="32"/>
  <c r="J12" i="24"/>
  <c r="L12"/>
  <c r="K12"/>
  <c r="F13" i="23"/>
  <c r="K14" i="28"/>
  <c r="O14"/>
  <c r="K7" i="23"/>
  <c r="K8"/>
  <c r="K9"/>
  <c r="K10"/>
  <c r="K11"/>
  <c r="K13" s="1"/>
  <c r="K12"/>
  <c r="K6"/>
  <c r="I6"/>
  <c r="I7"/>
  <c r="I8"/>
  <c r="I13"/>
  <c r="I9"/>
  <c r="I10"/>
  <c r="I11"/>
  <c r="I12"/>
  <c r="E37" i="17"/>
  <c r="D12" i="24"/>
  <c r="G13" i="31"/>
  <c r="H7" s="1"/>
  <c r="E13" i="23"/>
  <c r="D13"/>
  <c r="D11" i="26"/>
  <c r="D10"/>
  <c r="D9"/>
  <c r="D8"/>
  <c r="D6"/>
  <c r="D5"/>
  <c r="D12" s="1"/>
  <c r="D7"/>
  <c r="E12"/>
  <c r="F12"/>
  <c r="K13" i="31"/>
  <c r="J13"/>
  <c r="D13"/>
  <c r="I13"/>
  <c r="E13"/>
  <c r="F13" s="1"/>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H14" i="28"/>
  <c r="I14"/>
  <c r="J14"/>
  <c r="L14"/>
  <c r="M14"/>
  <c r="N14"/>
  <c r="P14"/>
  <c r="H9" i="31"/>
  <c r="H11"/>
  <c r="E43" i="17"/>
  <c r="E42"/>
  <c r="E46"/>
  <c r="E13"/>
  <c r="E39"/>
  <c r="E20"/>
  <c r="E28"/>
  <c r="E41"/>
  <c r="E24"/>
  <c r="E14"/>
  <c r="E22"/>
  <c r="E47"/>
  <c r="E19"/>
  <c r="E26"/>
  <c r="E40"/>
  <c r="E29"/>
  <c r="E31"/>
  <c r="E48"/>
  <c r="E12"/>
  <c r="E8"/>
  <c r="E18"/>
  <c r="E23"/>
  <c r="E21"/>
  <c r="E9"/>
  <c r="E10"/>
  <c r="E7"/>
  <c r="E27"/>
  <c r="E11"/>
  <c r="E15"/>
  <c r="E45"/>
  <c r="E44"/>
  <c r="E17"/>
  <c r="E35"/>
  <c r="E38"/>
  <c r="E33"/>
  <c r="E32"/>
  <c r="E6"/>
  <c r="E16"/>
  <c r="E34"/>
  <c r="E36"/>
  <c r="E25"/>
  <c r="E5"/>
  <c r="D13" i="28"/>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14" i="28" l="1"/>
  <c r="E14"/>
  <c r="D13" i="25"/>
  <c r="H10" i="31"/>
  <c r="H13"/>
  <c r="H8"/>
  <c r="H12"/>
  <c r="H6"/>
</calcChain>
</file>

<file path=xl/sharedStrings.xml><?xml version="1.0" encoding="utf-8"?>
<sst xmlns="http://schemas.openxmlformats.org/spreadsheetml/2006/main" count="413" uniqueCount="233">
  <si>
    <t>IUNIE 2022</t>
  </si>
  <si>
    <t>Iunie 2022'</t>
  </si>
  <si>
    <t>martie 2022</t>
  </si>
  <si>
    <t>aprilie 2022</t>
  </si>
  <si>
    <t>mai 2022</t>
  </si>
  <si>
    <t>iunie 2022</t>
  </si>
  <si>
    <t xml:space="preserve">1Euro 4,9390 BNR 18/07/2022)              </t>
  </si>
  <si>
    <t>Numar participanti in registrul participantilor</t>
  </si>
  <si>
    <t>Numar de participanti pentru care se fac viramente in luna de referinta SEPTEMBRIE 2022</t>
  </si>
  <si>
    <t>septembrie 2022</t>
  </si>
  <si>
    <t>MAI 2022</t>
  </si>
  <si>
    <t>Mai 2022'</t>
  </si>
  <si>
    <t>BCR</t>
  </si>
  <si>
    <t>BRD</t>
  </si>
  <si>
    <t>Total</t>
  </si>
  <si>
    <t>Fond</t>
  </si>
  <si>
    <t>SEPTEMBRIE 2022</t>
  </si>
  <si>
    <t>Septembrie 2022'</t>
  </si>
  <si>
    <t>Numar participanti in Registrul Participantilor la luna de referinta  AUGUST 2022</t>
  </si>
  <si>
    <t>Transferuri validate catre alte fonduri la luna de referinta SEPTEMBRIE  2022</t>
  </si>
  <si>
    <t>Transferuri validate de la alte fonduri la luna de referinta   SEPTEMBRIE 2022</t>
  </si>
  <si>
    <t>Acte aderare validate pentru luna de referinta SEPTEMBRIE 2022</t>
  </si>
  <si>
    <t>Asigurati repartizati aleatoriu la luna de referinta SEPTEMBRIE 2022</t>
  </si>
  <si>
    <t>Numar participanti in Registrul participantilor dupa repartizarea aleatorie la luna de referinta   SEPTEMBRIE 2022</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</si>
  <si>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</si>
  <si>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</si>
  <si>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</si>
  <si>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</si>
  <si>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</si>
  <si>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</si>
  <si>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</si>
  <si>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</si>
  <si>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</si>
  <si>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</si>
  <si>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</si>
  <si>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</si>
  <si>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</si>
  <si>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</si>
  <si>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</si>
  <si>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</si>
  <si>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</si>
  <si>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</si>
  <si>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</si>
  <si>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</si>
  <si>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</si>
  <si>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</si>
  <si>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</si>
  <si>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</si>
  <si>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</si>
  <si>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</si>
  <si>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</si>
  <si>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</si>
  <si>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</si>
  <si>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</si>
  <si>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</si>
  <si>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</si>
  <si>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</si>
  <si>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</si>
  <si>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</si>
  <si>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</si>
  <si>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</si>
  <si>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</si>
  <si>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</si>
  <si>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</si>
  <si>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</si>
  <si>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</si>
  <si>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</si>
  <si>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</si>
  <si>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</si>
  <si>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</si>
  <si>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</si>
  <si>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</si>
  <si>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</si>
  <si>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</si>
  <si>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</si>
  <si>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</si>
  <si>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</si>
  <si>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</si>
  <si>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</si>
  <si>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</si>
  <si>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</si>
  <si>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</si>
  <si>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</si>
  <si>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</si>
  <si>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</si>
  <si>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</si>
  <si>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</si>
  <si>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</si>
  <si>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</si>
  <si>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</si>
  <si>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</si>
  <si>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</si>
  <si>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</si>
  <si>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</si>
  <si>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</si>
  <si>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</si>
  <si>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</si>
  <si>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</si>
  <si>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</si>
  <si>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</si>
  <si>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</si>
  <si>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</si>
  <si>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</si>
  <si>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</si>
  <si>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</si>
  <si>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</si>
  <si>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</si>
  <si>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</si>
  <si>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17/06/2022)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</si>
  <si>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</si>
  <si>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</si>
  <si>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</si>
  <si>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</si>
  <si>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</si>
  <si>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</si>
  <si>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</si>
  <si>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</si>
  <si>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</si>
  <si>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</si>
  <si>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</si>
  <si>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</si>
  <si>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</si>
  <si>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</si>
  <si>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</si>
  <si>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</si>
  <si>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</si>
  <si>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</si>
  <si>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</si>
  <si>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</si>
  <si>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</si>
  <si>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</si>
  <si>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August 2022'</t>
  </si>
  <si>
    <t xml:space="preserve">1Euro 4,9357 BNR 18/10/2022)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</si>
  <si>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</si>
  <si>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</si>
  <si>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</si>
  <si>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</si>
  <si>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</si>
  <si>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</si>
  <si>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</si>
  <si>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</si>
  <si>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</si>
  <si>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</si>
  <si>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</si>
  <si>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</si>
  <si>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</si>
  <si>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</si>
  <si>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</si>
  <si>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</si>
  <si>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</si>
  <si>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</si>
  <si>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</si>
  <si>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</si>
  <si>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</si>
  <si>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</si>
  <si>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</si>
  <si>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</si>
  <si>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</si>
  <si>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</si>
  <si>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</si>
  <si>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</si>
  <si>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</si>
  <si>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</si>
  <si>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</si>
  <si>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</si>
  <si>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</si>
  <si>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</si>
  <si>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</si>
  <si>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</si>
  <si>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</si>
  <si>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</si>
  <si>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</si>
  <si>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</si>
  <si>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18/05/2022)              </t>
  </si>
  <si>
    <t>august 2022</t>
  </si>
  <si>
    <t>MARTIE 2022</t>
  </si>
  <si>
    <t>Martie 2022'</t>
  </si>
  <si>
    <t>AUGUST 2022</t>
  </si>
  <si>
    <t xml:space="preserve">1Euro 4,9416 BNR 18/04/2022)              </t>
  </si>
  <si>
    <t>FEBRUARIE 2022</t>
  </si>
  <si>
    <t>Februarie 2022'</t>
  </si>
  <si>
    <t>februarie 2022</t>
  </si>
  <si>
    <t xml:space="preserve">1Euro 4,9226 BNR 19/09/2022)              </t>
  </si>
  <si>
    <t>Denumire CTP</t>
  </si>
  <si>
    <t>Alte nationalitati</t>
  </si>
  <si>
    <t>Ianuarie 2022'</t>
  </si>
  <si>
    <t xml:space="preserve">1Euro 4,9481 BNR 18/03/2022)              </t>
  </si>
  <si>
    <t>ianuarie 2022</t>
  </si>
  <si>
    <t>peste 45 de ani</t>
  </si>
  <si>
    <t>35-45 ani</t>
  </si>
  <si>
    <t>IULIE 2022</t>
  </si>
  <si>
    <t>Iulie 2022'</t>
  </si>
  <si>
    <t>iulie 2022</t>
  </si>
  <si>
    <t>IANUARIE 2022</t>
  </si>
  <si>
    <t>Preluati MapN acte aderare</t>
  </si>
  <si>
    <t>Preluati MapN repartizare aleatorie</t>
  </si>
  <si>
    <t>NN</t>
  </si>
  <si>
    <t>METROPOLITAN LIFE</t>
  </si>
  <si>
    <t xml:space="preserve">1Euro 4,8793 BNR 18/08/2022)              </t>
  </si>
  <si>
    <t>(BNR  18/11/2022)</t>
  </si>
  <si>
    <t>Situatie centralizatoare
privind numarul participantilor si contributiile virate la fondurile de pensii administrate privat
aferente lunii de referinta SEPTEMBRIE 2022</t>
  </si>
  <si>
    <t>1 EUR</t>
  </si>
  <si>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</si>
  <si>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</si>
  <si>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</si>
  <si>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</si>
  <si>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</si>
  <si>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</si>
  <si>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</si>
  <si>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</si>
  <si>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</si>
  <si>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</si>
  <si>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</si>
  <si>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</si>
  <si>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</si>
  <si>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Situatie centralizatoare               
privind evolutia contributiei medii in Euro la pilonul II a participantilor pana la luna de referinta 
SEPTEMBRIE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</si>
  <si>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</si>
  <si>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</si>
  <si>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</si>
  <si>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</si>
  <si>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</si>
  <si>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</si>
  <si>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 xml:space="preserve">1Euro 4,9226 
BNR 19/09/2022)              </t>
  </si>
  <si>
    <t xml:space="preserve">1Euro 4,9357 
BNR 18/10/2022)              </t>
  </si>
  <si>
    <t xml:space="preserve">1Euro 4,9418 
BNR 18/11/2022)              </t>
  </si>
  <si>
    <t>Situatie centralizatoare           
privind repartizarea participantilor dupa judetul 
angajatorului la luna de referinta 
SEPTEMBRIE 2022</t>
  </si>
  <si>
    <t>Situatie centralizatoare privind repartizarea participantilor
 dupa judetul de domiciliu pentru care se fac viramente 
la luna de referinta 
SEPTEMBRIE 2022</t>
  </si>
  <si>
    <t>Situatie centralizatoare privind numarul de participanti  
care nu figurează cu declaraţii depuse 
in sistemul public de pensii</t>
  </si>
  <si>
    <t>Situatie centralizatoare    
privind repartizarea pe sexe a participantilor    
aferente lunii de referinta 
SEPTEMBRIE 2022</t>
  </si>
  <si>
    <t>Situatie centralizatoare               
privind evolutia numarului de participanti din Registrul participantilor 
pana la luna de referinta 
SEPTEMBRIE 2022</t>
  </si>
  <si>
    <t>Situatie centralizatoare                
privind valoarea in Euro a viramentelor catre fondurile de pensii administrate privat 
aferente lunilor de referinta 
IANUARIE 2022 - SEPTEMBRIE 2022</t>
  </si>
  <si>
    <t xml:space="preserve"> </t>
  </si>
  <si>
    <t>Situatie centralizatoare              
privind repartizarea pe sexe si varste a participantilor              
aferente lunii de referinta 
SEPTEMBRIE 2022</t>
  </si>
</sst>
</file>

<file path=xl/styles.xml><?xml version="1.0" encoding="utf-8"?>
<styleSheet xmlns="http://schemas.openxmlformats.org/spreadsheetml/2006/main">
  <numFmts count="1">
    <numFmt numFmtId="164" formatCode="#,##0.0000"/>
  </numFmts>
  <fonts count="24">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s>
  <borders count="1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6">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1" borderId="2" xfId="0" applyFont="1" applyFill="1" applyBorder="1" applyAlignment="1">
      <alignment horizontal="center" vertical="center" wrapText="1"/>
    </xf>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0" borderId="2" xfId="0" applyFont="1" applyFill="1" applyBorder="1" applyAlignment="1">
      <alignment horizontal="center" vertical="center" wrapText="1"/>
    </xf>
    <xf numFmtId="0" fontId="19" fillId="23" borderId="3" xfId="0" applyFont="1" applyFill="1" applyBorder="1" applyAlignment="1">
      <alignment horizontal="center" vertical="center" wrapText="1"/>
    </xf>
    <xf numFmtId="0" fontId="13" fillId="20" borderId="4" xfId="0" applyFont="1" applyFill="1" applyBorder="1" applyAlignment="1">
      <alignment horizontal="center" vertical="center" wrapText="1"/>
    </xf>
    <xf numFmtId="3" fontId="3" fillId="0" borderId="0" xfId="26" applyNumberFormat="1" applyFont="1"/>
    <xf numFmtId="0" fontId="0" fillId="22" borderId="0" xfId="0" applyFill="1"/>
    <xf numFmtId="0" fontId="2" fillId="21" borderId="3" xfId="0" applyFont="1" applyFill="1" applyBorder="1" applyAlignment="1">
      <alignment horizontal="center" vertical="center" wrapText="1"/>
    </xf>
    <xf numFmtId="3" fontId="13" fillId="20" borderId="2"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2" fillId="24" borderId="6" xfId="0" applyFont="1" applyFill="1" applyBorder="1" applyAlignment="1">
      <alignment horizontal="centerContinuous"/>
    </xf>
    <xf numFmtId="0" fontId="14" fillId="24" borderId="7" xfId="0" applyFont="1" applyFill="1" applyBorder="1" applyAlignment="1">
      <alignment horizontal="centerContinuous"/>
    </xf>
    <xf numFmtId="3" fontId="14" fillId="24" borderId="7" xfId="0" applyNumberFormat="1" applyFont="1" applyFill="1" applyBorder="1"/>
    <xf numFmtId="3" fontId="14" fillId="24" borderId="8" xfId="0" applyNumberFormat="1" applyFont="1" applyFill="1" applyBorder="1"/>
    <xf numFmtId="0" fontId="12" fillId="25" borderId="3" xfId="0" applyFont="1" applyFill="1" applyBorder="1" applyAlignment="1">
      <alignment horizontal="center"/>
    </xf>
    <xf numFmtId="0" fontId="12" fillId="25" borderId="2" xfId="0" applyFont="1" applyFill="1" applyBorder="1" applyAlignment="1">
      <alignment horizontal="left"/>
    </xf>
    <xf numFmtId="3" fontId="14" fillId="25" borderId="2" xfId="0" applyNumberFormat="1" applyFont="1" applyFill="1" applyBorder="1"/>
    <xf numFmtId="3" fontId="14" fillId="25" borderId="4" xfId="0" applyNumberFormat="1" applyFont="1" applyFill="1" applyBorder="1"/>
    <xf numFmtId="0" fontId="12" fillId="25" borderId="3" xfId="0" quotePrefix="1" applyFont="1" applyFill="1" applyBorder="1" applyAlignment="1">
      <alignment horizontal="center"/>
    </xf>
    <xf numFmtId="0" fontId="21" fillId="0" borderId="0" xfId="0" applyFont="1" applyAlignment="1">
      <alignment horizontal="right"/>
    </xf>
    <xf numFmtId="164" fontId="22" fillId="0" borderId="0" xfId="0" quotePrefix="1" applyNumberFormat="1" applyFont="1" applyAlignment="1">
      <alignment horizontal="left"/>
    </xf>
    <xf numFmtId="0" fontId="21" fillId="0" borderId="0" xfId="0" applyFont="1"/>
    <xf numFmtId="0" fontId="12" fillId="23" borderId="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4" fillId="24" borderId="6" xfId="0" applyFont="1" applyFill="1" applyBorder="1" applyAlignment="1">
      <alignment horizontal="centerContinuous"/>
    </xf>
    <xf numFmtId="10" fontId="14" fillId="24" borderId="7" xfId="0" applyNumberFormat="1" applyFont="1" applyFill="1" applyBorder="1"/>
    <xf numFmtId="0" fontId="19" fillId="25" borderId="2" xfId="0" applyFont="1" applyFill="1" applyBorder="1" applyAlignment="1">
      <alignment horizontal="left"/>
    </xf>
    <xf numFmtId="10" fontId="14" fillId="25" borderId="2" xfId="0" applyNumberFormat="1" applyFont="1" applyFill="1" applyBorder="1"/>
    <xf numFmtId="3" fontId="14" fillId="24" borderId="7" xfId="0" applyNumberFormat="1" applyFont="1" applyFill="1" applyBorder="1" applyAlignment="1">
      <alignment horizontal="right"/>
    </xf>
    <xf numFmtId="3" fontId="14" fillId="24" borderId="8"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4" xfId="0" applyBorder="1"/>
    <xf numFmtId="0" fontId="0" fillId="0" borderId="6" xfId="0" applyBorder="1"/>
    <xf numFmtId="17" fontId="12" fillId="24" borderId="15" xfId="0" applyNumberFormat="1" applyFont="1" applyFill="1" applyBorder="1" applyAlignment="1">
      <alignment horizontal="center" vertical="center" wrapText="1"/>
    </xf>
    <xf numFmtId="17" fontId="12" fillId="24" borderId="11" xfId="0" applyNumberFormat="1" applyFont="1" applyFill="1" applyBorder="1" applyAlignment="1">
      <alignment horizontal="center" vertical="center" wrapText="1"/>
    </xf>
    <xf numFmtId="0" fontId="21" fillId="24" borderId="7" xfId="0" applyFont="1" applyFill="1" applyBorder="1" applyAlignment="1">
      <alignment vertical="center" wrapText="1"/>
    </xf>
    <xf numFmtId="0" fontId="21" fillId="24" borderId="8" xfId="0" applyFont="1" applyFill="1" applyBorder="1" applyAlignment="1">
      <alignment vertical="center" wrapText="1"/>
    </xf>
    <xf numFmtId="0" fontId="12" fillId="24" borderId="3" xfId="0" applyFont="1" applyFill="1" applyBorder="1"/>
    <xf numFmtId="0" fontId="14" fillId="25" borderId="2" xfId="0" applyFont="1" applyFill="1" applyBorder="1"/>
    <xf numFmtId="0" fontId="14" fillId="25" borderId="4" xfId="0" applyFont="1" applyFill="1" applyBorder="1"/>
    <xf numFmtId="164" fontId="14" fillId="25" borderId="2" xfId="0" applyNumberFormat="1" applyFont="1" applyFill="1" applyBorder="1"/>
    <xf numFmtId="164" fontId="14" fillId="25" borderId="4" xfId="0" applyNumberFormat="1" applyFont="1" applyFill="1" applyBorder="1"/>
    <xf numFmtId="0" fontId="21" fillId="24" borderId="4" xfId="0" applyFont="1" applyFill="1" applyBorder="1" applyAlignment="1">
      <alignment vertical="center" wrapText="1"/>
    </xf>
    <xf numFmtId="2" fontId="14" fillId="24" borderId="7" xfId="0" applyNumberFormat="1" applyFont="1" applyFill="1" applyBorder="1" applyAlignment="1">
      <alignment horizontal="center"/>
    </xf>
    <xf numFmtId="2" fontId="14" fillId="24" borderId="8"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4" xfId="0" applyNumberFormat="1" applyFont="1" applyFill="1" applyBorder="1" applyAlignment="1">
      <alignment horizontal="center"/>
    </xf>
    <xf numFmtId="3" fontId="3" fillId="0" borderId="0" xfId="0" applyNumberFormat="1" applyFont="1" applyFill="1" applyBorder="1"/>
    <xf numFmtId="17" fontId="12" fillId="24" borderId="14" xfId="0" quotePrefix="1" applyNumberFormat="1" applyFont="1" applyFill="1" applyBorder="1" applyAlignment="1">
      <alignment horizontal="center" vertical="center" wrapText="1"/>
    </xf>
    <xf numFmtId="17" fontId="12" fillId="24" borderId="15" xfId="0" quotePrefix="1" applyNumberFormat="1" applyFont="1" applyFill="1" applyBorder="1" applyAlignment="1">
      <alignment horizontal="center" vertical="center" wrapText="1"/>
    </xf>
    <xf numFmtId="17" fontId="12" fillId="24" borderId="11" xfId="0" quotePrefix="1" applyNumberFormat="1" applyFont="1" applyFill="1" applyBorder="1" applyAlignment="1">
      <alignment horizontal="center" vertical="center" wrapText="1"/>
    </xf>
    <xf numFmtId="3" fontId="14" fillId="25" borderId="6" xfId="0" applyNumberFormat="1" applyFont="1" applyFill="1" applyBorder="1"/>
    <xf numFmtId="3" fontId="14" fillId="25" borderId="7" xfId="0" applyNumberFormat="1" applyFont="1" applyFill="1" applyBorder="1"/>
    <xf numFmtId="3" fontId="14" fillId="25" borderId="8" xfId="0" applyNumberFormat="1" applyFont="1" applyFill="1" applyBorder="1"/>
    <xf numFmtId="0" fontId="12" fillId="24" borderId="3" xfId="26" applyFont="1" applyFill="1" applyBorder="1" applyAlignment="1">
      <alignment horizontal="center"/>
    </xf>
    <xf numFmtId="0" fontId="12" fillId="24" borderId="2" xfId="26" applyFont="1" applyFill="1" applyBorder="1" applyAlignment="1">
      <alignment horizontal="center"/>
    </xf>
    <xf numFmtId="10" fontId="12" fillId="24" borderId="4" xfId="26" applyNumberFormat="1" applyFont="1" applyFill="1" applyBorder="1" applyAlignment="1">
      <alignment horizontal="center"/>
    </xf>
    <xf numFmtId="0" fontId="12" fillId="25" borderId="3" xfId="26" applyFont="1" applyFill="1" applyBorder="1"/>
    <xf numFmtId="0" fontId="12" fillId="25" borderId="2" xfId="26" applyFont="1" applyFill="1" applyBorder="1"/>
    <xf numFmtId="10" fontId="14" fillId="25" borderId="4" xfId="26" applyNumberFormat="1" applyFont="1" applyFill="1" applyBorder="1"/>
    <xf numFmtId="0" fontId="2" fillId="24" borderId="6" xfId="26" applyFont="1" applyFill="1" applyBorder="1"/>
    <xf numFmtId="0" fontId="14" fillId="24" borderId="7" xfId="26" applyFont="1" applyFill="1" applyBorder="1"/>
    <xf numFmtId="10" fontId="14" fillId="24" borderId="8" xfId="26" applyNumberFormat="1" applyFont="1" applyFill="1" applyBorder="1"/>
    <xf numFmtId="0" fontId="12" fillId="24" borderId="4" xfId="26" applyFont="1" applyFill="1" applyBorder="1" applyAlignment="1">
      <alignment horizontal="center" vertical="center" wrapText="1"/>
    </xf>
    <xf numFmtId="0" fontId="12" fillId="24" borderId="4" xfId="26" applyFont="1" applyFill="1" applyBorder="1" applyAlignment="1">
      <alignment horizontal="center"/>
    </xf>
    <xf numFmtId="0" fontId="12" fillId="25" borderId="3" xfId="26" applyFont="1" applyFill="1" applyBorder="1" applyAlignment="1">
      <alignment horizontal="center"/>
    </xf>
    <xf numFmtId="3" fontId="14" fillId="25" borderId="4" xfId="25" applyNumberFormat="1" applyFont="1" applyFill="1" applyBorder="1"/>
    <xf numFmtId="0" fontId="12" fillId="25" borderId="3" xfId="26" applyFont="1" applyFill="1" applyBorder="1" applyAlignment="1">
      <alignment horizontal="left"/>
    </xf>
    <xf numFmtId="3" fontId="14" fillId="24" borderId="8" xfId="25" applyNumberFormat="1" applyFont="1" applyFill="1" applyBorder="1"/>
    <xf numFmtId="17" fontId="14" fillId="25" borderId="3" xfId="0" quotePrefix="1" applyNumberFormat="1" applyFont="1" applyFill="1" applyBorder="1"/>
    <xf numFmtId="17" fontId="14" fillId="25" borderId="6" xfId="0" quotePrefix="1" applyNumberFormat="1" applyFont="1" applyFill="1" applyBorder="1"/>
    <xf numFmtId="0" fontId="19" fillId="25" borderId="3" xfId="0" applyFont="1" applyFill="1" applyBorder="1" applyAlignment="1">
      <alignment horizontal="center"/>
    </xf>
    <xf numFmtId="0" fontId="19" fillId="25" borderId="3" xfId="0" quotePrefix="1" applyFont="1" applyFill="1" applyBorder="1" applyAlignment="1">
      <alignment horizontal="center"/>
    </xf>
    <xf numFmtId="3" fontId="6" fillId="0" borderId="2" xfId="0" applyNumberFormat="1" applyFont="1" applyBorder="1"/>
    <xf numFmtId="3" fontId="6" fillId="0" borderId="4" xfId="0" applyNumberFormat="1" applyFont="1" applyBorder="1"/>
    <xf numFmtId="0" fontId="12" fillId="24" borderId="12"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3" fontId="12" fillId="24" borderId="4" xfId="0" applyNumberFormat="1" applyFont="1" applyFill="1" applyBorder="1" applyAlignment="1">
      <alignment horizontal="center" vertical="center" wrapText="1"/>
    </xf>
    <xf numFmtId="0" fontId="19" fillId="24" borderId="3" xfId="0" applyFont="1" applyFill="1" applyBorder="1" applyAlignment="1">
      <alignment horizontal="center" vertical="center" wrapText="1"/>
    </xf>
    <xf numFmtId="0" fontId="19" fillId="24" borderId="2"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top"/>
    </xf>
    <xf numFmtId="0" fontId="12" fillId="24" borderId="4" xfId="0" applyFont="1" applyFill="1" applyBorder="1" applyAlignment="1">
      <alignment horizontal="center" vertical="center" wrapText="1"/>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6" xfId="0" applyFont="1" applyFill="1" applyBorder="1" applyAlignment="1">
      <alignment horizontal="center"/>
    </xf>
    <xf numFmtId="0" fontId="14" fillId="24" borderId="7" xfId="0" applyFont="1" applyFill="1" applyBorder="1" applyAlignment="1">
      <alignment horizontal="center"/>
    </xf>
    <xf numFmtId="17" fontId="12" fillId="24" borderId="4"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2" fillId="24" borderId="3" xfId="26" applyFont="1" applyFill="1" applyBorder="1" applyAlignment="1">
      <alignment horizontal="center"/>
    </xf>
    <xf numFmtId="0" fontId="12" fillId="24" borderId="2" xfId="26" applyFont="1" applyFill="1" applyBorder="1" applyAlignment="1">
      <alignment horizontal="center"/>
    </xf>
    <xf numFmtId="0" fontId="12" fillId="24" borderId="4" xfId="26" applyFont="1" applyFill="1" applyBorder="1" applyAlignment="1">
      <alignment horizontal="center"/>
    </xf>
    <xf numFmtId="0" fontId="2" fillId="0" borderId="0" xfId="26" applyFont="1" applyAlignment="1">
      <alignment horizontal="center"/>
    </xf>
    <xf numFmtId="0" fontId="12" fillId="24" borderId="12"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3"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2" xfId="25" applyFont="1" applyFill="1" applyBorder="1" applyAlignment="1">
      <alignment horizontal="center" vertical="center" wrapText="1"/>
    </xf>
    <xf numFmtId="0" fontId="12" fillId="24" borderId="9" xfId="25" applyFont="1" applyFill="1" applyBorder="1" applyAlignment="1">
      <alignment horizontal="center" vertical="center"/>
    </xf>
    <xf numFmtId="0" fontId="12" fillId="24" borderId="10" xfId="25" applyFont="1" applyFill="1" applyBorder="1" applyAlignment="1">
      <alignment horizontal="center" vertical="center"/>
    </xf>
    <xf numFmtId="3" fontId="14" fillId="24" borderId="6" xfId="0" applyNumberFormat="1" applyFont="1" applyFill="1" applyBorder="1" applyAlignment="1">
      <alignment horizontal="center"/>
    </xf>
    <xf numFmtId="3" fontId="14" fillId="24" borderId="7" xfId="0" applyNumberFormat="1" applyFont="1" applyFill="1" applyBorder="1" applyAlignment="1">
      <alignment horizontal="center"/>
    </xf>
    <xf numFmtId="0" fontId="12" fillId="24" borderId="13" xfId="0" applyFont="1" applyFill="1" applyBorder="1" applyAlignment="1">
      <alignment horizontal="center" vertical="center" wrapText="1"/>
    </xf>
    <xf numFmtId="0" fontId="12" fillId="24" borderId="16" xfId="0" applyFont="1" applyFill="1" applyBorder="1" applyAlignment="1">
      <alignment horizontal="center" vertical="center" wrapText="1"/>
    </xf>
    <xf numFmtId="0" fontId="12" fillId="24" borderId="5"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Repartizarea pe sexe a participantilor
la luna de referinta SEPTEMBRIE 2022
</a:t>
            </a:r>
          </a:p>
        </c:rich>
      </c:tx>
      <c:layout>
        <c:manualLayout>
          <c:xMode val="edge"/>
          <c:yMode val="edge"/>
          <c:x val="0.33889700686452662"/>
          <c:y val="5.2032937059338202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Pt>
            <c:idx val="1"/>
          </c:dPt>
          <c:dLbls>
            <c:dLbl>
              <c:idx val="0"/>
              <c:layout>
                <c:manualLayout>
                  <c:x val="-0.11432208598786414"/>
                  <c:y val="-0.19734381489426392"/>
                </c:manualLayout>
              </c:layout>
              <c:dLblPos val="bestFit"/>
              <c:showVal val="1"/>
              <c:showPercent val="1"/>
              <c:separator>
</c:separator>
            </c:dLbl>
            <c:dLbl>
              <c:idx val="1"/>
              <c:layout>
                <c:manualLayout>
                  <c:x val="6.0355568761451955E-2"/>
                  <c:y val="-0.28044289732951438"/>
                </c:manualLayout>
              </c:layout>
              <c:dLblPos val="bestFit"/>
              <c:showVal val="1"/>
              <c:showPercent val="1"/>
              <c:separator>
</c:separator>
            </c:dLbl>
            <c:numFmt formatCode="0.00%" sourceLinked="0"/>
            <c:txPr>
              <a:bodyPr/>
              <a:lstStyle/>
              <a:p>
                <a:pPr>
                  <a:defRPr b="1"/>
                </a:pPr>
                <a:endParaRPr lang="en-US"/>
              </a:p>
            </c:txPr>
            <c:showVal val="1"/>
            <c:showPercent val="1"/>
            <c:separator>
</c:separator>
          </c:dLbls>
          <c:cat>
            <c:strRef>
              <c:f>rp_sexe_0922!$E$4:$F$4</c:f>
              <c:strCache>
                <c:ptCount val="2"/>
                <c:pt idx="0">
                  <c:v>femei</c:v>
                </c:pt>
                <c:pt idx="1">
                  <c:v>barbati</c:v>
                </c:pt>
              </c:strCache>
            </c:strRef>
          </c:cat>
          <c:val>
            <c:numRef>
              <c:f>rp_sexe_0922!$E$12:$F$12</c:f>
              <c:numCache>
                <c:formatCode>#,##0</c:formatCode>
                <c:ptCount val="2"/>
                <c:pt idx="0">
                  <c:v>3811100</c:v>
                </c:pt>
                <c:pt idx="1">
                  <c:v>4120011</c:v>
                </c:pt>
              </c:numCache>
            </c:numRef>
          </c:val>
        </c:ser>
        <c:dLbls>
          <c:showVal val="1"/>
          <c:showPercent val="1"/>
          <c:separator>
</c:separator>
        </c:dLbls>
      </c:pie3DChart>
    </c:plotArea>
    <c:legend>
      <c:legendPos val="r"/>
      <c:layout>
        <c:manualLayout>
          <c:xMode val="edge"/>
          <c:yMode val="edge"/>
          <c:x val="0.4526198439241918"/>
          <c:y val="0.79931972789115646"/>
          <c:w val="8.8071348940914243E-2"/>
          <c:h val="0.15306122448979598"/>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50"/>
            </a:pPr>
            <a:r>
              <a:rPr lang="en-GB" sz="1050"/>
              <a:t>Situatie centralizatoare privind repartizarea pe sexe si categorii de varsta</a:t>
            </a:r>
          </a:p>
          <a:p>
            <a:pPr>
              <a:defRPr sz="1050"/>
            </a:pPr>
            <a:r>
              <a:rPr lang="en-GB" sz="1050"/>
              <a:t> a participantilor aferente lunii de referinta</a:t>
            </a:r>
          </a:p>
          <a:p>
            <a:pPr>
              <a:defRPr sz="1050"/>
            </a:pPr>
            <a:r>
              <a:rPr lang="en-GB" sz="1050"/>
              <a:t> SEPTEMBRIE 2022</a:t>
            </a:r>
          </a:p>
        </c:rich>
      </c:tx>
      <c:layout>
        <c:manualLayout>
          <c:xMode val="edge"/>
          <c:yMode val="edge"/>
          <c:x val="0.24272688269735521"/>
          <c:y val="9.4438783387370717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rp_varste_sexe_0922!$E$5:$H$5</c:f>
              <c:strCache>
                <c:ptCount val="1"/>
                <c:pt idx="0">
                  <c:v>15-25 ani 25-35 ani 35-45 ani peste 45 de ani</c:v>
                </c:pt>
              </c:strCache>
            </c:strRef>
          </c:tx>
          <c:dLbls>
            <c:dLbl>
              <c:idx val="0"/>
              <c:layout>
                <c:manualLayout>
                  <c:x val="-0.10053009054341588"/>
                  <c:y val="-1.6393035936665746E-4"/>
                </c:manualLayout>
              </c:layout>
              <c:showVal val="1"/>
            </c:dLbl>
            <c:dLbl>
              <c:idx val="1"/>
              <c:layout>
                <c:manualLayout>
                  <c:x val="-0.2766835329015826"/>
                  <c:y val="1.0002530402034695E-4"/>
                </c:manualLayout>
              </c:layout>
              <c:showVal val="1"/>
            </c:dLbl>
            <c:dLbl>
              <c:idx val="2"/>
              <c:layout>
                <c:manualLayout>
                  <c:x val="-0.39410520430508333"/>
                  <c:y val="2.2543401356493352E-3"/>
                </c:manualLayout>
              </c:layout>
              <c:showVal val="1"/>
            </c:dLbl>
            <c:dLbl>
              <c:idx val="3"/>
              <c:layout>
                <c:manualLayout>
                  <c:x val="-0.33105828635325946"/>
                  <c:y val="-1.0714218378657327E-2"/>
                </c:manualLayout>
              </c:layout>
              <c:showVal val="1"/>
            </c:dLbl>
            <c:txPr>
              <a:bodyPr/>
              <a:lstStyle/>
              <a:p>
                <a:pPr>
                  <a:defRPr b="1"/>
                </a:pPr>
                <a:endParaRPr lang="en-US"/>
              </a:p>
            </c:txPr>
            <c:showVal val="1"/>
          </c:dLbls>
          <c:cat>
            <c:strRef>
              <c:f>rp_varste_sexe_0922!$E$5:$H$5</c:f>
              <c:strCache>
                <c:ptCount val="4"/>
                <c:pt idx="0">
                  <c:v>15-25 ani</c:v>
                </c:pt>
                <c:pt idx="1">
                  <c:v>25-35 ani</c:v>
                </c:pt>
                <c:pt idx="2">
                  <c:v>35-45 ani</c:v>
                </c:pt>
                <c:pt idx="3">
                  <c:v>peste 45 de ani</c:v>
                </c:pt>
              </c:strCache>
            </c:strRef>
          </c:cat>
          <c:val>
            <c:numRef>
              <c:f>rp_varste_sexe_0922!$E$14:$H$14</c:f>
              <c:numCache>
                <c:formatCode>#,##0</c:formatCode>
                <c:ptCount val="4"/>
                <c:pt idx="0">
                  <c:v>758803</c:v>
                </c:pt>
                <c:pt idx="1">
                  <c:v>2116401</c:v>
                </c:pt>
                <c:pt idx="2">
                  <c:v>2763248</c:v>
                </c:pt>
                <c:pt idx="3">
                  <c:v>2292659</c:v>
                </c:pt>
              </c:numCache>
            </c:numRef>
          </c:val>
        </c:ser>
        <c:dLbls>
          <c:showVal val="1"/>
        </c:dLbls>
        <c:shape val="box"/>
        <c:axId val="157969408"/>
        <c:axId val="157975296"/>
        <c:axId val="0"/>
      </c:bar3DChart>
      <c:catAx>
        <c:axId val="157969408"/>
        <c:scaling>
          <c:orientation val="minMax"/>
        </c:scaling>
        <c:axPos val="l"/>
        <c:numFmt formatCode="General" sourceLinked="1"/>
        <c:tickLblPos val="low"/>
        <c:txPr>
          <a:bodyPr rot="0" vert="horz"/>
          <a:lstStyle/>
          <a:p>
            <a:pPr>
              <a:defRPr b="1"/>
            </a:pPr>
            <a:endParaRPr lang="en-US"/>
          </a:p>
        </c:txPr>
        <c:crossAx val="157975296"/>
        <c:crosses val="autoZero"/>
        <c:lblAlgn val="ctr"/>
        <c:lblOffset val="100"/>
        <c:tickLblSkip val="1"/>
        <c:tickMarkSkip val="1"/>
      </c:catAx>
      <c:valAx>
        <c:axId val="157975296"/>
        <c:scaling>
          <c:orientation val="minMax"/>
        </c:scaling>
        <c:axPos val="b"/>
        <c:majorGridlines/>
        <c:numFmt formatCode="#,##0" sourceLinked="1"/>
        <c:tickLblPos val="nextTo"/>
        <c:txPr>
          <a:bodyPr rot="0" vert="horz"/>
          <a:lstStyle/>
          <a:p>
            <a:pPr>
              <a:defRPr b="1"/>
            </a:pPr>
            <a:endParaRPr lang="en-US"/>
          </a:p>
        </c:txPr>
        <c:crossAx val="157969408"/>
        <c:crosses val="autoZero"/>
        <c:crossBetween val="between"/>
      </c:valAx>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917662</xdr:colOff>
      <xdr:row>33</xdr:row>
      <xdr:rowOff>140190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870787" cy="4188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546961</xdr:colOff>
      <xdr:row>27</xdr:row>
      <xdr:rowOff>104345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85800"/>
          <a:ext cx="7004911" cy="3828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56210</xdr:colOff>
      <xdr:row>28</xdr:row>
      <xdr:rowOff>100930</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85800"/>
          <a:ext cx="6742760" cy="3987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 y="0"/>
    <xdr:ext cx="7924800" cy="485775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1</xdr:rowOff>
    </xdr:from>
    <xdr:to>
      <xdr:col>13</xdr:col>
      <xdr:colOff>1</xdr:colOff>
      <xdr:row>30</xdr:row>
      <xdr:rowOff>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E29" sqref="E29"/>
    </sheetView>
  </sheetViews>
  <sheetFormatPr defaultRowHeight="12.75"/>
  <cols>
    <col min="2" max="2" width="6.28515625" customWidth="1"/>
    <col min="3" max="3" width="20.5703125" style="7" customWidth="1"/>
    <col min="4" max="4" width="13.5703125" customWidth="1"/>
    <col min="5" max="5" width="12.85546875" customWidth="1"/>
    <col min="6" max="6" width="14.28515625" bestFit="1" customWidth="1"/>
    <col min="7"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4.25" customHeight="1">
      <c r="B2" s="98" t="s">
        <v>200</v>
      </c>
      <c r="C2" s="99"/>
      <c r="D2" s="99"/>
      <c r="E2" s="99"/>
      <c r="F2" s="99"/>
      <c r="G2" s="99"/>
      <c r="H2" s="99"/>
      <c r="I2" s="99"/>
      <c r="J2" s="99"/>
      <c r="K2" s="100"/>
    </row>
    <row r="3" spans="2:11" s="5" customFormat="1" ht="76.5" customHeight="1">
      <c r="B3" s="104" t="s">
        <v>24</v>
      </c>
      <c r="C3" s="105" t="s">
        <v>168</v>
      </c>
      <c r="D3" s="102" t="s">
        <v>119</v>
      </c>
      <c r="E3" s="102" t="s">
        <v>136</v>
      </c>
      <c r="F3" s="102" t="s">
        <v>137</v>
      </c>
      <c r="G3" s="102"/>
      <c r="H3" s="102"/>
      <c r="I3" s="102" t="s">
        <v>138</v>
      </c>
      <c r="J3" s="101" t="s">
        <v>139</v>
      </c>
      <c r="K3" s="103" t="s">
        <v>140</v>
      </c>
    </row>
    <row r="4" spans="2:11" s="5" customFormat="1" ht="33" customHeight="1">
      <c r="B4" s="104" t="s">
        <v>24</v>
      </c>
      <c r="C4" s="105"/>
      <c r="D4" s="102"/>
      <c r="E4" s="102"/>
      <c r="F4" s="31" t="s">
        <v>14</v>
      </c>
      <c r="G4" s="31" t="s">
        <v>141</v>
      </c>
      <c r="H4" s="31" t="s">
        <v>142</v>
      </c>
      <c r="I4" s="102"/>
      <c r="J4" s="101"/>
      <c r="K4" s="103"/>
    </row>
    <row r="5" spans="2:11" s="6" customFormat="1" ht="13.5" hidden="1" customHeight="1">
      <c r="B5" s="24"/>
      <c r="C5" s="22"/>
      <c r="D5" s="23" t="s">
        <v>124</v>
      </c>
      <c r="E5" s="23" t="s">
        <v>149</v>
      </c>
      <c r="F5" s="23" t="s">
        <v>150</v>
      </c>
      <c r="G5" s="23" t="s">
        <v>151</v>
      </c>
      <c r="H5" s="23" t="s">
        <v>152</v>
      </c>
      <c r="I5" s="22"/>
      <c r="J5" s="29" t="s">
        <v>153</v>
      </c>
      <c r="K5" s="30"/>
    </row>
    <row r="6" spans="2:11" ht="15">
      <c r="B6" s="36">
        <v>1</v>
      </c>
      <c r="C6" s="37" t="s">
        <v>197</v>
      </c>
      <c r="D6" s="38">
        <v>1109256</v>
      </c>
      <c r="E6" s="38">
        <v>1166516</v>
      </c>
      <c r="F6" s="38">
        <v>119123971</v>
      </c>
      <c r="G6" s="38">
        <v>127249133</v>
      </c>
      <c r="H6" s="38">
        <v>-8125162</v>
      </c>
      <c r="I6" s="38">
        <f t="shared" ref="I6:I12" si="0">F6/$C$15</f>
        <v>24105380.832894899</v>
      </c>
      <c r="J6" s="38">
        <v>3392382939</v>
      </c>
      <c r="K6" s="39">
        <f t="shared" ref="K6:K12" si="1">J6/$C$15</f>
        <v>686467064.42996478</v>
      </c>
    </row>
    <row r="7" spans="2:11" ht="15">
      <c r="B7" s="40">
        <v>2</v>
      </c>
      <c r="C7" s="37" t="s">
        <v>143</v>
      </c>
      <c r="D7" s="38">
        <v>1652394</v>
      </c>
      <c r="E7" s="38">
        <v>1740326</v>
      </c>
      <c r="F7" s="38">
        <v>174184205</v>
      </c>
      <c r="G7" s="38">
        <v>187110222</v>
      </c>
      <c r="H7" s="38">
        <v>-12926017</v>
      </c>
      <c r="I7" s="38">
        <f t="shared" si="0"/>
        <v>35247117.447084062</v>
      </c>
      <c r="J7" s="38">
        <v>4988133946</v>
      </c>
      <c r="K7" s="39">
        <f t="shared" si="1"/>
        <v>1009375924.9666114</v>
      </c>
    </row>
    <row r="8" spans="2:11" ht="15">
      <c r="B8" s="40">
        <v>3</v>
      </c>
      <c r="C8" s="37" t="s">
        <v>12</v>
      </c>
      <c r="D8" s="38">
        <v>735638</v>
      </c>
      <c r="E8" s="38">
        <v>768277</v>
      </c>
      <c r="F8" s="38">
        <v>68308245</v>
      </c>
      <c r="G8" s="38">
        <v>73084692</v>
      </c>
      <c r="H8" s="38">
        <v>-4776447</v>
      </c>
      <c r="I8" s="38">
        <f t="shared" si="0"/>
        <v>13822543.405236959</v>
      </c>
      <c r="J8" s="38">
        <v>1948333023</v>
      </c>
      <c r="K8" s="39">
        <f t="shared" si="1"/>
        <v>394255741.43024808</v>
      </c>
    </row>
    <row r="9" spans="2:11" ht="15">
      <c r="B9" s="40">
        <v>4</v>
      </c>
      <c r="C9" s="37" t="s">
        <v>13</v>
      </c>
      <c r="D9" s="38">
        <v>525373</v>
      </c>
      <c r="E9" s="38">
        <v>547325</v>
      </c>
      <c r="F9" s="38">
        <v>48776563</v>
      </c>
      <c r="G9" s="38">
        <v>50705797</v>
      </c>
      <c r="H9" s="38">
        <v>-1929234</v>
      </c>
      <c r="I9" s="38">
        <f t="shared" si="0"/>
        <v>9870201.7483508047</v>
      </c>
      <c r="J9" s="38">
        <v>1351745655</v>
      </c>
      <c r="K9" s="39">
        <f t="shared" si="1"/>
        <v>273533055.76915294</v>
      </c>
    </row>
    <row r="10" spans="2:11" ht="15">
      <c r="B10" s="40">
        <v>5</v>
      </c>
      <c r="C10" s="37" t="s">
        <v>144</v>
      </c>
      <c r="D10" s="38">
        <v>998718</v>
      </c>
      <c r="E10" s="38">
        <v>1044009</v>
      </c>
      <c r="F10" s="38">
        <v>92850712</v>
      </c>
      <c r="G10" s="38">
        <v>99015523</v>
      </c>
      <c r="H10" s="38">
        <v>-6164811</v>
      </c>
      <c r="I10" s="38">
        <f t="shared" si="0"/>
        <v>18788844.550568618</v>
      </c>
      <c r="J10" s="38">
        <v>2639579555</v>
      </c>
      <c r="K10" s="39">
        <f t="shared" si="1"/>
        <v>534133221.70059496</v>
      </c>
    </row>
    <row r="11" spans="2:11" ht="15">
      <c r="B11" s="40">
        <v>6</v>
      </c>
      <c r="C11" s="37" t="s">
        <v>145</v>
      </c>
      <c r="D11" s="38">
        <v>834576</v>
      </c>
      <c r="E11" s="38">
        <v>874403</v>
      </c>
      <c r="F11" s="38">
        <v>75703536</v>
      </c>
      <c r="G11" s="38">
        <v>86350804</v>
      </c>
      <c r="H11" s="38">
        <v>-10647268</v>
      </c>
      <c r="I11" s="38">
        <f t="shared" si="0"/>
        <v>15319020.599781457</v>
      </c>
      <c r="J11" s="38">
        <v>2301980294</v>
      </c>
      <c r="K11" s="39">
        <f t="shared" si="1"/>
        <v>465818182.44364405</v>
      </c>
    </row>
    <row r="12" spans="2:11" ht="15">
      <c r="B12" s="40">
        <v>7</v>
      </c>
      <c r="C12" s="37" t="s">
        <v>196</v>
      </c>
      <c r="D12" s="38">
        <v>2075156</v>
      </c>
      <c r="E12" s="38">
        <v>2202762</v>
      </c>
      <c r="F12" s="38">
        <v>265690307</v>
      </c>
      <c r="G12" s="38">
        <v>289104536</v>
      </c>
      <c r="H12" s="38">
        <v>-23414229</v>
      </c>
      <c r="I12" s="38">
        <f t="shared" si="0"/>
        <v>53763872.880327009</v>
      </c>
      <c r="J12" s="38">
        <v>7707608606</v>
      </c>
      <c r="K12" s="39">
        <f t="shared" si="1"/>
        <v>1559676353.9600956</v>
      </c>
    </row>
    <row r="13" spans="2:11" ht="15.75" thickBot="1">
      <c r="B13" s="32" t="s">
        <v>25</v>
      </c>
      <c r="C13" s="33"/>
      <c r="D13" s="34">
        <f t="shared" ref="D13:K13" si="2">SUM(D6:D12)</f>
        <v>7931111</v>
      </c>
      <c r="E13" s="34">
        <f t="shared" si="2"/>
        <v>8343618</v>
      </c>
      <c r="F13" s="34">
        <f t="shared" si="2"/>
        <v>844637539</v>
      </c>
      <c r="G13" s="34">
        <f t="shared" si="2"/>
        <v>912620707</v>
      </c>
      <c r="H13" s="34">
        <f t="shared" si="2"/>
        <v>-67983168</v>
      </c>
      <c r="I13" s="34">
        <f t="shared" si="2"/>
        <v>170916981.4642438</v>
      </c>
      <c r="J13" s="34">
        <f t="shared" si="2"/>
        <v>24329764018</v>
      </c>
      <c r="K13" s="35">
        <f t="shared" si="2"/>
        <v>4923259544.7003117</v>
      </c>
    </row>
    <row r="15" spans="2:11" s="13" customFormat="1">
      <c r="B15" s="41" t="s">
        <v>201</v>
      </c>
      <c r="C15" s="42">
        <v>4.9417999999999997</v>
      </c>
      <c r="J15" s="14"/>
      <c r="K15" s="14"/>
    </row>
    <row r="16" spans="2:11">
      <c r="B16" s="43"/>
      <c r="C16" s="43" t="s">
        <v>199</v>
      </c>
    </row>
    <row r="17" spans="7:7">
      <c r="G17" s="18"/>
    </row>
    <row r="18" spans="7:7">
      <c r="G18" s="18"/>
    </row>
    <row r="19" spans="7:7">
      <c r="G19" s="18"/>
    </row>
    <row r="20" spans="7:7">
      <c r="G20" s="18"/>
    </row>
    <row r="21" spans="7:7">
      <c r="G21" s="18"/>
    </row>
    <row r="22" spans="7:7">
      <c r="G22" s="18"/>
    </row>
    <row r="23" spans="7:7">
      <c r="G23" s="18"/>
    </row>
    <row r="24" spans="7:7">
      <c r="G24" s="18"/>
    </row>
    <row r="25" spans="7:7">
      <c r="G25" s="18"/>
    </row>
    <row r="26" spans="7:7">
      <c r="G26" s="18"/>
    </row>
    <row r="27" spans="7:7">
      <c r="G27" s="18"/>
    </row>
    <row r="28" spans="7:7">
      <c r="G28" s="18"/>
    </row>
    <row r="29" spans="7:7">
      <c r="G29" s="18"/>
    </row>
    <row r="30" spans="7:7">
      <c r="G30" s="18"/>
    </row>
    <row r="31" spans="7:7">
      <c r="G31" s="18"/>
    </row>
  </sheetData>
  <mergeCells count="9">
    <mergeCell ref="B2:K2"/>
    <mergeCell ref="J3:J4"/>
    <mergeCell ref="F3:H3"/>
    <mergeCell ref="K3:K4"/>
    <mergeCell ref="I3:I4"/>
    <mergeCell ref="B3:B4"/>
    <mergeCell ref="C3:C4"/>
    <mergeCell ref="D3:D4"/>
    <mergeCell ref="E3:E4"/>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K14" sqref="K14"/>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6" width="0.5703125" style="9" customWidth="1"/>
    <col min="7" max="16384" width="9.140625" style="9"/>
  </cols>
  <sheetData>
    <row r="1" spans="2:5" ht="15.75" thickBot="1"/>
    <row r="2" spans="2:5" ht="55.5" customHeight="1">
      <c r="B2" s="123" t="s">
        <v>225</v>
      </c>
      <c r="C2" s="124"/>
      <c r="D2" s="124"/>
      <c r="E2" s="125"/>
    </row>
    <row r="3" spans="2:5">
      <c r="B3" s="119" t="s">
        <v>26</v>
      </c>
      <c r="C3" s="120"/>
      <c r="D3" s="120" t="s">
        <v>27</v>
      </c>
      <c r="E3" s="121"/>
    </row>
    <row r="4" spans="2:5">
      <c r="B4" s="77" t="s">
        <v>28</v>
      </c>
      <c r="C4" s="78" t="s">
        <v>29</v>
      </c>
      <c r="D4" s="78" t="s">
        <v>30</v>
      </c>
      <c r="E4" s="79" t="s">
        <v>31</v>
      </c>
    </row>
    <row r="5" spans="2:5" ht="15.75">
      <c r="B5" s="80"/>
      <c r="C5" s="81" t="s">
        <v>32</v>
      </c>
      <c r="D5" s="38">
        <v>100097</v>
      </c>
      <c r="E5" s="82">
        <f t="shared" ref="E5:E48" si="0">D5/$D$48</f>
        <v>1.2620804323631329E-2</v>
      </c>
    </row>
    <row r="6" spans="2:5" ht="15.75">
      <c r="B6" s="80" t="s">
        <v>33</v>
      </c>
      <c r="C6" s="81" t="s">
        <v>34</v>
      </c>
      <c r="D6" s="38">
        <v>69008</v>
      </c>
      <c r="E6" s="82">
        <f t="shared" si="0"/>
        <v>8.7009247506433848E-3</v>
      </c>
    </row>
    <row r="7" spans="2:5" ht="15.75">
      <c r="B7" s="80" t="s">
        <v>35</v>
      </c>
      <c r="C7" s="81" t="s">
        <v>36</v>
      </c>
      <c r="D7" s="38">
        <v>96803</v>
      </c>
      <c r="E7" s="82">
        <f t="shared" si="0"/>
        <v>1.2205477895845866E-2</v>
      </c>
    </row>
    <row r="8" spans="2:5" ht="15.75">
      <c r="B8" s="80" t="s">
        <v>37</v>
      </c>
      <c r="C8" s="81" t="s">
        <v>38</v>
      </c>
      <c r="D8" s="38">
        <v>122670</v>
      </c>
      <c r="E8" s="82">
        <f t="shared" si="0"/>
        <v>1.5466937734196383E-2</v>
      </c>
    </row>
    <row r="9" spans="2:5" ht="15.75">
      <c r="B9" s="80" t="s">
        <v>39</v>
      </c>
      <c r="C9" s="81" t="s">
        <v>40</v>
      </c>
      <c r="D9" s="38">
        <v>104692</v>
      </c>
      <c r="E9" s="82">
        <f t="shared" si="0"/>
        <v>1.3200168299245843E-2</v>
      </c>
    </row>
    <row r="10" spans="2:5" ht="15.75">
      <c r="B10" s="80" t="s">
        <v>41</v>
      </c>
      <c r="C10" s="81" t="s">
        <v>42</v>
      </c>
      <c r="D10" s="38">
        <v>158585</v>
      </c>
      <c r="E10" s="82">
        <f t="shared" si="0"/>
        <v>1.9995307088754653E-2</v>
      </c>
    </row>
    <row r="11" spans="2:5" ht="15.75">
      <c r="B11" s="80" t="s">
        <v>43</v>
      </c>
      <c r="C11" s="81" t="s">
        <v>44</v>
      </c>
      <c r="D11" s="38">
        <v>70218</v>
      </c>
      <c r="E11" s="82">
        <f t="shared" si="0"/>
        <v>8.853488496126204E-3</v>
      </c>
    </row>
    <row r="12" spans="2:5" ht="15.75">
      <c r="B12" s="80" t="s">
        <v>45</v>
      </c>
      <c r="C12" s="81" t="s">
        <v>46</v>
      </c>
      <c r="D12" s="38">
        <v>58427</v>
      </c>
      <c r="E12" s="82">
        <f t="shared" si="0"/>
        <v>7.3668115349791469E-3</v>
      </c>
    </row>
    <row r="13" spans="2:5" ht="15.75">
      <c r="B13" s="80" t="s">
        <v>47</v>
      </c>
      <c r="C13" s="81" t="s">
        <v>48</v>
      </c>
      <c r="D13" s="38">
        <v>135845</v>
      </c>
      <c r="E13" s="82">
        <f t="shared" si="0"/>
        <v>1.7128117359598169E-2</v>
      </c>
    </row>
    <row r="14" spans="2:5" ht="15.75">
      <c r="B14" s="80" t="s">
        <v>49</v>
      </c>
      <c r="C14" s="81" t="s">
        <v>50</v>
      </c>
      <c r="D14" s="38">
        <v>47459</v>
      </c>
      <c r="E14" s="82">
        <f t="shared" si="0"/>
        <v>5.9839031379084213E-3</v>
      </c>
    </row>
    <row r="15" spans="2:5" ht="15.75">
      <c r="B15" s="80" t="s">
        <v>51</v>
      </c>
      <c r="C15" s="81" t="s">
        <v>52</v>
      </c>
      <c r="D15" s="38">
        <v>70906</v>
      </c>
      <c r="E15" s="82">
        <f t="shared" si="0"/>
        <v>8.9402354852932964E-3</v>
      </c>
    </row>
    <row r="16" spans="2:5" ht="15.75">
      <c r="B16" s="80" t="s">
        <v>53</v>
      </c>
      <c r="C16" s="81" t="s">
        <v>54</v>
      </c>
      <c r="D16" s="38">
        <v>47153</v>
      </c>
      <c r="E16" s="82">
        <f t="shared" si="0"/>
        <v>5.945320901447477E-3</v>
      </c>
    </row>
    <row r="17" spans="2:5" ht="15.75">
      <c r="B17" s="80" t="s">
        <v>55</v>
      </c>
      <c r="C17" s="81" t="s">
        <v>56</v>
      </c>
      <c r="D17" s="38">
        <v>218979</v>
      </c>
      <c r="E17" s="82">
        <f t="shared" si="0"/>
        <v>2.7610129274448433E-2</v>
      </c>
    </row>
    <row r="18" spans="2:5" ht="15.75">
      <c r="B18" s="80" t="s">
        <v>57</v>
      </c>
      <c r="C18" s="81" t="s">
        <v>58</v>
      </c>
      <c r="D18" s="38">
        <v>178145</v>
      </c>
      <c r="E18" s="82">
        <f t="shared" si="0"/>
        <v>2.2461544164493474E-2</v>
      </c>
    </row>
    <row r="19" spans="2:5" ht="15.75">
      <c r="B19" s="80" t="s">
        <v>59</v>
      </c>
      <c r="C19" s="81" t="s">
        <v>60</v>
      </c>
      <c r="D19" s="38">
        <v>54575</v>
      </c>
      <c r="E19" s="82">
        <f t="shared" si="0"/>
        <v>6.88112926423549E-3</v>
      </c>
    </row>
    <row r="20" spans="2:5" ht="15.75">
      <c r="B20" s="80" t="s">
        <v>61</v>
      </c>
      <c r="C20" s="81" t="s">
        <v>62</v>
      </c>
      <c r="D20" s="38">
        <v>67449</v>
      </c>
      <c r="E20" s="82">
        <f t="shared" si="0"/>
        <v>8.5043570818766744E-3</v>
      </c>
    </row>
    <row r="21" spans="2:5" ht="15.75">
      <c r="B21" s="80" t="s">
        <v>63</v>
      </c>
      <c r="C21" s="81" t="s">
        <v>64</v>
      </c>
      <c r="D21" s="38">
        <v>131176</v>
      </c>
      <c r="E21" s="82">
        <f t="shared" si="0"/>
        <v>1.6539423039218591E-2</v>
      </c>
    </row>
    <row r="22" spans="2:5" ht="15.75">
      <c r="B22" s="80" t="s">
        <v>65</v>
      </c>
      <c r="C22" s="81" t="s">
        <v>66</v>
      </c>
      <c r="D22" s="38">
        <v>122979</v>
      </c>
      <c r="E22" s="82">
        <f t="shared" si="0"/>
        <v>1.5505898227877532E-2</v>
      </c>
    </row>
    <row r="23" spans="2:5" ht="15.75">
      <c r="B23" s="80" t="s">
        <v>67</v>
      </c>
      <c r="C23" s="81" t="s">
        <v>68</v>
      </c>
      <c r="D23" s="38">
        <v>71145</v>
      </c>
      <c r="E23" s="82">
        <f t="shared" si="0"/>
        <v>8.9703699771696548E-3</v>
      </c>
    </row>
    <row r="24" spans="2:5" ht="15.75">
      <c r="B24" s="80" t="s">
        <v>69</v>
      </c>
      <c r="C24" s="81" t="s">
        <v>70</v>
      </c>
      <c r="D24" s="38">
        <v>100566</v>
      </c>
      <c r="E24" s="82">
        <f t="shared" si="0"/>
        <v>1.2679938535723431E-2</v>
      </c>
    </row>
    <row r="25" spans="2:5" ht="15.75">
      <c r="B25" s="80" t="s">
        <v>71</v>
      </c>
      <c r="C25" s="81" t="s">
        <v>72</v>
      </c>
      <c r="D25" s="38">
        <v>106071</v>
      </c>
      <c r="E25" s="82">
        <f t="shared" si="0"/>
        <v>1.3374040534800232E-2</v>
      </c>
    </row>
    <row r="26" spans="2:5" ht="15.75">
      <c r="B26" s="80" t="s">
        <v>73</v>
      </c>
      <c r="C26" s="81" t="s">
        <v>74</v>
      </c>
      <c r="D26" s="38">
        <v>33323</v>
      </c>
      <c r="E26" s="82">
        <f t="shared" si="0"/>
        <v>4.2015551163008561E-3</v>
      </c>
    </row>
    <row r="27" spans="2:5" ht="15.75">
      <c r="B27" s="80" t="s">
        <v>75</v>
      </c>
      <c r="C27" s="81" t="s">
        <v>76</v>
      </c>
      <c r="D27" s="38">
        <v>203301</v>
      </c>
      <c r="E27" s="82">
        <f t="shared" si="0"/>
        <v>2.5633357041655324E-2</v>
      </c>
    </row>
    <row r="28" spans="2:5" ht="15.75">
      <c r="B28" s="80" t="s">
        <v>77</v>
      </c>
      <c r="C28" s="81" t="s">
        <v>78</v>
      </c>
      <c r="D28" s="38">
        <v>22933</v>
      </c>
      <c r="E28" s="82">
        <f t="shared" si="0"/>
        <v>2.8915242769896928E-3</v>
      </c>
    </row>
    <row r="29" spans="2:5" ht="15.75">
      <c r="B29" s="80" t="s">
        <v>79</v>
      </c>
      <c r="C29" s="81" t="s">
        <v>80</v>
      </c>
      <c r="D29" s="38">
        <v>137573</v>
      </c>
      <c r="E29" s="82">
        <f t="shared" si="0"/>
        <v>1.7345993518436447E-2</v>
      </c>
    </row>
    <row r="30" spans="2:5" ht="15.75">
      <c r="B30" s="80" t="s">
        <v>81</v>
      </c>
      <c r="C30" s="81" t="s">
        <v>82</v>
      </c>
      <c r="D30" s="38">
        <v>41632</v>
      </c>
      <c r="E30" s="82">
        <f t="shared" si="0"/>
        <v>5.2492015305295814E-3</v>
      </c>
    </row>
    <row r="31" spans="2:5" ht="15.75">
      <c r="B31" s="80" t="s">
        <v>83</v>
      </c>
      <c r="C31" s="81" t="s">
        <v>84</v>
      </c>
      <c r="D31" s="38">
        <v>164403</v>
      </c>
      <c r="E31" s="82">
        <f t="shared" si="0"/>
        <v>2.0728873924472875E-2</v>
      </c>
    </row>
    <row r="32" spans="2:5" ht="15.75">
      <c r="B32" s="80" t="s">
        <v>85</v>
      </c>
      <c r="C32" s="81" t="s">
        <v>86</v>
      </c>
      <c r="D32" s="38">
        <v>106521</v>
      </c>
      <c r="E32" s="82">
        <f t="shared" si="0"/>
        <v>1.3430779117831033E-2</v>
      </c>
    </row>
    <row r="33" spans="2:13" ht="15.75">
      <c r="B33" s="80" t="s">
        <v>87</v>
      </c>
      <c r="C33" s="81" t="s">
        <v>88</v>
      </c>
      <c r="D33" s="38">
        <v>78683</v>
      </c>
      <c r="E33" s="82">
        <f t="shared" si="0"/>
        <v>9.9208042858056084E-3</v>
      </c>
    </row>
    <row r="34" spans="2:13" ht="15.75">
      <c r="B34" s="80" t="s">
        <v>89</v>
      </c>
      <c r="C34" s="81" t="s">
        <v>90</v>
      </c>
      <c r="D34" s="38">
        <v>173358</v>
      </c>
      <c r="E34" s="82">
        <f t="shared" si="0"/>
        <v>2.1857971726785819E-2</v>
      </c>
    </row>
    <row r="35" spans="2:13" ht="15.75">
      <c r="B35" s="80" t="s">
        <v>91</v>
      </c>
      <c r="C35" s="81" t="s">
        <v>92</v>
      </c>
      <c r="D35" s="38">
        <v>124739</v>
      </c>
      <c r="E35" s="82">
        <f t="shared" si="0"/>
        <v>1.5727809130397997E-2</v>
      </c>
    </row>
    <row r="36" spans="2:13" ht="15.75">
      <c r="B36" s="80" t="s">
        <v>93</v>
      </c>
      <c r="C36" s="81" t="s">
        <v>94</v>
      </c>
      <c r="D36" s="38">
        <v>70359</v>
      </c>
      <c r="E36" s="82">
        <f t="shared" si="0"/>
        <v>8.8712665854758562E-3</v>
      </c>
    </row>
    <row r="37" spans="2:13" ht="15.75">
      <c r="B37" s="80" t="s">
        <v>95</v>
      </c>
      <c r="C37" s="81" t="s">
        <v>96</v>
      </c>
      <c r="D37" s="38">
        <v>184656</v>
      </c>
      <c r="E37" s="82">
        <f t="shared" si="0"/>
        <v>2.3282488418079131E-2</v>
      </c>
    </row>
    <row r="38" spans="2:13" ht="15.75">
      <c r="B38" s="80" t="s">
        <v>97</v>
      </c>
      <c r="C38" s="81" t="s">
        <v>98</v>
      </c>
      <c r="D38" s="38">
        <v>175470</v>
      </c>
      <c r="E38" s="82">
        <f t="shared" si="0"/>
        <v>2.212426480981038E-2</v>
      </c>
    </row>
    <row r="39" spans="2:13" ht="15.75">
      <c r="B39" s="80" t="s">
        <v>99</v>
      </c>
      <c r="C39" s="81" t="s">
        <v>100</v>
      </c>
      <c r="D39" s="38">
        <v>40759</v>
      </c>
      <c r="E39" s="82">
        <f t="shared" si="0"/>
        <v>5.1391286794498277E-3</v>
      </c>
    </row>
    <row r="40" spans="2:13" ht="15.75">
      <c r="B40" s="80" t="s">
        <v>101</v>
      </c>
      <c r="C40" s="81" t="s">
        <v>102</v>
      </c>
      <c r="D40" s="38">
        <v>381478</v>
      </c>
      <c r="E40" s="82">
        <f t="shared" si="0"/>
        <v>4.8098935949830987E-2</v>
      </c>
      <c r="M40" s="19"/>
    </row>
    <row r="41" spans="2:13" ht="15.75">
      <c r="B41" s="80" t="s">
        <v>103</v>
      </c>
      <c r="C41" s="81" t="s">
        <v>104</v>
      </c>
      <c r="D41" s="38">
        <v>59050</v>
      </c>
      <c r="E41" s="82">
        <f t="shared" si="0"/>
        <v>7.4453629510417901E-3</v>
      </c>
    </row>
    <row r="42" spans="2:13" ht="15.75">
      <c r="B42" s="80" t="s">
        <v>105</v>
      </c>
      <c r="C42" s="81" t="s">
        <v>106</v>
      </c>
      <c r="D42" s="38">
        <v>88934</v>
      </c>
      <c r="E42" s="82">
        <f t="shared" si="0"/>
        <v>1.1213309207247257E-2</v>
      </c>
    </row>
    <row r="43" spans="2:13" ht="15.75">
      <c r="B43" s="80" t="s">
        <v>107</v>
      </c>
      <c r="C43" s="81" t="s">
        <v>109</v>
      </c>
      <c r="D43" s="38">
        <v>109403</v>
      </c>
      <c r="E43" s="82">
        <f t="shared" si="0"/>
        <v>1.3794158220708296E-2</v>
      </c>
    </row>
    <row r="44" spans="2:13" ht="15.75">
      <c r="B44" s="80" t="s">
        <v>110</v>
      </c>
      <c r="C44" s="81" t="s">
        <v>111</v>
      </c>
      <c r="D44" s="38">
        <v>87706</v>
      </c>
      <c r="E44" s="82">
        <f t="shared" si="0"/>
        <v>1.1058475918443205E-2</v>
      </c>
    </row>
    <row r="45" spans="2:13" ht="15.75">
      <c r="B45" s="80" t="s">
        <v>112</v>
      </c>
      <c r="C45" s="81" t="s">
        <v>113</v>
      </c>
      <c r="D45" s="38">
        <v>41721</v>
      </c>
      <c r="E45" s="82">
        <f t="shared" si="0"/>
        <v>5.2604231613956731E-3</v>
      </c>
    </row>
    <row r="46" spans="2:13" ht="15.75">
      <c r="B46" s="80" t="s">
        <v>114</v>
      </c>
      <c r="C46" s="81" t="s">
        <v>115</v>
      </c>
      <c r="D46" s="38">
        <v>2622188</v>
      </c>
      <c r="E46" s="82">
        <f t="shared" si="0"/>
        <v>0.33062051457860064</v>
      </c>
    </row>
    <row r="47" spans="2:13" ht="15.75">
      <c r="B47" s="80" t="s">
        <v>116</v>
      </c>
      <c r="C47" s="81" t="s">
        <v>117</v>
      </c>
      <c r="D47" s="38">
        <v>849973</v>
      </c>
      <c r="E47" s="82">
        <f t="shared" si="0"/>
        <v>0.10716947474319802</v>
      </c>
    </row>
    <row r="48" spans="2:13" ht="16.5" thickBot="1">
      <c r="B48" s="83" t="s">
        <v>118</v>
      </c>
      <c r="C48" s="84" t="s">
        <v>25</v>
      </c>
      <c r="D48" s="34">
        <f>SUM(D5:D47)</f>
        <v>7931111</v>
      </c>
      <c r="E48" s="85">
        <f t="shared" si="0"/>
        <v>1</v>
      </c>
    </row>
    <row r="49" spans="4:4">
      <c r="D49" s="26"/>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2"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H13" sqref="H13"/>
    </sheetView>
  </sheetViews>
  <sheetFormatPr defaultRowHeight="15"/>
  <cols>
    <col min="2" max="2" width="8.7109375" customWidth="1"/>
    <col min="3" max="3" width="17" customWidth="1"/>
    <col min="4" max="4" width="29.140625" customWidth="1"/>
    <col min="5" max="16384" width="9.140625" style="9"/>
  </cols>
  <sheetData>
    <row r="1" spans="2:6" ht="15.75" thickBot="1"/>
    <row r="2" spans="2:6" ht="58.5" customHeight="1">
      <c r="B2" s="128" t="s">
        <v>226</v>
      </c>
      <c r="C2" s="129"/>
      <c r="D2" s="130"/>
    </row>
    <row r="3" spans="2:6" ht="38.25">
      <c r="B3" s="126" t="s">
        <v>26</v>
      </c>
      <c r="C3" s="127"/>
      <c r="D3" s="86" t="s">
        <v>8</v>
      </c>
      <c r="F3" s="9" t="s">
        <v>231</v>
      </c>
    </row>
    <row r="4" spans="2:6">
      <c r="B4" s="77" t="s">
        <v>28</v>
      </c>
      <c r="C4" s="78" t="s">
        <v>183</v>
      </c>
      <c r="D4" s="87"/>
    </row>
    <row r="5" spans="2:6" ht="15.75">
      <c r="B5" s="88"/>
      <c r="C5" s="81" t="s">
        <v>184</v>
      </c>
      <c r="D5" s="89">
        <v>15326</v>
      </c>
    </row>
    <row r="6" spans="2:6" ht="15.75">
      <c r="B6" s="90" t="s">
        <v>33</v>
      </c>
      <c r="C6" s="81" t="s">
        <v>34</v>
      </c>
      <c r="D6" s="89">
        <v>73380</v>
      </c>
    </row>
    <row r="7" spans="2:6" ht="15.75">
      <c r="B7" s="90" t="s">
        <v>35</v>
      </c>
      <c r="C7" s="81" t="s">
        <v>36</v>
      </c>
      <c r="D7" s="89">
        <v>95259</v>
      </c>
    </row>
    <row r="8" spans="2:6" ht="15.75">
      <c r="B8" s="90" t="s">
        <v>37</v>
      </c>
      <c r="C8" s="81" t="s">
        <v>38</v>
      </c>
      <c r="D8" s="89">
        <v>140169</v>
      </c>
    </row>
    <row r="9" spans="2:6" ht="15.75">
      <c r="B9" s="90" t="s">
        <v>39</v>
      </c>
      <c r="C9" s="81" t="s">
        <v>40</v>
      </c>
      <c r="D9" s="89">
        <v>90398</v>
      </c>
    </row>
    <row r="10" spans="2:6" ht="15.75">
      <c r="B10" s="90" t="s">
        <v>41</v>
      </c>
      <c r="C10" s="81" t="s">
        <v>42</v>
      </c>
      <c r="D10" s="89">
        <v>126648</v>
      </c>
    </row>
    <row r="11" spans="2:6" ht="15.75">
      <c r="B11" s="90" t="s">
        <v>43</v>
      </c>
      <c r="C11" s="81" t="s">
        <v>44</v>
      </c>
      <c r="D11" s="89">
        <v>49307</v>
      </c>
    </row>
    <row r="12" spans="2:6" ht="15.75">
      <c r="B12" s="90" t="s">
        <v>45</v>
      </c>
      <c r="C12" s="81" t="s">
        <v>46</v>
      </c>
      <c r="D12" s="89">
        <v>46663</v>
      </c>
    </row>
    <row r="13" spans="2:6" ht="15.75">
      <c r="B13" s="90" t="s">
        <v>47</v>
      </c>
      <c r="C13" s="81" t="s">
        <v>48</v>
      </c>
      <c r="D13" s="89">
        <v>135555</v>
      </c>
    </row>
    <row r="14" spans="2:6" ht="15.75">
      <c r="B14" s="90" t="s">
        <v>49</v>
      </c>
      <c r="C14" s="81" t="s">
        <v>50</v>
      </c>
      <c r="D14" s="89">
        <v>50731</v>
      </c>
    </row>
    <row r="15" spans="2:6" ht="15.75">
      <c r="B15" s="90" t="s">
        <v>51</v>
      </c>
      <c r="C15" s="81" t="s">
        <v>52</v>
      </c>
      <c r="D15" s="89">
        <v>67849</v>
      </c>
    </row>
    <row r="16" spans="2:6" ht="15.75">
      <c r="B16" s="90" t="s">
        <v>53</v>
      </c>
      <c r="C16" s="81" t="s">
        <v>54</v>
      </c>
      <c r="D16" s="89">
        <v>42601</v>
      </c>
    </row>
    <row r="17" spans="2:4" ht="15.75">
      <c r="B17" s="90" t="s">
        <v>55</v>
      </c>
      <c r="C17" s="81" t="s">
        <v>56</v>
      </c>
      <c r="D17" s="89">
        <v>181602</v>
      </c>
    </row>
    <row r="18" spans="2:4" ht="15.75">
      <c r="B18" s="90" t="s">
        <v>57</v>
      </c>
      <c r="C18" s="81" t="s">
        <v>58</v>
      </c>
      <c r="D18" s="89">
        <v>140147</v>
      </c>
    </row>
    <row r="19" spans="2:4" ht="15.75">
      <c r="B19" s="90" t="s">
        <v>59</v>
      </c>
      <c r="C19" s="81" t="s">
        <v>60</v>
      </c>
      <c r="D19" s="89">
        <v>38622</v>
      </c>
    </row>
    <row r="20" spans="2:4" ht="15.75">
      <c r="B20" s="90" t="s">
        <v>61</v>
      </c>
      <c r="C20" s="81" t="s">
        <v>62</v>
      </c>
      <c r="D20" s="89">
        <v>85653</v>
      </c>
    </row>
    <row r="21" spans="2:4" ht="15.75">
      <c r="B21" s="90" t="s">
        <v>63</v>
      </c>
      <c r="C21" s="81" t="s">
        <v>64</v>
      </c>
      <c r="D21" s="89">
        <v>107585</v>
      </c>
    </row>
    <row r="22" spans="2:4" ht="15.75">
      <c r="B22" s="90" t="s">
        <v>65</v>
      </c>
      <c r="C22" s="81" t="s">
        <v>66</v>
      </c>
      <c r="D22" s="89">
        <v>84346</v>
      </c>
    </row>
    <row r="23" spans="2:4" ht="15.75">
      <c r="B23" s="90" t="s">
        <v>67</v>
      </c>
      <c r="C23" s="81" t="s">
        <v>68</v>
      </c>
      <c r="D23" s="89">
        <v>66198</v>
      </c>
    </row>
    <row r="24" spans="2:4" ht="15.75">
      <c r="B24" s="90" t="s">
        <v>69</v>
      </c>
      <c r="C24" s="81" t="s">
        <v>70</v>
      </c>
      <c r="D24" s="89">
        <v>56888</v>
      </c>
    </row>
    <row r="25" spans="2:4" ht="15.75">
      <c r="B25" s="90" t="s">
        <v>71</v>
      </c>
      <c r="C25" s="81" t="s">
        <v>72</v>
      </c>
      <c r="D25" s="89">
        <v>77825</v>
      </c>
    </row>
    <row r="26" spans="2:4" ht="15.75">
      <c r="B26" s="90" t="s">
        <v>73</v>
      </c>
      <c r="C26" s="81" t="s">
        <v>74</v>
      </c>
      <c r="D26" s="89">
        <v>43428</v>
      </c>
    </row>
    <row r="27" spans="2:4" ht="15.75">
      <c r="B27" s="90" t="s">
        <v>75</v>
      </c>
      <c r="C27" s="81" t="s">
        <v>76</v>
      </c>
      <c r="D27" s="89">
        <v>141341</v>
      </c>
    </row>
    <row r="28" spans="2:4" ht="15.75">
      <c r="B28" s="90" t="s">
        <v>77</v>
      </c>
      <c r="C28" s="81" t="s">
        <v>78</v>
      </c>
      <c r="D28" s="89">
        <v>25689</v>
      </c>
    </row>
    <row r="29" spans="2:4" ht="15.75">
      <c r="B29" s="90" t="s">
        <v>79</v>
      </c>
      <c r="C29" s="81" t="s">
        <v>80</v>
      </c>
      <c r="D29" s="89">
        <v>84207</v>
      </c>
    </row>
    <row r="30" spans="2:4" ht="15.75">
      <c r="B30" s="90" t="s">
        <v>81</v>
      </c>
      <c r="C30" s="81" t="s">
        <v>82</v>
      </c>
      <c r="D30" s="89">
        <v>37187</v>
      </c>
    </row>
    <row r="31" spans="2:4" ht="15.75">
      <c r="B31" s="90" t="s">
        <v>83</v>
      </c>
      <c r="C31" s="81" t="s">
        <v>84</v>
      </c>
      <c r="D31" s="89">
        <v>107408</v>
      </c>
    </row>
    <row r="32" spans="2:4" ht="15.75">
      <c r="B32" s="90" t="s">
        <v>85</v>
      </c>
      <c r="C32" s="81" t="s">
        <v>86</v>
      </c>
      <c r="D32" s="89">
        <v>67532</v>
      </c>
    </row>
    <row r="33" spans="2:12" ht="15.75">
      <c r="B33" s="90" t="s">
        <v>87</v>
      </c>
      <c r="C33" s="81" t="s">
        <v>88</v>
      </c>
      <c r="D33" s="89">
        <v>63106</v>
      </c>
    </row>
    <row r="34" spans="2:12" ht="15.75">
      <c r="B34" s="90" t="s">
        <v>89</v>
      </c>
      <c r="C34" s="81" t="s">
        <v>90</v>
      </c>
      <c r="D34" s="89">
        <v>160938</v>
      </c>
    </row>
    <row r="35" spans="2:12" ht="15.75">
      <c r="B35" s="90" t="s">
        <v>91</v>
      </c>
      <c r="C35" s="81" t="s">
        <v>92</v>
      </c>
      <c r="D35" s="89">
        <v>62451</v>
      </c>
    </row>
    <row r="36" spans="2:12" ht="15.75">
      <c r="B36" s="90" t="s">
        <v>93</v>
      </c>
      <c r="C36" s="81" t="s">
        <v>94</v>
      </c>
      <c r="D36" s="89">
        <v>42508</v>
      </c>
    </row>
    <row r="37" spans="2:12" ht="15.75">
      <c r="B37" s="90" t="s">
        <v>95</v>
      </c>
      <c r="C37" s="81" t="s">
        <v>96</v>
      </c>
      <c r="D37" s="89">
        <v>100551</v>
      </c>
    </row>
    <row r="38" spans="2:12" ht="15.75">
      <c r="B38" s="90" t="s">
        <v>97</v>
      </c>
      <c r="C38" s="81" t="s">
        <v>98</v>
      </c>
      <c r="D38" s="89">
        <v>90502</v>
      </c>
    </row>
    <row r="39" spans="2:12" ht="15.75">
      <c r="B39" s="90" t="s">
        <v>99</v>
      </c>
      <c r="C39" s="81" t="s">
        <v>100</v>
      </c>
      <c r="D39" s="89">
        <v>48762</v>
      </c>
    </row>
    <row r="40" spans="2:12" ht="15.75">
      <c r="B40" s="90" t="s">
        <v>101</v>
      </c>
      <c r="C40" s="81" t="s">
        <v>102</v>
      </c>
      <c r="D40" s="89">
        <v>173142</v>
      </c>
    </row>
    <row r="41" spans="2:12" ht="15.75">
      <c r="B41" s="90" t="s">
        <v>103</v>
      </c>
      <c r="C41" s="81" t="s">
        <v>104</v>
      </c>
      <c r="D41" s="89">
        <v>34605</v>
      </c>
    </row>
    <row r="42" spans="2:12" ht="15.75">
      <c r="B42" s="90" t="s">
        <v>105</v>
      </c>
      <c r="C42" s="81" t="s">
        <v>106</v>
      </c>
      <c r="D42" s="89">
        <v>48206</v>
      </c>
    </row>
    <row r="43" spans="2:12" ht="15.75">
      <c r="B43" s="90" t="s">
        <v>107</v>
      </c>
      <c r="C43" s="81" t="s">
        <v>109</v>
      </c>
      <c r="D43" s="89">
        <v>66252</v>
      </c>
    </row>
    <row r="44" spans="2:12" ht="15.75">
      <c r="B44" s="90" t="s">
        <v>110</v>
      </c>
      <c r="C44" s="81" t="s">
        <v>111</v>
      </c>
      <c r="D44" s="89">
        <v>46253</v>
      </c>
      <c r="L44" s="19"/>
    </row>
    <row r="45" spans="2:12" ht="15.75">
      <c r="B45" s="90" t="s">
        <v>112</v>
      </c>
      <c r="C45" s="81" t="s">
        <v>113</v>
      </c>
      <c r="D45" s="89">
        <v>45777</v>
      </c>
    </row>
    <row r="46" spans="2:12" ht="15.75">
      <c r="B46" s="90" t="s">
        <v>114</v>
      </c>
      <c r="C46" s="81" t="s">
        <v>115</v>
      </c>
      <c r="D46" s="89">
        <v>66704</v>
      </c>
    </row>
    <row r="47" spans="2:12" ht="15.75">
      <c r="B47" s="90">
        <v>421</v>
      </c>
      <c r="C47" s="81" t="s">
        <v>115</v>
      </c>
      <c r="D47" s="89">
        <v>93655</v>
      </c>
    </row>
    <row r="48" spans="2:12" ht="15.75">
      <c r="B48" s="90">
        <v>431</v>
      </c>
      <c r="C48" s="81" t="s">
        <v>115</v>
      </c>
      <c r="D48" s="89">
        <v>124628</v>
      </c>
    </row>
    <row r="49" spans="2:4" ht="15.75">
      <c r="B49" s="90">
        <v>441</v>
      </c>
      <c r="C49" s="81" t="s">
        <v>115</v>
      </c>
      <c r="D49" s="89">
        <v>94446</v>
      </c>
    </row>
    <row r="50" spans="2:4" ht="15.75">
      <c r="B50" s="90">
        <v>451</v>
      </c>
      <c r="C50" s="81" t="s">
        <v>115</v>
      </c>
      <c r="D50" s="89">
        <v>75484</v>
      </c>
    </row>
    <row r="51" spans="2:4" ht="15.75">
      <c r="B51" s="90">
        <v>461</v>
      </c>
      <c r="C51" s="81" t="s">
        <v>115</v>
      </c>
      <c r="D51" s="89">
        <v>114121</v>
      </c>
    </row>
    <row r="52" spans="2:4" ht="15.75">
      <c r="B52" s="90" t="s">
        <v>116</v>
      </c>
      <c r="C52" s="81" t="s">
        <v>117</v>
      </c>
      <c r="D52" s="89">
        <v>140382</v>
      </c>
    </row>
    <row r="53" spans="2:4" ht="16.5" thickBot="1">
      <c r="B53" s="83" t="s">
        <v>118</v>
      </c>
      <c r="C53" s="84" t="s">
        <v>25</v>
      </c>
      <c r="D53" s="91">
        <f>SUM(D5:D52)</f>
        <v>3972017</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12"/>
  <sheetViews>
    <sheetView workbookViewId="0">
      <selection activeCell="C21" sqref="C21"/>
    </sheetView>
  </sheetViews>
  <sheetFormatPr defaultRowHeight="12.75"/>
  <cols>
    <col min="1" max="1" width="12.140625" customWidth="1"/>
    <col min="2" max="2" width="29.5703125" customWidth="1"/>
    <col min="3" max="3" width="31.140625" customWidth="1"/>
  </cols>
  <sheetData>
    <row r="1" spans="2:3" ht="16.5" thickBot="1">
      <c r="B1" s="122"/>
      <c r="C1" s="122"/>
    </row>
    <row r="2" spans="2:3" ht="40.5" customHeight="1">
      <c r="B2" s="123" t="s">
        <v>227</v>
      </c>
      <c r="C2" s="125"/>
    </row>
    <row r="3" spans="2:3">
      <c r="B3" s="77" t="s">
        <v>171</v>
      </c>
      <c r="C3" s="87" t="s">
        <v>27</v>
      </c>
    </row>
    <row r="4" spans="2:3" ht="15">
      <c r="B4" s="92" t="s">
        <v>187</v>
      </c>
      <c r="C4" s="39">
        <v>100202</v>
      </c>
    </row>
    <row r="5" spans="2:3" ht="15">
      <c r="B5" s="92" t="s">
        <v>181</v>
      </c>
      <c r="C5" s="39">
        <v>99914</v>
      </c>
    </row>
    <row r="6" spans="2:3" ht="15">
      <c r="B6" s="92" t="s">
        <v>2</v>
      </c>
      <c r="C6" s="39">
        <v>99587</v>
      </c>
    </row>
    <row r="7" spans="2:3" ht="15">
      <c r="B7" s="92" t="s">
        <v>3</v>
      </c>
      <c r="C7" s="39">
        <v>99347</v>
      </c>
    </row>
    <row r="8" spans="2:3" ht="15">
      <c r="B8" s="92" t="s">
        <v>4</v>
      </c>
      <c r="C8" s="39">
        <v>98999</v>
      </c>
    </row>
    <row r="9" spans="2:3" ht="15">
      <c r="B9" s="92" t="s">
        <v>5</v>
      </c>
      <c r="C9" s="39">
        <v>98749</v>
      </c>
    </row>
    <row r="10" spans="2:3" ht="15">
      <c r="B10" s="92" t="s">
        <v>192</v>
      </c>
      <c r="C10" s="39">
        <v>98470</v>
      </c>
    </row>
    <row r="11" spans="2:3" ht="15">
      <c r="B11" s="92" t="s">
        <v>174</v>
      </c>
      <c r="C11" s="39">
        <v>98211</v>
      </c>
    </row>
    <row r="12" spans="2:3" ht="15.75" thickBot="1">
      <c r="B12" s="93" t="s">
        <v>9</v>
      </c>
      <c r="C12" s="76">
        <v>97789</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D17" sqref="D17"/>
    </sheetView>
  </sheetViews>
  <sheetFormatPr defaultColWidth="11.42578125" defaultRowHeight="12.75"/>
  <cols>
    <col min="2" max="2" width="4.7109375" customWidth="1"/>
    <col min="3" max="3" width="18.140625" style="7" customWidth="1"/>
    <col min="4" max="4" width="24" customWidth="1"/>
    <col min="5" max="6" width="13.85546875" bestFit="1" customWidth="1"/>
  </cols>
  <sheetData>
    <row r="1" spans="2:8" ht="13.5" thickBot="1"/>
    <row r="2" spans="2:8" ht="51.75" customHeight="1">
      <c r="B2" s="98" t="s">
        <v>228</v>
      </c>
      <c r="C2" s="99"/>
      <c r="D2" s="99"/>
      <c r="E2" s="99"/>
      <c r="F2" s="100"/>
    </row>
    <row r="3" spans="2:8" ht="23.25" customHeight="1">
      <c r="B3" s="110" t="s">
        <v>24</v>
      </c>
      <c r="C3" s="102" t="s">
        <v>148</v>
      </c>
      <c r="D3" s="102" t="s">
        <v>119</v>
      </c>
      <c r="E3" s="102" t="s">
        <v>121</v>
      </c>
      <c r="F3" s="109"/>
    </row>
    <row r="4" spans="2:8">
      <c r="B4" s="110"/>
      <c r="C4" s="102"/>
      <c r="D4" s="102"/>
      <c r="E4" s="31" t="s">
        <v>154</v>
      </c>
      <c r="F4" s="46" t="s">
        <v>155</v>
      </c>
    </row>
    <row r="5" spans="2:8" ht="15">
      <c r="B5" s="94">
        <f>k_total_tec_0922!B6</f>
        <v>1</v>
      </c>
      <c r="C5" s="49" t="str">
        <f>k_total_tec_0922!C6</f>
        <v>METROPOLITAN LIFE</v>
      </c>
      <c r="D5" s="38">
        <f t="shared" ref="D5:D11" si="0">E5+F5</f>
        <v>1109256</v>
      </c>
      <c r="E5" s="38">
        <v>530686</v>
      </c>
      <c r="F5" s="39">
        <v>578570</v>
      </c>
      <c r="G5" s="4"/>
      <c r="H5" s="4"/>
    </row>
    <row r="6" spans="2:8" ht="15">
      <c r="B6" s="95">
        <f>k_total_tec_0922!B7</f>
        <v>2</v>
      </c>
      <c r="C6" s="49" t="str">
        <f>k_total_tec_0922!C7</f>
        <v>AZT VIITORUL TAU</v>
      </c>
      <c r="D6" s="38">
        <f t="shared" si="0"/>
        <v>1652394</v>
      </c>
      <c r="E6" s="38">
        <v>790484</v>
      </c>
      <c r="F6" s="39">
        <v>861910</v>
      </c>
      <c r="G6" s="4"/>
      <c r="H6" s="4"/>
    </row>
    <row r="7" spans="2:8" ht="15">
      <c r="B7" s="95">
        <f>k_total_tec_0922!B8</f>
        <v>3</v>
      </c>
      <c r="C7" s="49" t="str">
        <f>k_total_tec_0922!C8</f>
        <v>BCR</v>
      </c>
      <c r="D7" s="38">
        <f t="shared" si="0"/>
        <v>735638</v>
      </c>
      <c r="E7" s="38">
        <v>347934</v>
      </c>
      <c r="F7" s="39">
        <v>387704</v>
      </c>
      <c r="G7" s="4"/>
      <c r="H7" s="4"/>
    </row>
    <row r="8" spans="2:8" ht="15">
      <c r="B8" s="95">
        <f>k_total_tec_0922!B9</f>
        <v>4</v>
      </c>
      <c r="C8" s="49" t="str">
        <f>k_total_tec_0922!C9</f>
        <v>BRD</v>
      </c>
      <c r="D8" s="38">
        <f t="shared" si="0"/>
        <v>525373</v>
      </c>
      <c r="E8" s="38">
        <v>247826</v>
      </c>
      <c r="F8" s="39">
        <v>277547</v>
      </c>
      <c r="G8" s="4"/>
      <c r="H8" s="4"/>
    </row>
    <row r="9" spans="2:8" ht="15">
      <c r="B9" s="95">
        <f>k_total_tec_0922!B10</f>
        <v>5</v>
      </c>
      <c r="C9" s="49" t="str">
        <f>k_total_tec_0922!C10</f>
        <v>VITAL</v>
      </c>
      <c r="D9" s="38">
        <f t="shared" si="0"/>
        <v>998718</v>
      </c>
      <c r="E9" s="38">
        <v>470456</v>
      </c>
      <c r="F9" s="39">
        <v>528262</v>
      </c>
      <c r="G9" s="4"/>
      <c r="H9" s="4"/>
    </row>
    <row r="10" spans="2:8" ht="15">
      <c r="B10" s="95">
        <f>k_total_tec_0922!B11</f>
        <v>6</v>
      </c>
      <c r="C10" s="49" t="str">
        <f>k_total_tec_0922!C11</f>
        <v>ARIPI</v>
      </c>
      <c r="D10" s="38">
        <f t="shared" si="0"/>
        <v>834576</v>
      </c>
      <c r="E10" s="38">
        <v>395368</v>
      </c>
      <c r="F10" s="39">
        <v>439208</v>
      </c>
      <c r="G10" s="4"/>
      <c r="H10" s="4"/>
    </row>
    <row r="11" spans="2:8" ht="15">
      <c r="B11" s="95">
        <f>k_total_tec_0922!B12</f>
        <v>7</v>
      </c>
      <c r="C11" s="49" t="s">
        <v>196</v>
      </c>
      <c r="D11" s="38">
        <f t="shared" si="0"/>
        <v>2075156</v>
      </c>
      <c r="E11" s="38">
        <v>1028346</v>
      </c>
      <c r="F11" s="39">
        <v>1046810</v>
      </c>
      <c r="G11" s="4"/>
      <c r="H11" s="4"/>
    </row>
    <row r="12" spans="2:8" ht="15.75" thickBot="1">
      <c r="B12" s="131" t="s">
        <v>25</v>
      </c>
      <c r="C12" s="132"/>
      <c r="D12" s="34">
        <f>SUM(D5:D11)</f>
        <v>7931111</v>
      </c>
      <c r="E12" s="34">
        <f>SUM(E5:E11)</f>
        <v>3811100</v>
      </c>
      <c r="F12" s="35">
        <f>SUM(F5:F11)</f>
        <v>4120011</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P40" sqref="P40"/>
    </sheetView>
  </sheetViews>
  <sheetFormatPr defaultRowHeight="12.7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H25" sqref="H25"/>
    </sheetView>
  </sheetViews>
  <sheetFormatPr defaultColWidth="11.42578125" defaultRowHeight="12.75"/>
  <cols>
    <col min="2" max="2" width="5.140625" customWidth="1"/>
    <col min="3" max="3" width="17.425781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6" ht="13.5" thickBot="1"/>
    <row r="2" spans="2:16" ht="54" customHeight="1">
      <c r="B2" s="98" t="s">
        <v>232</v>
      </c>
      <c r="C2" s="99"/>
      <c r="D2" s="99"/>
      <c r="E2" s="99"/>
      <c r="F2" s="99"/>
      <c r="G2" s="99"/>
      <c r="H2" s="99"/>
      <c r="I2" s="99"/>
      <c r="J2" s="99"/>
      <c r="K2" s="99"/>
      <c r="L2" s="99"/>
      <c r="M2" s="99"/>
      <c r="N2" s="99"/>
      <c r="O2" s="99"/>
      <c r="P2" s="100"/>
    </row>
    <row r="3" spans="2:16">
      <c r="B3" s="110" t="s">
        <v>24</v>
      </c>
      <c r="C3" s="102" t="s">
        <v>148</v>
      </c>
      <c r="D3" s="102" t="s">
        <v>119</v>
      </c>
      <c r="E3" s="133"/>
      <c r="F3" s="134"/>
      <c r="G3" s="134"/>
      <c r="H3" s="135"/>
      <c r="I3" s="102" t="s">
        <v>121</v>
      </c>
      <c r="J3" s="102"/>
      <c r="K3" s="102"/>
      <c r="L3" s="102"/>
      <c r="M3" s="102"/>
      <c r="N3" s="102"/>
      <c r="O3" s="102"/>
      <c r="P3" s="109"/>
    </row>
    <row r="4" spans="2:16" ht="23.25" customHeight="1">
      <c r="B4" s="110"/>
      <c r="C4" s="102"/>
      <c r="D4" s="102"/>
      <c r="E4" s="102" t="s">
        <v>25</v>
      </c>
      <c r="F4" s="102"/>
      <c r="G4" s="102"/>
      <c r="H4" s="102"/>
      <c r="I4" s="102" t="s">
        <v>156</v>
      </c>
      <c r="J4" s="102"/>
      <c r="K4" s="102"/>
      <c r="L4" s="102"/>
      <c r="M4" s="102" t="s">
        <v>157</v>
      </c>
      <c r="N4" s="102"/>
      <c r="O4" s="102"/>
      <c r="P4" s="109"/>
    </row>
    <row r="5" spans="2:16" ht="47.25" customHeight="1">
      <c r="B5" s="110"/>
      <c r="C5" s="102"/>
      <c r="D5" s="102"/>
      <c r="E5" s="31" t="s">
        <v>158</v>
      </c>
      <c r="F5" s="31" t="s">
        <v>159</v>
      </c>
      <c r="G5" s="31" t="s">
        <v>189</v>
      </c>
      <c r="H5" s="31" t="s">
        <v>188</v>
      </c>
      <c r="I5" s="31" t="s">
        <v>158</v>
      </c>
      <c r="J5" s="31" t="s">
        <v>159</v>
      </c>
      <c r="K5" s="31" t="s">
        <v>189</v>
      </c>
      <c r="L5" s="31" t="s">
        <v>188</v>
      </c>
      <c r="M5" s="31" t="s">
        <v>158</v>
      </c>
      <c r="N5" s="31" t="s">
        <v>159</v>
      </c>
      <c r="O5" s="31" t="s">
        <v>189</v>
      </c>
      <c r="P5" s="46" t="s">
        <v>188</v>
      </c>
    </row>
    <row r="6" spans="2:16" ht="18" hidden="1" customHeight="1">
      <c r="B6" s="28"/>
      <c r="C6" s="16"/>
      <c r="D6" s="96" t="s">
        <v>160</v>
      </c>
      <c r="E6" s="96" t="s">
        <v>161</v>
      </c>
      <c r="F6" s="96" t="s">
        <v>162</v>
      </c>
      <c r="G6" s="96"/>
      <c r="H6" s="96" t="s">
        <v>163</v>
      </c>
      <c r="I6" s="96" t="s">
        <v>161</v>
      </c>
      <c r="J6" s="96" t="s">
        <v>162</v>
      </c>
      <c r="K6" s="96"/>
      <c r="L6" s="96" t="s">
        <v>163</v>
      </c>
      <c r="M6" s="96" t="s">
        <v>164</v>
      </c>
      <c r="N6" s="96" t="s">
        <v>165</v>
      </c>
      <c r="O6" s="96"/>
      <c r="P6" s="97" t="s">
        <v>166</v>
      </c>
    </row>
    <row r="7" spans="2:16" ht="15">
      <c r="B7" s="36">
        <f>k_total_tec_0922!B6</f>
        <v>1</v>
      </c>
      <c r="C7" s="49" t="str">
        <f>k_total_tec_0922!C6</f>
        <v>METROPOLITAN LIFE</v>
      </c>
      <c r="D7" s="38">
        <f>SUM(E7+F7+G7+H7)</f>
        <v>1109256</v>
      </c>
      <c r="E7" s="38">
        <f>I7+M7</f>
        <v>106651</v>
      </c>
      <c r="F7" s="38">
        <f>J7+N7</f>
        <v>325144</v>
      </c>
      <c r="G7" s="38">
        <f>K7+O7</f>
        <v>389803</v>
      </c>
      <c r="H7" s="38">
        <f>L7+P7</f>
        <v>287658</v>
      </c>
      <c r="I7" s="38">
        <v>49777</v>
      </c>
      <c r="J7" s="38">
        <v>152256</v>
      </c>
      <c r="K7" s="38">
        <v>182332</v>
      </c>
      <c r="L7" s="38">
        <v>146321</v>
      </c>
      <c r="M7" s="38">
        <v>56874</v>
      </c>
      <c r="N7" s="38">
        <v>172888</v>
      </c>
      <c r="O7" s="38">
        <v>207471</v>
      </c>
      <c r="P7" s="39">
        <v>141337</v>
      </c>
    </row>
    <row r="8" spans="2:16" ht="15">
      <c r="B8" s="40">
        <f>k_total_tec_0922!B7</f>
        <v>2</v>
      </c>
      <c r="C8" s="49" t="str">
        <f>k_total_tec_0922!C7</f>
        <v>AZT VIITORUL TAU</v>
      </c>
      <c r="D8" s="38">
        <f t="shared" ref="D8:D13" si="0">SUM(E8+F8+G8+H8)</f>
        <v>1652394</v>
      </c>
      <c r="E8" s="38">
        <f t="shared" ref="E8:E13" si="1">I8+M8</f>
        <v>106341</v>
      </c>
      <c r="F8" s="38">
        <f t="shared" ref="F8:F13" si="2">J8+N8</f>
        <v>297316</v>
      </c>
      <c r="G8" s="38">
        <f t="shared" ref="G8:G13" si="3">K8+O8</f>
        <v>649524</v>
      </c>
      <c r="H8" s="38">
        <f t="shared" ref="H8:H13" si="4">L8+P8</f>
        <v>599213</v>
      </c>
      <c r="I8" s="38">
        <v>49599</v>
      </c>
      <c r="J8" s="38">
        <v>139219</v>
      </c>
      <c r="K8" s="38">
        <v>304000</v>
      </c>
      <c r="L8" s="38">
        <v>297666</v>
      </c>
      <c r="M8" s="38">
        <v>56742</v>
      </c>
      <c r="N8" s="38">
        <v>158097</v>
      </c>
      <c r="O8" s="38">
        <v>345524</v>
      </c>
      <c r="P8" s="39">
        <v>301547</v>
      </c>
    </row>
    <row r="9" spans="2:16" ht="15">
      <c r="B9" s="40">
        <f>k_total_tec_0922!B8</f>
        <v>3</v>
      </c>
      <c r="C9" s="37" t="str">
        <f>k_total_tec_0922!C8</f>
        <v>BCR</v>
      </c>
      <c r="D9" s="38">
        <f t="shared" si="0"/>
        <v>735638</v>
      </c>
      <c r="E9" s="38">
        <f t="shared" si="1"/>
        <v>109975</v>
      </c>
      <c r="F9" s="38">
        <f t="shared" si="2"/>
        <v>295218</v>
      </c>
      <c r="G9" s="38">
        <f t="shared" si="3"/>
        <v>187853</v>
      </c>
      <c r="H9" s="38">
        <f t="shared" si="4"/>
        <v>142592</v>
      </c>
      <c r="I9" s="38">
        <v>51128</v>
      </c>
      <c r="J9" s="38">
        <v>139642</v>
      </c>
      <c r="K9" s="38">
        <v>87323</v>
      </c>
      <c r="L9" s="38">
        <v>69841</v>
      </c>
      <c r="M9" s="38">
        <v>58847</v>
      </c>
      <c r="N9" s="38">
        <v>155576</v>
      </c>
      <c r="O9" s="38">
        <v>100530</v>
      </c>
      <c r="P9" s="39">
        <v>72751</v>
      </c>
    </row>
    <row r="10" spans="2:16" ht="15">
      <c r="B10" s="40">
        <f>k_total_tec_0922!B9</f>
        <v>4</v>
      </c>
      <c r="C10" s="37" t="str">
        <f>k_total_tec_0922!C9</f>
        <v>BRD</v>
      </c>
      <c r="D10" s="38">
        <f t="shared" si="0"/>
        <v>525373</v>
      </c>
      <c r="E10" s="38">
        <f t="shared" si="1"/>
        <v>114778</v>
      </c>
      <c r="F10" s="38">
        <f t="shared" si="2"/>
        <v>238357</v>
      </c>
      <c r="G10" s="38">
        <f t="shared" si="3"/>
        <v>115189</v>
      </c>
      <c r="H10" s="38">
        <f t="shared" si="4"/>
        <v>57049</v>
      </c>
      <c r="I10" s="38">
        <v>53476</v>
      </c>
      <c r="J10" s="38">
        <v>113452</v>
      </c>
      <c r="K10" s="38">
        <v>53515</v>
      </c>
      <c r="L10" s="38">
        <v>27383</v>
      </c>
      <c r="M10" s="38">
        <v>61302</v>
      </c>
      <c r="N10" s="38">
        <v>124905</v>
      </c>
      <c r="O10" s="38">
        <v>61674</v>
      </c>
      <c r="P10" s="39">
        <v>29666</v>
      </c>
    </row>
    <row r="11" spans="2:16" ht="15">
      <c r="B11" s="40">
        <f>k_total_tec_0922!B10</f>
        <v>5</v>
      </c>
      <c r="C11" s="37" t="str">
        <f>k_total_tec_0922!C10</f>
        <v>VITAL</v>
      </c>
      <c r="D11" s="38">
        <f t="shared" si="0"/>
        <v>998718</v>
      </c>
      <c r="E11" s="38">
        <f t="shared" si="1"/>
        <v>106224</v>
      </c>
      <c r="F11" s="38">
        <f t="shared" si="2"/>
        <v>354098</v>
      </c>
      <c r="G11" s="38">
        <f t="shared" si="3"/>
        <v>323188</v>
      </c>
      <c r="H11" s="38">
        <f t="shared" si="4"/>
        <v>215208</v>
      </c>
      <c r="I11" s="38">
        <v>49548</v>
      </c>
      <c r="J11" s="38">
        <v>166389</v>
      </c>
      <c r="K11" s="38">
        <v>147357</v>
      </c>
      <c r="L11" s="38">
        <v>107162</v>
      </c>
      <c r="M11" s="38">
        <v>56676</v>
      </c>
      <c r="N11" s="38">
        <v>187709</v>
      </c>
      <c r="O11" s="38">
        <v>175831</v>
      </c>
      <c r="P11" s="39">
        <v>108046</v>
      </c>
    </row>
    <row r="12" spans="2:16" ht="15">
      <c r="B12" s="40">
        <f>k_total_tec_0922!B11</f>
        <v>6</v>
      </c>
      <c r="C12" s="37" t="str">
        <f>k_total_tec_0922!C11</f>
        <v>ARIPI</v>
      </c>
      <c r="D12" s="38">
        <f t="shared" si="0"/>
        <v>834576</v>
      </c>
      <c r="E12" s="38">
        <f t="shared" si="1"/>
        <v>106124</v>
      </c>
      <c r="F12" s="38">
        <f t="shared" si="2"/>
        <v>265519</v>
      </c>
      <c r="G12" s="38">
        <f t="shared" si="3"/>
        <v>271587</v>
      </c>
      <c r="H12" s="38">
        <f t="shared" si="4"/>
        <v>191346</v>
      </c>
      <c r="I12" s="38">
        <v>49499</v>
      </c>
      <c r="J12" s="38">
        <v>124692</v>
      </c>
      <c r="K12" s="38">
        <v>125034</v>
      </c>
      <c r="L12" s="38">
        <v>96143</v>
      </c>
      <c r="M12" s="38">
        <v>56625</v>
      </c>
      <c r="N12" s="38">
        <v>140827</v>
      </c>
      <c r="O12" s="38">
        <v>146553</v>
      </c>
      <c r="P12" s="39">
        <v>95203</v>
      </c>
    </row>
    <row r="13" spans="2:16" ht="15">
      <c r="B13" s="40">
        <f>k_total_tec_0922!B12</f>
        <v>7</v>
      </c>
      <c r="C13" s="37" t="s">
        <v>196</v>
      </c>
      <c r="D13" s="38">
        <f t="shared" si="0"/>
        <v>2075156</v>
      </c>
      <c r="E13" s="38">
        <f t="shared" si="1"/>
        <v>108710</v>
      </c>
      <c r="F13" s="38">
        <f t="shared" si="2"/>
        <v>340749</v>
      </c>
      <c r="G13" s="38">
        <f t="shared" si="3"/>
        <v>826104</v>
      </c>
      <c r="H13" s="38">
        <f t="shared" si="4"/>
        <v>799593</v>
      </c>
      <c r="I13" s="38">
        <v>50773</v>
      </c>
      <c r="J13" s="38">
        <v>160841</v>
      </c>
      <c r="K13" s="38">
        <v>406008</v>
      </c>
      <c r="L13" s="38">
        <v>410724</v>
      </c>
      <c r="M13" s="38">
        <v>57937</v>
      </c>
      <c r="N13" s="38">
        <v>179908</v>
      </c>
      <c r="O13" s="38">
        <v>420096</v>
      </c>
      <c r="P13" s="39">
        <v>388869</v>
      </c>
    </row>
    <row r="14" spans="2:16" ht="15.75" thickBot="1">
      <c r="B14" s="112" t="s">
        <v>25</v>
      </c>
      <c r="C14" s="113"/>
      <c r="D14" s="34">
        <f t="shared" ref="D14:P14" si="5">SUM(D7:D13)</f>
        <v>7931111</v>
      </c>
      <c r="E14" s="34">
        <f t="shared" si="5"/>
        <v>758803</v>
      </c>
      <c r="F14" s="34">
        <f t="shared" si="5"/>
        <v>2116401</v>
      </c>
      <c r="G14" s="34">
        <f t="shared" si="5"/>
        <v>2763248</v>
      </c>
      <c r="H14" s="34">
        <f t="shared" si="5"/>
        <v>2292659</v>
      </c>
      <c r="I14" s="34">
        <f t="shared" si="5"/>
        <v>353800</v>
      </c>
      <c r="J14" s="34">
        <f t="shared" si="5"/>
        <v>996491</v>
      </c>
      <c r="K14" s="34">
        <f t="shared" si="5"/>
        <v>1305569</v>
      </c>
      <c r="L14" s="34">
        <f t="shared" si="5"/>
        <v>1155240</v>
      </c>
      <c r="M14" s="34">
        <f t="shared" si="5"/>
        <v>405003</v>
      </c>
      <c r="N14" s="34">
        <f t="shared" si="5"/>
        <v>1119910</v>
      </c>
      <c r="O14" s="34">
        <f t="shared" si="5"/>
        <v>1457679</v>
      </c>
      <c r="P14" s="35">
        <f t="shared" si="5"/>
        <v>1137419</v>
      </c>
    </row>
    <row r="16" spans="2:16">
      <c r="B16" s="11"/>
      <c r="C16" s="12"/>
      <c r="E16" s="4"/>
      <c r="I16" s="4"/>
    </row>
    <row r="17" spans="2:3">
      <c r="B17" s="15"/>
      <c r="C17" s="15"/>
    </row>
  </sheetData>
  <mergeCells count="10">
    <mergeCell ref="E3:H3"/>
    <mergeCell ref="B14:C14"/>
    <mergeCell ref="B3:B5"/>
    <mergeCell ref="C3:C5"/>
    <mergeCell ref="I3:P3"/>
    <mergeCell ref="I4:L4"/>
    <mergeCell ref="M4:P4"/>
    <mergeCell ref="D3:D5"/>
    <mergeCell ref="E4:H4"/>
    <mergeCell ref="B2:P2"/>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T40" sqref="T40"/>
    </sheetView>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O7" sqref="O7"/>
    </sheetView>
  </sheetViews>
  <sheetFormatPr defaultRowHeight="12.75"/>
  <cols>
    <col min="2" max="2" width="5.140625" customWidth="1"/>
    <col min="3" max="3" width="18.140625" customWidth="1"/>
    <col min="4" max="4" width="23.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39.75" customHeight="1">
      <c r="B2" s="98" t="s">
        <v>200</v>
      </c>
      <c r="C2" s="99"/>
      <c r="D2" s="99"/>
      <c r="E2" s="99"/>
      <c r="F2" s="99"/>
      <c r="G2" s="99"/>
      <c r="H2" s="99"/>
      <c r="I2" s="99"/>
      <c r="J2" s="99"/>
      <c r="K2" s="100"/>
    </row>
    <row r="3" spans="2:11" ht="69.75" customHeight="1">
      <c r="B3" s="110" t="s">
        <v>24</v>
      </c>
      <c r="C3" s="102" t="s">
        <v>148</v>
      </c>
      <c r="D3" s="102" t="s">
        <v>7</v>
      </c>
      <c r="E3" s="102" t="s">
        <v>120</v>
      </c>
      <c r="F3" s="102"/>
      <c r="G3" s="102" t="s">
        <v>203</v>
      </c>
      <c r="H3" s="102"/>
      <c r="I3" s="102"/>
      <c r="J3" s="102" t="s">
        <v>121</v>
      </c>
      <c r="K3" s="109"/>
    </row>
    <row r="4" spans="2:11" ht="119.25" customHeight="1">
      <c r="B4" s="110" t="s">
        <v>24</v>
      </c>
      <c r="C4" s="102"/>
      <c r="D4" s="102"/>
      <c r="E4" s="31" t="s">
        <v>30</v>
      </c>
      <c r="F4" s="31" t="s">
        <v>122</v>
      </c>
      <c r="G4" s="31" t="s">
        <v>30</v>
      </c>
      <c r="H4" s="31" t="s">
        <v>123</v>
      </c>
      <c r="I4" s="31" t="s">
        <v>122</v>
      </c>
      <c r="J4" s="31" t="s">
        <v>204</v>
      </c>
      <c r="K4" s="46" t="s">
        <v>205</v>
      </c>
    </row>
    <row r="5" spans="2:11" hidden="1">
      <c r="B5" s="44"/>
      <c r="C5" s="45"/>
      <c r="D5" s="23" t="s">
        <v>124</v>
      </c>
      <c r="E5" s="23" t="s">
        <v>125</v>
      </c>
      <c r="F5" s="22"/>
      <c r="G5" s="23" t="s">
        <v>126</v>
      </c>
      <c r="H5" s="22"/>
      <c r="I5" s="22"/>
      <c r="J5" s="23" t="s">
        <v>127</v>
      </c>
      <c r="K5" s="25" t="s">
        <v>128</v>
      </c>
    </row>
    <row r="6" spans="2:11" ht="15">
      <c r="B6" s="36">
        <f>[1]k_total_tec_0609!A10</f>
        <v>1</v>
      </c>
      <c r="C6" s="49" t="s">
        <v>197</v>
      </c>
      <c r="D6" s="38">
        <v>1109256</v>
      </c>
      <c r="E6" s="38">
        <v>547615</v>
      </c>
      <c r="F6" s="50">
        <f>E6/D6</f>
        <v>0.49367774436198675</v>
      </c>
      <c r="G6" s="38">
        <v>34052</v>
      </c>
      <c r="H6" s="50">
        <f t="shared" ref="H6:H13" si="0">G6/$G$13</f>
        <v>0.13769176647554043</v>
      </c>
      <c r="I6" s="50">
        <f t="shared" ref="I6:I13" si="1">G6/D6</f>
        <v>3.0698053470073636E-2</v>
      </c>
      <c r="J6" s="38">
        <v>26954</v>
      </c>
      <c r="K6" s="39">
        <v>7098</v>
      </c>
    </row>
    <row r="7" spans="2:11" ht="15">
      <c r="B7" s="40">
        <v>2</v>
      </c>
      <c r="C7" s="49" t="str">
        <f>[1]k_total_tec_0609!B12</f>
        <v>AZT VIITORUL TAU</v>
      </c>
      <c r="D7" s="38">
        <v>1652394</v>
      </c>
      <c r="E7" s="38">
        <v>840117</v>
      </c>
      <c r="F7" s="50">
        <f t="shared" ref="F7:F12" si="2">E7/D7</f>
        <v>0.50842414097364186</v>
      </c>
      <c r="G7" s="38">
        <v>50246</v>
      </c>
      <c r="H7" s="50">
        <f t="shared" si="0"/>
        <v>0.20317339652090932</v>
      </c>
      <c r="I7" s="50">
        <f t="shared" si="1"/>
        <v>3.0408001965632894E-2</v>
      </c>
      <c r="J7" s="38">
        <v>40419</v>
      </c>
      <c r="K7" s="39">
        <v>9827</v>
      </c>
    </row>
    <row r="8" spans="2:11" ht="15">
      <c r="B8" s="40">
        <v>3</v>
      </c>
      <c r="C8" s="37" t="str">
        <f>[1]k_total_tec_0609!B13</f>
        <v>BCR</v>
      </c>
      <c r="D8" s="38">
        <v>735638</v>
      </c>
      <c r="E8" s="38">
        <v>344142</v>
      </c>
      <c r="F8" s="50">
        <f t="shared" si="2"/>
        <v>0.46781433259293292</v>
      </c>
      <c r="G8" s="38">
        <v>23695</v>
      </c>
      <c r="H8" s="50">
        <f t="shared" si="0"/>
        <v>9.581247523311201E-2</v>
      </c>
      <c r="I8" s="50">
        <f t="shared" si="1"/>
        <v>3.2210135963612538E-2</v>
      </c>
      <c r="J8" s="38">
        <v>18625</v>
      </c>
      <c r="K8" s="39">
        <v>5070</v>
      </c>
    </row>
    <row r="9" spans="2:11" ht="15">
      <c r="B9" s="40">
        <v>4</v>
      </c>
      <c r="C9" s="37" t="str">
        <f>[1]k_total_tec_0609!B15</f>
        <v>BRD</v>
      </c>
      <c r="D9" s="38">
        <v>525373</v>
      </c>
      <c r="E9" s="38">
        <v>241534</v>
      </c>
      <c r="F9" s="50">
        <f t="shared" si="2"/>
        <v>0.45973812891031707</v>
      </c>
      <c r="G9" s="38">
        <v>17667</v>
      </c>
      <c r="H9" s="50">
        <f t="shared" si="0"/>
        <v>7.14378138823967E-2</v>
      </c>
      <c r="I9" s="50">
        <f t="shared" si="1"/>
        <v>3.3627537007040714E-2</v>
      </c>
      <c r="J9" s="38">
        <v>14064</v>
      </c>
      <c r="K9" s="39">
        <v>3603</v>
      </c>
    </row>
    <row r="10" spans="2:11" ht="15">
      <c r="B10" s="40">
        <v>5</v>
      </c>
      <c r="C10" s="37" t="str">
        <f>[1]k_total_tec_0609!B16</f>
        <v>VITAL</v>
      </c>
      <c r="D10" s="38">
        <v>998718</v>
      </c>
      <c r="E10" s="38">
        <v>463529</v>
      </c>
      <c r="F10" s="50">
        <f t="shared" si="2"/>
        <v>0.46412400697694445</v>
      </c>
      <c r="G10" s="38">
        <v>30038</v>
      </c>
      <c r="H10" s="50">
        <f t="shared" si="0"/>
        <v>0.12146086225162349</v>
      </c>
      <c r="I10" s="50">
        <f t="shared" si="1"/>
        <v>3.0076558147545153E-2</v>
      </c>
      <c r="J10" s="38">
        <v>23744</v>
      </c>
      <c r="K10" s="39">
        <v>6294</v>
      </c>
    </row>
    <row r="11" spans="2:11" ht="15">
      <c r="B11" s="40">
        <v>6</v>
      </c>
      <c r="C11" s="37" t="str">
        <f>[1]k_total_tec_0609!B18</f>
        <v>ARIPI</v>
      </c>
      <c r="D11" s="38">
        <v>834576</v>
      </c>
      <c r="E11" s="38">
        <v>403291</v>
      </c>
      <c r="F11" s="50">
        <f t="shared" si="2"/>
        <v>0.48322860949751728</v>
      </c>
      <c r="G11" s="38">
        <v>27434</v>
      </c>
      <c r="H11" s="50">
        <f t="shared" si="0"/>
        <v>0.11093139673117515</v>
      </c>
      <c r="I11" s="50">
        <f t="shared" si="1"/>
        <v>3.2871781599279157E-2</v>
      </c>
      <c r="J11" s="38">
        <v>20801</v>
      </c>
      <c r="K11" s="39">
        <v>6633</v>
      </c>
    </row>
    <row r="12" spans="2:11" ht="15">
      <c r="B12" s="40">
        <v>7</v>
      </c>
      <c r="C12" s="37" t="s">
        <v>196</v>
      </c>
      <c r="D12" s="38">
        <v>2075156</v>
      </c>
      <c r="E12" s="38">
        <v>1131789</v>
      </c>
      <c r="F12" s="50">
        <f t="shared" si="2"/>
        <v>0.54539947840066005</v>
      </c>
      <c r="G12" s="38">
        <v>64174</v>
      </c>
      <c r="H12" s="50">
        <f t="shared" si="0"/>
        <v>0.2594922889052429</v>
      </c>
      <c r="I12" s="50">
        <f t="shared" si="1"/>
        <v>3.0924903959027659E-2</v>
      </c>
      <c r="J12" s="38">
        <v>50304</v>
      </c>
      <c r="K12" s="39">
        <v>13870</v>
      </c>
    </row>
    <row r="13" spans="2:11" ht="15.75" thickBot="1">
      <c r="B13" s="47" t="s">
        <v>25</v>
      </c>
      <c r="C13" s="33"/>
      <c r="D13" s="34">
        <f>SUM(D6:D12)</f>
        <v>7931111</v>
      </c>
      <c r="E13" s="34">
        <f>SUM(E6:E12)</f>
        <v>3972017</v>
      </c>
      <c r="F13" s="48">
        <f>E13/D13</f>
        <v>0.5008147030094523</v>
      </c>
      <c r="G13" s="34">
        <f>SUM(G6:G12)</f>
        <v>247306</v>
      </c>
      <c r="H13" s="48">
        <f t="shared" si="0"/>
        <v>1</v>
      </c>
      <c r="I13" s="48">
        <f t="shared" si="1"/>
        <v>3.1181760033367329E-2</v>
      </c>
      <c r="J13" s="34">
        <f>SUM(J6:J12)</f>
        <v>194911</v>
      </c>
      <c r="K13" s="35">
        <f>SUM(K6:K12)</f>
        <v>52395</v>
      </c>
    </row>
    <row r="14" spans="2:11">
      <c r="C14" s="7"/>
      <c r="D14" s="4"/>
      <c r="E14" s="4"/>
    </row>
    <row r="15" spans="2:11" ht="14.25" customHeight="1">
      <c r="B15" s="106" t="s">
        <v>129</v>
      </c>
      <c r="C15" s="106"/>
      <c r="D15" s="106"/>
      <c r="E15" s="106"/>
      <c r="F15" s="106"/>
      <c r="G15" s="106"/>
      <c r="H15" s="106"/>
      <c r="I15" s="106"/>
      <c r="J15" s="106"/>
      <c r="K15" s="106"/>
    </row>
    <row r="16" spans="2:11" ht="33.75" customHeight="1">
      <c r="B16" s="107" t="s">
        <v>167</v>
      </c>
      <c r="C16" s="107"/>
      <c r="D16" s="107"/>
      <c r="E16" s="107"/>
      <c r="F16" s="107"/>
      <c r="G16" s="107"/>
      <c r="H16" s="107"/>
      <c r="I16" s="107"/>
      <c r="J16" s="107"/>
      <c r="K16" s="107"/>
    </row>
    <row r="17" spans="2:11" ht="30.75" customHeight="1">
      <c r="B17" s="106" t="s">
        <v>130</v>
      </c>
      <c r="C17" s="106"/>
      <c r="D17" s="106"/>
      <c r="E17" s="106"/>
      <c r="F17" s="106"/>
      <c r="G17" s="106"/>
      <c r="H17" s="106"/>
      <c r="I17" s="106"/>
      <c r="J17" s="106"/>
      <c r="K17" s="106"/>
    </row>
    <row r="18" spans="2:11" ht="207" customHeight="1">
      <c r="B18" s="106" t="s">
        <v>202</v>
      </c>
      <c r="C18" s="108"/>
      <c r="D18" s="108"/>
      <c r="E18" s="108"/>
      <c r="F18" s="108"/>
      <c r="G18" s="108"/>
      <c r="H18" s="108"/>
      <c r="I18" s="108"/>
      <c r="J18" s="108"/>
      <c r="K18" s="108"/>
    </row>
  </sheetData>
  <mergeCells count="11">
    <mergeCell ref="B18:K18"/>
    <mergeCell ref="J3:K3"/>
    <mergeCell ref="B3:B4"/>
    <mergeCell ref="C3:C4"/>
    <mergeCell ref="D3:D4"/>
    <mergeCell ref="E3:F3"/>
    <mergeCell ref="G3:I3"/>
    <mergeCell ref="B2:K2"/>
    <mergeCell ref="B15:K15"/>
    <mergeCell ref="B16:K16"/>
    <mergeCell ref="B17:K17"/>
  </mergeCells>
  <phoneticPr fontId="16" type="noConversion"/>
  <printOptions horizontalCentered="1" verticalCentered="1"/>
  <pageMargins left="0" right="0" top="0.98425196850393704" bottom="0" header="0.51181102362204722" footer="0.51181102362204722"/>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L18"/>
  <sheetViews>
    <sheetView zoomScaleNormal="100" workbookViewId="0">
      <selection activeCell="F19" sqref="F19"/>
    </sheetView>
  </sheetViews>
  <sheetFormatPr defaultRowHeight="12.75"/>
  <cols>
    <col min="2" max="2" width="4.28515625" customWidth="1"/>
    <col min="3" max="3" width="18.140625" customWidth="1"/>
    <col min="4" max="12" width="13.5703125" customWidth="1"/>
  </cols>
  <sheetData>
    <row r="1" spans="2:12" ht="13.5" thickBot="1"/>
    <row r="2" spans="2:12" s="2" customFormat="1" ht="53.25" customHeight="1">
      <c r="B2" s="98" t="s">
        <v>229</v>
      </c>
      <c r="C2" s="99"/>
      <c r="D2" s="99"/>
      <c r="E2" s="99"/>
      <c r="F2" s="99"/>
      <c r="G2" s="99"/>
      <c r="H2" s="99"/>
      <c r="I2" s="99"/>
      <c r="J2" s="99"/>
      <c r="K2" s="99"/>
      <c r="L2" s="100"/>
    </row>
    <row r="3" spans="2:12" s="17" customFormat="1" ht="12.75" customHeight="1">
      <c r="B3" s="110" t="s">
        <v>24</v>
      </c>
      <c r="C3" s="102" t="s">
        <v>168</v>
      </c>
      <c r="D3" s="111" t="s">
        <v>193</v>
      </c>
      <c r="E3" s="111" t="s">
        <v>179</v>
      </c>
      <c r="F3" s="111" t="s">
        <v>175</v>
      </c>
      <c r="G3" s="111" t="s">
        <v>169</v>
      </c>
      <c r="H3" s="111" t="s">
        <v>10</v>
      </c>
      <c r="I3" s="111" t="s">
        <v>0</v>
      </c>
      <c r="J3" s="111" t="s">
        <v>190</v>
      </c>
      <c r="K3" s="111" t="s">
        <v>177</v>
      </c>
      <c r="L3" s="114" t="s">
        <v>16</v>
      </c>
    </row>
    <row r="4" spans="2:12" s="17" customFormat="1" ht="30" customHeight="1">
      <c r="B4" s="110"/>
      <c r="C4" s="102"/>
      <c r="D4" s="102"/>
      <c r="E4" s="102"/>
      <c r="F4" s="102"/>
      <c r="G4" s="102"/>
      <c r="H4" s="102"/>
      <c r="I4" s="102"/>
      <c r="J4" s="102"/>
      <c r="K4" s="102"/>
      <c r="L4" s="109"/>
    </row>
    <row r="5" spans="2:12" ht="15">
      <c r="B5" s="36">
        <f>k_total_tec_0922!B6</f>
        <v>1</v>
      </c>
      <c r="C5" s="49" t="str">
        <f>k_total_tec_0922!C6</f>
        <v>METROPOLITAN LIFE</v>
      </c>
      <c r="D5" s="38">
        <v>1095832</v>
      </c>
      <c r="E5" s="38">
        <v>1097366</v>
      </c>
      <c r="F5" s="38">
        <v>1098260</v>
      </c>
      <c r="G5" s="38">
        <v>1099754</v>
      </c>
      <c r="H5" s="38">
        <v>1101086</v>
      </c>
      <c r="I5" s="38">
        <v>1102535</v>
      </c>
      <c r="J5" s="38">
        <v>1103850</v>
      </c>
      <c r="K5" s="38">
        <v>1105658</v>
      </c>
      <c r="L5" s="39">
        <v>1109256</v>
      </c>
    </row>
    <row r="6" spans="2:12" ht="15">
      <c r="B6" s="40">
        <f>k_total_tec_0922!B7</f>
        <v>2</v>
      </c>
      <c r="C6" s="49" t="str">
        <f>k_total_tec_0922!C7</f>
        <v>AZT VIITORUL TAU</v>
      </c>
      <c r="D6" s="38">
        <v>1639940</v>
      </c>
      <c r="E6" s="38">
        <v>1641377</v>
      </c>
      <c r="F6" s="38">
        <v>1642167</v>
      </c>
      <c r="G6" s="38">
        <v>1643544</v>
      </c>
      <c r="H6" s="38">
        <v>1644755</v>
      </c>
      <c r="I6" s="38">
        <v>1646102</v>
      </c>
      <c r="J6" s="38">
        <v>1647309</v>
      </c>
      <c r="K6" s="38">
        <v>1648954</v>
      </c>
      <c r="L6" s="39">
        <v>1652394</v>
      </c>
    </row>
    <row r="7" spans="2:12" ht="15">
      <c r="B7" s="40">
        <f>k_total_tec_0922!B8</f>
        <v>3</v>
      </c>
      <c r="C7" s="37" t="str">
        <f>k_total_tec_0922!C8</f>
        <v>BCR</v>
      </c>
      <c r="D7" s="38">
        <v>720660</v>
      </c>
      <c r="E7" s="38">
        <v>722396</v>
      </c>
      <c r="F7" s="38">
        <v>723444</v>
      </c>
      <c r="G7" s="38">
        <v>725102</v>
      </c>
      <c r="H7" s="38">
        <v>726647</v>
      </c>
      <c r="I7" s="38">
        <v>728282</v>
      </c>
      <c r="J7" s="38">
        <v>729809</v>
      </c>
      <c r="K7" s="38">
        <v>731832</v>
      </c>
      <c r="L7" s="39">
        <v>735638</v>
      </c>
    </row>
    <row r="8" spans="2:12" ht="15">
      <c r="B8" s="40">
        <f>k_total_tec_0922!B9</f>
        <v>4</v>
      </c>
      <c r="C8" s="37" t="str">
        <f>k_total_tec_0922!C9</f>
        <v>BRD</v>
      </c>
      <c r="D8" s="38">
        <v>509778</v>
      </c>
      <c r="E8" s="38">
        <v>511581</v>
      </c>
      <c r="F8" s="38">
        <v>512772</v>
      </c>
      <c r="G8" s="38">
        <v>514564</v>
      </c>
      <c r="H8" s="38">
        <v>516095</v>
      </c>
      <c r="I8" s="38">
        <v>517788</v>
      </c>
      <c r="J8" s="38">
        <v>519382</v>
      </c>
      <c r="K8" s="38">
        <v>521484</v>
      </c>
      <c r="L8" s="39">
        <v>525373</v>
      </c>
    </row>
    <row r="9" spans="2:12" ht="15">
      <c r="B9" s="40">
        <f>k_total_tec_0922!B10</f>
        <v>5</v>
      </c>
      <c r="C9" s="37" t="str">
        <f>k_total_tec_0922!C10</f>
        <v>VITAL</v>
      </c>
      <c r="D9" s="38">
        <v>984923</v>
      </c>
      <c r="E9" s="38">
        <v>986468</v>
      </c>
      <c r="F9" s="38">
        <v>987386</v>
      </c>
      <c r="G9" s="38">
        <v>988946</v>
      </c>
      <c r="H9" s="38">
        <v>990343</v>
      </c>
      <c r="I9" s="38">
        <v>991871</v>
      </c>
      <c r="J9" s="38">
        <v>993274</v>
      </c>
      <c r="K9" s="38">
        <v>995179</v>
      </c>
      <c r="L9" s="39">
        <v>998718</v>
      </c>
    </row>
    <row r="10" spans="2:12" ht="15">
      <c r="B10" s="40">
        <f>k_total_tec_0922!B11</f>
        <v>6</v>
      </c>
      <c r="C10" s="37" t="str">
        <f>k_total_tec_0922!C11</f>
        <v>ARIPI</v>
      </c>
      <c r="D10" s="38">
        <v>820324</v>
      </c>
      <c r="E10" s="38">
        <v>821938</v>
      </c>
      <c r="F10" s="38">
        <v>822910</v>
      </c>
      <c r="G10" s="38">
        <v>824513</v>
      </c>
      <c r="H10" s="38">
        <v>825960</v>
      </c>
      <c r="I10" s="38">
        <v>827500</v>
      </c>
      <c r="J10" s="38">
        <v>828954</v>
      </c>
      <c r="K10" s="38">
        <v>830883</v>
      </c>
      <c r="L10" s="39">
        <v>834576</v>
      </c>
    </row>
    <row r="11" spans="2:12" ht="15">
      <c r="B11" s="40">
        <f>k_total_tec_0922!B12</f>
        <v>7</v>
      </c>
      <c r="C11" s="37" t="str">
        <f>k_total_tec_0922!C12</f>
        <v>NN</v>
      </c>
      <c r="D11" s="38">
        <v>2062674</v>
      </c>
      <c r="E11" s="38">
        <v>2064112</v>
      </c>
      <c r="F11" s="38">
        <v>2064919</v>
      </c>
      <c r="G11" s="38">
        <v>2066250</v>
      </c>
      <c r="H11" s="38">
        <v>2067488</v>
      </c>
      <c r="I11" s="38">
        <v>2068865</v>
      </c>
      <c r="J11" s="38">
        <v>2070106</v>
      </c>
      <c r="K11" s="38">
        <v>2071753</v>
      </c>
      <c r="L11" s="39">
        <v>2075156</v>
      </c>
    </row>
    <row r="12" spans="2:12" ht="15.75" thickBot="1">
      <c r="B12" s="112" t="s">
        <v>14</v>
      </c>
      <c r="C12" s="113"/>
      <c r="D12" s="51">
        <f t="shared" ref="D12:L12" si="0">SUM(D5:D11)</f>
        <v>7834131</v>
      </c>
      <c r="E12" s="51">
        <f t="shared" si="0"/>
        <v>7845238</v>
      </c>
      <c r="F12" s="51">
        <f t="shared" si="0"/>
        <v>7851858</v>
      </c>
      <c r="G12" s="51">
        <f t="shared" si="0"/>
        <v>7862673</v>
      </c>
      <c r="H12" s="51">
        <f t="shared" si="0"/>
        <v>7872374</v>
      </c>
      <c r="I12" s="51">
        <f t="shared" si="0"/>
        <v>7882943</v>
      </c>
      <c r="J12" s="51">
        <f t="shared" si="0"/>
        <v>7892684</v>
      </c>
      <c r="K12" s="51">
        <f t="shared" si="0"/>
        <v>7905743</v>
      </c>
      <c r="L12" s="52">
        <f t="shared" si="0"/>
        <v>7931111</v>
      </c>
    </row>
    <row r="17" spans="3:3" ht="18">
      <c r="C17" s="1"/>
    </row>
    <row r="18" spans="3:3" ht="18">
      <c r="C18" s="1"/>
    </row>
  </sheetData>
  <mergeCells count="13">
    <mergeCell ref="D3:D4"/>
    <mergeCell ref="B12:C12"/>
    <mergeCell ref="B3:B4"/>
    <mergeCell ref="C3:C4"/>
    <mergeCell ref="L3:L4"/>
    <mergeCell ref="K3:K4"/>
    <mergeCell ref="B2:L2"/>
    <mergeCell ref="J3:J4"/>
    <mergeCell ref="H3:H4"/>
    <mergeCell ref="I3:I4"/>
    <mergeCell ref="G3:G4"/>
    <mergeCell ref="F3:F4"/>
    <mergeCell ref="E3:E4"/>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S24"/>
  <sheetViews>
    <sheetView zoomScaleNormal="100" workbookViewId="0">
      <selection activeCell="F37" sqref="F37"/>
    </sheetView>
  </sheetViews>
  <sheetFormatPr defaultRowHeight="12.75"/>
  <cols>
    <col min="2" max="2" width="5.42578125" customWidth="1"/>
    <col min="3" max="3" width="17.85546875" customWidth="1"/>
    <col min="4" max="12" width="17.5703125" customWidth="1"/>
    <col min="13" max="13" width="18.42578125" customWidth="1"/>
    <col min="16" max="16" width="11.140625" bestFit="1" customWidth="1"/>
    <col min="19" max="19" width="16.7109375" customWidth="1"/>
  </cols>
  <sheetData>
    <row r="1" spans="2:19" ht="13.5" thickBot="1"/>
    <row r="2" spans="2:19" ht="54" customHeight="1">
      <c r="B2" s="98" t="s">
        <v>230</v>
      </c>
      <c r="C2" s="99"/>
      <c r="D2" s="99"/>
      <c r="E2" s="99"/>
      <c r="F2" s="99"/>
      <c r="G2" s="99"/>
      <c r="H2" s="99"/>
      <c r="I2" s="99"/>
      <c r="J2" s="99"/>
      <c r="K2" s="99"/>
      <c r="L2" s="99"/>
      <c r="M2" s="100"/>
    </row>
    <row r="3" spans="2:19" s="5" customFormat="1" ht="21" customHeight="1">
      <c r="B3" s="110" t="s">
        <v>24</v>
      </c>
      <c r="C3" s="102" t="s">
        <v>168</v>
      </c>
      <c r="D3" s="115" t="s">
        <v>193</v>
      </c>
      <c r="E3" s="115" t="s">
        <v>179</v>
      </c>
      <c r="F3" s="115" t="s">
        <v>175</v>
      </c>
      <c r="G3" s="115" t="s">
        <v>169</v>
      </c>
      <c r="H3" s="115" t="s">
        <v>10</v>
      </c>
      <c r="I3" s="115" t="s">
        <v>0</v>
      </c>
      <c r="J3" s="115" t="s">
        <v>190</v>
      </c>
      <c r="K3" s="115" t="s">
        <v>177</v>
      </c>
      <c r="L3" s="115" t="s">
        <v>16</v>
      </c>
      <c r="M3" s="109" t="s">
        <v>14</v>
      </c>
    </row>
    <row r="4" spans="2:19">
      <c r="B4" s="110"/>
      <c r="C4" s="102"/>
      <c r="D4" s="115"/>
      <c r="E4" s="115"/>
      <c r="F4" s="115"/>
      <c r="G4" s="115"/>
      <c r="H4" s="115"/>
      <c r="I4" s="115"/>
      <c r="J4" s="115"/>
      <c r="K4" s="115"/>
      <c r="L4" s="115"/>
      <c r="M4" s="109"/>
    </row>
    <row r="5" spans="2:19" s="8" customFormat="1" ht="36.75" customHeight="1">
      <c r="B5" s="110"/>
      <c r="C5" s="102"/>
      <c r="D5" s="53" t="s">
        <v>206</v>
      </c>
      <c r="E5" s="53" t="s">
        <v>207</v>
      </c>
      <c r="F5" s="53" t="s">
        <v>208</v>
      </c>
      <c r="G5" s="53" t="s">
        <v>209</v>
      </c>
      <c r="H5" s="53" t="s">
        <v>210</v>
      </c>
      <c r="I5" s="53" t="s">
        <v>211</v>
      </c>
      <c r="J5" s="53" t="s">
        <v>212</v>
      </c>
      <c r="K5" s="53" t="s">
        <v>213</v>
      </c>
      <c r="L5" s="53" t="s">
        <v>214</v>
      </c>
      <c r="M5" s="109"/>
    </row>
    <row r="6" spans="2:19" ht="15.75">
      <c r="B6" s="36">
        <f>k_total_tec_0922!B6</f>
        <v>1</v>
      </c>
      <c r="C6" s="49" t="str">
        <f>k_total_tec_0922!C6</f>
        <v>METROPOLITAN LIFE</v>
      </c>
      <c r="D6" s="38">
        <v>23985657.323012874</v>
      </c>
      <c r="E6" s="38">
        <v>25092215.679132264</v>
      </c>
      <c r="F6" s="38">
        <v>25907547.501617078</v>
      </c>
      <c r="G6" s="38">
        <v>26556120.836028464</v>
      </c>
      <c r="H6" s="38">
        <v>26077782.952014577</v>
      </c>
      <c r="I6" s="38">
        <v>25801301.621134181</v>
      </c>
      <c r="J6" s="38">
        <v>26441430.138544671</v>
      </c>
      <c r="K6" s="38">
        <v>28096882.509066597</v>
      </c>
      <c r="L6" s="38">
        <v>24105380.832894899</v>
      </c>
      <c r="M6" s="39">
        <f t="shared" ref="M6:M12" si="0">SUM(D6:L6)</f>
        <v>232064319.39344558</v>
      </c>
      <c r="S6" s="20"/>
    </row>
    <row r="7" spans="2:19" ht="15.75">
      <c r="B7" s="36">
        <f>k_total_tec_0922!B7</f>
        <v>2</v>
      </c>
      <c r="C7" s="49" t="str">
        <f>k_total_tec_0922!C7</f>
        <v>AZT VIITORUL TAU</v>
      </c>
      <c r="D7" s="38">
        <v>35584422.505608208</v>
      </c>
      <c r="E7" s="38">
        <v>37691281.163995467</v>
      </c>
      <c r="F7" s="38">
        <v>38429023.285899095</v>
      </c>
      <c r="G7" s="38">
        <v>39351041.599288486</v>
      </c>
      <c r="H7" s="38">
        <v>38747786.798947155</v>
      </c>
      <c r="I7" s="38">
        <v>37826753.427745782</v>
      </c>
      <c r="J7" s="38">
        <v>39149851.704383865</v>
      </c>
      <c r="K7" s="38">
        <v>41623534.25046093</v>
      </c>
      <c r="L7" s="38">
        <v>35247117.447084062</v>
      </c>
      <c r="M7" s="39">
        <f t="shared" si="0"/>
        <v>343650812.18341309</v>
      </c>
      <c r="S7" s="20"/>
    </row>
    <row r="8" spans="2:19" ht="15.75">
      <c r="B8" s="36">
        <f>k_total_tec_0922!B8</f>
        <v>3</v>
      </c>
      <c r="C8" s="37" t="str">
        <f>k_total_tec_0922!C8</f>
        <v>BCR</v>
      </c>
      <c r="D8" s="38">
        <v>13599047.917382428</v>
      </c>
      <c r="E8" s="38">
        <v>14328880.929253682</v>
      </c>
      <c r="F8" s="38">
        <v>14598692.391655887</v>
      </c>
      <c r="G8" s="38">
        <v>15262205.894243209</v>
      </c>
      <c r="H8" s="38">
        <v>14983341.972059121</v>
      </c>
      <c r="I8" s="38">
        <v>14713303.342692601</v>
      </c>
      <c r="J8" s="38">
        <v>15187444.033640759</v>
      </c>
      <c r="K8" s="38">
        <v>16295486.557124624</v>
      </c>
      <c r="L8" s="38">
        <v>13822543.405236959</v>
      </c>
      <c r="M8" s="39">
        <f t="shared" si="0"/>
        <v>132790946.44328927</v>
      </c>
      <c r="S8" s="20"/>
    </row>
    <row r="9" spans="2:19" ht="15.75">
      <c r="B9" s="36">
        <f>k_total_tec_0922!B9</f>
        <v>4</v>
      </c>
      <c r="C9" s="37" t="str">
        <f>k_total_tec_0922!C9</f>
        <v>BRD</v>
      </c>
      <c r="D9" s="38">
        <v>9386081.3241446204</v>
      </c>
      <c r="E9" s="38">
        <v>9876054.5167557057</v>
      </c>
      <c r="F9" s="38">
        <v>10273137.330206987</v>
      </c>
      <c r="G9" s="38">
        <v>10456240.095407505</v>
      </c>
      <c r="H9" s="38">
        <v>10435791.050820004</v>
      </c>
      <c r="I9" s="38">
        <v>10237756.235525588</v>
      </c>
      <c r="J9" s="38">
        <v>10629536.423841059</v>
      </c>
      <c r="K9" s="38">
        <v>11133523.714974573</v>
      </c>
      <c r="L9" s="38">
        <v>9870201.7483508047</v>
      </c>
      <c r="M9" s="39">
        <f t="shared" si="0"/>
        <v>92298322.440026835</v>
      </c>
      <c r="S9" s="20"/>
    </row>
    <row r="10" spans="2:19" ht="15.75">
      <c r="B10" s="36">
        <f>k_total_tec_0922!B10</f>
        <v>5</v>
      </c>
      <c r="C10" s="37" t="str">
        <f>k_total_tec_0922!C10</f>
        <v>VITAL</v>
      </c>
      <c r="D10" s="38">
        <v>18679462.015723206</v>
      </c>
      <c r="E10" s="38">
        <v>19646768.455560952</v>
      </c>
      <c r="F10" s="38">
        <v>20070795.399417855</v>
      </c>
      <c r="G10" s="38">
        <v>20515965.394566625</v>
      </c>
      <c r="H10" s="38">
        <v>20537734.156711884</v>
      </c>
      <c r="I10" s="38">
        <v>19984271.92425143</v>
      </c>
      <c r="J10" s="38">
        <v>20645124.324543938</v>
      </c>
      <c r="K10" s="38">
        <v>22027660.716818284</v>
      </c>
      <c r="L10" s="38">
        <v>18788844.550568618</v>
      </c>
      <c r="M10" s="39">
        <f t="shared" si="0"/>
        <v>180896626.93816277</v>
      </c>
      <c r="S10" s="20"/>
    </row>
    <row r="11" spans="2:19" ht="15.75">
      <c r="B11" s="36">
        <f>k_total_tec_0922!B11</f>
        <v>6</v>
      </c>
      <c r="C11" s="37" t="str">
        <f>k_total_tec_0922!C11</f>
        <v>ARIPI</v>
      </c>
      <c r="D11" s="38">
        <v>16388518.623309957</v>
      </c>
      <c r="E11" s="38">
        <v>17163308.442609679</v>
      </c>
      <c r="F11" s="38">
        <v>17585424.280401036</v>
      </c>
      <c r="G11" s="38">
        <v>18043260.025873221</v>
      </c>
      <c r="H11" s="38">
        <v>17824301.882972263</v>
      </c>
      <c r="I11" s="38">
        <v>17532580.493103519</v>
      </c>
      <c r="J11" s="38">
        <v>18047088.124162029</v>
      </c>
      <c r="K11" s="38">
        <v>20272355.086411249</v>
      </c>
      <c r="L11" s="38">
        <v>15319020.599781457</v>
      </c>
      <c r="M11" s="39">
        <f t="shared" si="0"/>
        <v>158175857.55862442</v>
      </c>
      <c r="S11" s="20"/>
    </row>
    <row r="12" spans="2:19" ht="15.75">
      <c r="B12" s="36">
        <f>k_total_tec_0922!B12</f>
        <v>7</v>
      </c>
      <c r="C12" s="37" t="str">
        <f>k_total_tec_0922!C12</f>
        <v>NN</v>
      </c>
      <c r="D12" s="38">
        <v>54997135.264040738</v>
      </c>
      <c r="E12" s="38">
        <v>57566003.723490365</v>
      </c>
      <c r="F12" s="38">
        <v>59928360.284605436</v>
      </c>
      <c r="G12" s="38">
        <v>60990250.04042691</v>
      </c>
      <c r="H12" s="38">
        <v>59346279.003846928</v>
      </c>
      <c r="I12" s="38">
        <v>58610038.325169601</v>
      </c>
      <c r="J12" s="38">
        <v>60075256.368585706</v>
      </c>
      <c r="K12" s="38">
        <v>64668143.323135525</v>
      </c>
      <c r="L12" s="38">
        <v>53763872.880327009</v>
      </c>
      <c r="M12" s="39">
        <f t="shared" si="0"/>
        <v>529945339.21362817</v>
      </c>
      <c r="S12" s="20"/>
    </row>
    <row r="13" spans="2:19" ht="15.75" thickBot="1">
      <c r="B13" s="112" t="s">
        <v>14</v>
      </c>
      <c r="C13" s="113"/>
      <c r="D13" s="34">
        <f t="shared" ref="D13:M13" si="1">SUM(D6:D12)</f>
        <v>172620324.97322202</v>
      </c>
      <c r="E13" s="34">
        <f t="shared" si="1"/>
        <v>181364512.9107981</v>
      </c>
      <c r="F13" s="34">
        <f t="shared" si="1"/>
        <v>186792980.47380337</v>
      </c>
      <c r="G13" s="34">
        <f t="shared" si="1"/>
        <v>191175083.88583443</v>
      </c>
      <c r="H13" s="34">
        <f t="shared" si="1"/>
        <v>187953017.81737196</v>
      </c>
      <c r="I13" s="34">
        <f t="shared" si="1"/>
        <v>184706005.36962271</v>
      </c>
      <c r="J13" s="34">
        <f t="shared" si="1"/>
        <v>190175731.11770204</v>
      </c>
      <c r="K13" s="34">
        <f t="shared" si="1"/>
        <v>204117586.1579918</v>
      </c>
      <c r="L13" s="34">
        <f t="shared" si="1"/>
        <v>170916981.4642438</v>
      </c>
      <c r="M13" s="35">
        <f t="shared" si="1"/>
        <v>1669822224.1705904</v>
      </c>
      <c r="S13" s="21"/>
    </row>
    <row r="24" spans="4:13">
      <c r="D24" s="4"/>
      <c r="E24" s="4"/>
      <c r="F24" s="4"/>
      <c r="G24" s="4"/>
      <c r="H24" s="4"/>
      <c r="I24" s="4"/>
      <c r="J24" s="4"/>
      <c r="K24" s="4"/>
      <c r="L24" s="4"/>
      <c r="M24" s="4"/>
    </row>
  </sheetData>
  <mergeCells count="14">
    <mergeCell ref="H3:H4"/>
    <mergeCell ref="B2:M2"/>
    <mergeCell ref="B13:C13"/>
    <mergeCell ref="B3:B5"/>
    <mergeCell ref="M3:M5"/>
    <mergeCell ref="D3:D4"/>
    <mergeCell ref="I3:I4"/>
    <mergeCell ref="G3:G4"/>
    <mergeCell ref="F3:F4"/>
    <mergeCell ref="L3:L4"/>
    <mergeCell ref="K3:K4"/>
    <mergeCell ref="J3:J4"/>
    <mergeCell ref="C3:C5"/>
    <mergeCell ref="E3:E4"/>
  </mergeCells>
  <phoneticPr fontId="16" type="noConversion"/>
  <pageMargins left="0.27559055118110237" right="0.23622047244094491" top="0.98425196850393704" bottom="0.98425196850393704" header="0.51181102362204722" footer="0.51181102362204722"/>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N7"/>
  <sheetViews>
    <sheetView workbookViewId="0">
      <selection activeCell="L76" sqref="L76"/>
    </sheetView>
  </sheetViews>
  <sheetFormatPr defaultRowHeight="12.75"/>
  <cols>
    <col min="2" max="2" width="10.42578125" bestFit="1" customWidth="1"/>
    <col min="3" max="8" width="13.140625" bestFit="1" customWidth="1"/>
    <col min="9" max="11" width="14.28515625" bestFit="1" customWidth="1"/>
  </cols>
  <sheetData>
    <row r="1" spans="2:14" ht="13.5" thickBot="1"/>
    <row r="2" spans="2:14" ht="25.5">
      <c r="B2" s="54"/>
      <c r="C2" s="56" t="s">
        <v>185</v>
      </c>
      <c r="D2" s="56" t="s">
        <v>180</v>
      </c>
      <c r="E2" s="56" t="s">
        <v>176</v>
      </c>
      <c r="F2" s="56" t="s">
        <v>170</v>
      </c>
      <c r="G2" s="56" t="s">
        <v>11</v>
      </c>
      <c r="H2" s="56" t="s">
        <v>1</v>
      </c>
      <c r="I2" s="56" t="s">
        <v>191</v>
      </c>
      <c r="J2" s="56" t="s">
        <v>131</v>
      </c>
      <c r="K2" s="57" t="s">
        <v>17</v>
      </c>
    </row>
    <row r="3" spans="2:14" ht="15">
      <c r="B3" s="60" t="s">
        <v>133</v>
      </c>
      <c r="C3" s="38">
        <v>172620324.97322202</v>
      </c>
      <c r="D3" s="38">
        <v>181364513</v>
      </c>
      <c r="E3" s="38">
        <v>186792980</v>
      </c>
      <c r="F3" s="38">
        <v>191175084</v>
      </c>
      <c r="G3" s="38">
        <v>187953018</v>
      </c>
      <c r="H3" s="38">
        <v>184706005</v>
      </c>
      <c r="I3" s="38">
        <v>190175731</v>
      </c>
      <c r="J3" s="38">
        <v>204117586.1579918</v>
      </c>
      <c r="K3" s="39">
        <v>170916981</v>
      </c>
    </row>
    <row r="4" spans="2:14" ht="15" hidden="1">
      <c r="B4" s="60"/>
      <c r="C4" s="61"/>
      <c r="D4" s="61"/>
      <c r="E4" s="61"/>
      <c r="F4" s="61"/>
      <c r="G4" s="61"/>
      <c r="H4" s="61"/>
      <c r="I4" s="61"/>
      <c r="J4" s="61"/>
      <c r="K4" s="62"/>
    </row>
    <row r="5" spans="2:14" ht="15">
      <c r="B5" s="60" t="s">
        <v>134</v>
      </c>
      <c r="C5" s="38">
        <v>854142630</v>
      </c>
      <c r="D5" s="38">
        <v>896230877</v>
      </c>
      <c r="E5" s="38">
        <v>924102233</v>
      </c>
      <c r="F5" s="38">
        <v>945781375</v>
      </c>
      <c r="G5" s="38">
        <v>928299955</v>
      </c>
      <c r="H5" s="38">
        <v>901236012</v>
      </c>
      <c r="I5" s="38">
        <v>936159054</v>
      </c>
      <c r="J5" s="38">
        <v>1007463170</v>
      </c>
      <c r="K5" s="39">
        <v>844637539</v>
      </c>
    </row>
    <row r="6" spans="2:14" ht="15">
      <c r="B6" s="60" t="s">
        <v>135</v>
      </c>
      <c r="C6" s="63">
        <v>4.9481000000000002</v>
      </c>
      <c r="D6" s="63">
        <v>4.9416000000000002</v>
      </c>
      <c r="E6" s="63">
        <v>4.9471999999999996</v>
      </c>
      <c r="F6" s="63">
        <v>4.9471999999999996</v>
      </c>
      <c r="G6" s="63">
        <v>4.9390000000000001</v>
      </c>
      <c r="H6" s="63">
        <v>4.8792999999999997</v>
      </c>
      <c r="I6" s="63">
        <v>4.9226000000000001</v>
      </c>
      <c r="J6" s="63">
        <v>4.9226000000000001</v>
      </c>
      <c r="K6" s="64">
        <v>4.9226000000000001</v>
      </c>
    </row>
    <row r="7" spans="2:14" ht="39" thickBot="1">
      <c r="B7" s="55"/>
      <c r="C7" s="58" t="s">
        <v>186</v>
      </c>
      <c r="D7" s="58" t="s">
        <v>178</v>
      </c>
      <c r="E7" s="58" t="s">
        <v>173</v>
      </c>
      <c r="F7" s="58" t="s">
        <v>108</v>
      </c>
      <c r="G7" s="58" t="s">
        <v>6</v>
      </c>
      <c r="H7" s="58" t="s">
        <v>198</v>
      </c>
      <c r="I7" s="58" t="s">
        <v>182</v>
      </c>
      <c r="J7" s="58" t="s">
        <v>132</v>
      </c>
      <c r="K7" s="59" t="s">
        <v>132</v>
      </c>
      <c r="N7" s="27"/>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L19"/>
  <sheetViews>
    <sheetView zoomScaleNormal="100" workbookViewId="0">
      <selection activeCell="G23" sqref="G23"/>
    </sheetView>
  </sheetViews>
  <sheetFormatPr defaultRowHeight="12.75"/>
  <cols>
    <col min="2" max="2" width="5" customWidth="1"/>
    <col min="3" max="3" width="17.28515625" customWidth="1"/>
    <col min="4" max="12" width="16.85546875" customWidth="1"/>
  </cols>
  <sheetData>
    <row r="1" spans="2:12" ht="13.5" thickBot="1"/>
    <row r="2" spans="2:12" s="2" customFormat="1" ht="41.25" customHeight="1">
      <c r="B2" s="98" t="s">
        <v>215</v>
      </c>
      <c r="C2" s="99"/>
      <c r="D2" s="99"/>
      <c r="E2" s="99"/>
      <c r="F2" s="99"/>
      <c r="G2" s="99"/>
      <c r="H2" s="99"/>
      <c r="I2" s="99"/>
      <c r="J2" s="99"/>
      <c r="K2" s="99"/>
      <c r="L2" s="100"/>
    </row>
    <row r="3" spans="2:12" ht="12.75" customHeight="1">
      <c r="B3" s="110" t="s">
        <v>24</v>
      </c>
      <c r="C3" s="102" t="s">
        <v>15</v>
      </c>
      <c r="D3" s="111" t="s">
        <v>193</v>
      </c>
      <c r="E3" s="111" t="s">
        <v>179</v>
      </c>
      <c r="F3" s="111" t="s">
        <v>175</v>
      </c>
      <c r="G3" s="111" t="s">
        <v>169</v>
      </c>
      <c r="H3" s="111" t="s">
        <v>10</v>
      </c>
      <c r="I3" s="111" t="s">
        <v>0</v>
      </c>
      <c r="J3" s="111" t="s">
        <v>190</v>
      </c>
      <c r="K3" s="111" t="s">
        <v>177</v>
      </c>
      <c r="L3" s="114" t="s">
        <v>16</v>
      </c>
    </row>
    <row r="4" spans="2:12" ht="21.75" customHeight="1">
      <c r="B4" s="110"/>
      <c r="C4" s="102"/>
      <c r="D4" s="102"/>
      <c r="E4" s="102"/>
      <c r="F4" s="102"/>
      <c r="G4" s="102"/>
      <c r="H4" s="102"/>
      <c r="I4" s="102"/>
      <c r="J4" s="102"/>
      <c r="K4" s="102"/>
      <c r="L4" s="109"/>
    </row>
    <row r="5" spans="2:12" ht="25.5">
      <c r="B5" s="110"/>
      <c r="C5" s="102"/>
      <c r="D5" s="53" t="s">
        <v>216</v>
      </c>
      <c r="E5" s="53" t="s">
        <v>217</v>
      </c>
      <c r="F5" s="53" t="s">
        <v>218</v>
      </c>
      <c r="G5" s="53" t="s">
        <v>219</v>
      </c>
      <c r="H5" s="53" t="s">
        <v>220</v>
      </c>
      <c r="I5" s="53" t="s">
        <v>221</v>
      </c>
      <c r="J5" s="53" t="s">
        <v>222</v>
      </c>
      <c r="K5" s="53" t="s">
        <v>223</v>
      </c>
      <c r="L5" s="65" t="s">
        <v>224</v>
      </c>
    </row>
    <row r="6" spans="2:12" ht="15">
      <c r="B6" s="36">
        <f>k_total_tec_0922!B6</f>
        <v>1</v>
      </c>
      <c r="C6" s="49" t="str">
        <f>k_total_tec_0922!C6</f>
        <v>METROPOLITAN LIFE</v>
      </c>
      <c r="D6" s="68">
        <f>sume_euro_0922!D6/evolutie_rp_0922!D5</f>
        <v>21.888078941856847</v>
      </c>
      <c r="E6" s="68">
        <f>sume_euro_0922!E6/evolutie_rp_0922!E5</f>
        <v>22.865858500383887</v>
      </c>
      <c r="F6" s="68">
        <f>sume_euro_0922!F6/evolutie_rp_0922!F5</f>
        <v>23.589630416856735</v>
      </c>
      <c r="G6" s="68">
        <f>sume_euro_0922!G6/evolutie_rp_0922!G5</f>
        <v>24.14732825343528</v>
      </c>
      <c r="H6" s="68">
        <f>sume_euro_0922!H6/evolutie_rp_0922!H5</f>
        <v>23.683693146597612</v>
      </c>
      <c r="I6" s="68">
        <f>sume_euro_0922!I6/evolutie_rp_0922!I5</f>
        <v>23.401798238726371</v>
      </c>
      <c r="J6" s="68">
        <f>sume_euro_0922!J6/evolutie_rp_0922!J5</f>
        <v>23.953825373506067</v>
      </c>
      <c r="K6" s="68">
        <f>sume_euro_0922!K6/evolutie_rp_0922!K5</f>
        <v>25.411910834151787</v>
      </c>
      <c r="L6" s="69">
        <f>sume_euro_0922!L6/evolutie_rp_0922!L5</f>
        <v>21.731125035965459</v>
      </c>
    </row>
    <row r="7" spans="2:12" ht="15">
      <c r="B7" s="40">
        <f>k_total_tec_0922!B7</f>
        <v>2</v>
      </c>
      <c r="C7" s="49" t="str">
        <f>k_total_tec_0922!C7</f>
        <v>AZT VIITORUL TAU</v>
      </c>
      <c r="D7" s="68">
        <f>sume_euro_0922!D7/evolutie_rp_0922!D6</f>
        <v>21.698612452655713</v>
      </c>
      <c r="E7" s="68">
        <f>sume_euro_0922!E7/evolutie_rp_0922!E6</f>
        <v>22.963207821235137</v>
      </c>
      <c r="F7" s="68">
        <f>sume_euro_0922!F7/evolutie_rp_0922!F6</f>
        <v>23.401410018529841</v>
      </c>
      <c r="G7" s="68">
        <f>sume_euro_0922!G7/evolutie_rp_0922!G6</f>
        <v>23.942797758556196</v>
      </c>
      <c r="H7" s="68">
        <f>sume_euro_0922!H7/evolutie_rp_0922!H6</f>
        <v>23.55839428908692</v>
      </c>
      <c r="I7" s="68">
        <f>sume_euro_0922!I7/evolutie_rp_0922!I6</f>
        <v>22.979592654492723</v>
      </c>
      <c r="J7" s="68">
        <f>sume_euro_0922!J7/evolutie_rp_0922!J6</f>
        <v>23.765942943542388</v>
      </c>
      <c r="K7" s="68">
        <f>sume_euro_0922!K7/evolutie_rp_0922!K6</f>
        <v>25.242386537441874</v>
      </c>
      <c r="L7" s="69">
        <f>sume_euro_0922!L7/evolutie_rp_0922!L6</f>
        <v>21.330940106950315</v>
      </c>
    </row>
    <row r="8" spans="2:12" ht="15">
      <c r="B8" s="40">
        <f>k_total_tec_0922!B8</f>
        <v>3</v>
      </c>
      <c r="C8" s="37" t="str">
        <f>k_total_tec_0922!C8</f>
        <v>BCR</v>
      </c>
      <c r="D8" s="68">
        <f>sume_euro_0922!D8/evolutie_rp_0922!D7</f>
        <v>18.870268805514986</v>
      </c>
      <c r="E8" s="68">
        <f>sume_euro_0922!E8/evolutie_rp_0922!E7</f>
        <v>19.835216320762687</v>
      </c>
      <c r="F8" s="68">
        <f>sume_euro_0922!F8/evolutie_rp_0922!F7</f>
        <v>20.179436682944203</v>
      </c>
      <c r="G8" s="68">
        <f>sume_euro_0922!G8/evolutie_rp_0922!G7</f>
        <v>21.048357188703395</v>
      </c>
      <c r="H8" s="68">
        <f>sume_euro_0922!H8/evolutie_rp_0922!H7</f>
        <v>20.619836002982357</v>
      </c>
      <c r="I8" s="68">
        <f>sume_euro_0922!I8/evolutie_rp_0922!I7</f>
        <v>20.202755721949192</v>
      </c>
      <c r="J8" s="68">
        <f>sume_euro_0922!J8/evolutie_rp_0922!J7</f>
        <v>20.810162705092374</v>
      </c>
      <c r="K8" s="68">
        <f>sume_euro_0922!K8/evolutie_rp_0922!K7</f>
        <v>22.266704048367146</v>
      </c>
      <c r="L8" s="69">
        <f>sume_euro_0922!L8/evolutie_rp_0922!L7</f>
        <v>18.789871384073361</v>
      </c>
    </row>
    <row r="9" spans="2:12" ht="15">
      <c r="B9" s="40">
        <f>k_total_tec_0922!B9</f>
        <v>4</v>
      </c>
      <c r="C9" s="37" t="str">
        <f>k_total_tec_0922!C9</f>
        <v>BRD</v>
      </c>
      <c r="D9" s="68">
        <f>sume_euro_0922!D9/evolutie_rp_0922!D8</f>
        <v>18.412095704688355</v>
      </c>
      <c r="E9" s="68">
        <f>sume_euro_0922!E9/evolutie_rp_0922!E8</f>
        <v>19.304967379077226</v>
      </c>
      <c r="F9" s="68">
        <f>sume_euro_0922!F9/evolutie_rp_0922!F8</f>
        <v>20.034513058838989</v>
      </c>
      <c r="G9" s="68">
        <f>sume_euro_0922!G9/evolutie_rp_0922!G8</f>
        <v>20.320582270441587</v>
      </c>
      <c r="H9" s="68">
        <f>sume_euro_0922!H9/evolutie_rp_0922!H8</f>
        <v>20.220678461949841</v>
      </c>
      <c r="I9" s="68">
        <f>sume_euro_0922!I9/evolutie_rp_0922!I8</f>
        <v>19.772100233156404</v>
      </c>
      <c r="J9" s="68">
        <f>sume_euro_0922!J9/evolutie_rp_0922!J8</f>
        <v>20.465738943284634</v>
      </c>
      <c r="K9" s="68">
        <f>sume_euro_0922!K9/evolutie_rp_0922!K8</f>
        <v>21.349693787296587</v>
      </c>
      <c r="L9" s="69">
        <f>sume_euro_0922!L9/evolutie_rp_0922!L8</f>
        <v>18.787036540421386</v>
      </c>
    </row>
    <row r="10" spans="2:12" ht="15">
      <c r="B10" s="40">
        <f>k_total_tec_0922!B10</f>
        <v>5</v>
      </c>
      <c r="C10" s="37" t="str">
        <f>k_total_tec_0922!C10</f>
        <v>VITAL</v>
      </c>
      <c r="D10" s="68">
        <f>sume_euro_0922!D10/evolutie_rp_0922!D9</f>
        <v>18.96540340282764</v>
      </c>
      <c r="E10" s="68">
        <f>sume_euro_0922!E10/evolutie_rp_0922!E9</f>
        <v>19.916275495566964</v>
      </c>
      <c r="F10" s="68">
        <f>sume_euro_0922!F10/evolutie_rp_0922!F9</f>
        <v>20.327202734713531</v>
      </c>
      <c r="G10" s="68">
        <f>sume_euro_0922!G10/evolutie_rp_0922!G9</f>
        <v>20.745283761263632</v>
      </c>
      <c r="H10" s="68">
        <f>sume_euro_0922!H10/evolutie_rp_0922!H9</f>
        <v>20.738001032684519</v>
      </c>
      <c r="I10" s="68">
        <f>sume_euro_0922!I10/evolutie_rp_0922!I9</f>
        <v>20.148055467143841</v>
      </c>
      <c r="J10" s="68">
        <f>sume_euro_0922!J10/evolutie_rp_0922!J9</f>
        <v>20.78492372149471</v>
      </c>
      <c r="K10" s="68">
        <f>sume_euro_0922!K10/evolutie_rp_0922!K9</f>
        <v>22.134370517081134</v>
      </c>
      <c r="L10" s="69">
        <f>sume_euro_0922!L10/evolutie_rp_0922!L9</f>
        <v>18.812962768838268</v>
      </c>
    </row>
    <row r="11" spans="2:12" ht="15">
      <c r="B11" s="40">
        <f>k_total_tec_0922!B11</f>
        <v>6</v>
      </c>
      <c r="C11" s="37" t="str">
        <f>k_total_tec_0922!C11</f>
        <v>ARIPI</v>
      </c>
      <c r="D11" s="68">
        <f>sume_euro_0922!D11/evolutie_rp_0922!D10</f>
        <v>19.978104533464773</v>
      </c>
      <c r="E11" s="68">
        <f>sume_euro_0922!E11/evolutie_rp_0922!E10</f>
        <v>20.881512282690032</v>
      </c>
      <c r="F11" s="68">
        <f>sume_euro_0922!F11/evolutie_rp_0922!F10</f>
        <v>21.369802627749131</v>
      </c>
      <c r="G11" s="68">
        <f>sume_euro_0922!G11/evolutie_rp_0922!G10</f>
        <v>21.883536130871462</v>
      </c>
      <c r="H11" s="68">
        <f>sume_euro_0922!H11/evolutie_rp_0922!H10</f>
        <v>21.580103011008116</v>
      </c>
      <c r="I11" s="68">
        <f>sume_euro_0922!I11/evolutie_rp_0922!I10</f>
        <v>21.187408450880387</v>
      </c>
      <c r="J11" s="68">
        <f>sume_euro_0922!J11/evolutie_rp_0922!J10</f>
        <v>21.770916268166907</v>
      </c>
      <c r="K11" s="68">
        <f>sume_euro_0922!K11/evolutie_rp_0922!K10</f>
        <v>24.398567652017491</v>
      </c>
      <c r="L11" s="69">
        <f>sume_euro_0922!L11/evolutie_rp_0922!L10</f>
        <v>18.355453068122564</v>
      </c>
    </row>
    <row r="12" spans="2:12" ht="15">
      <c r="B12" s="40">
        <f>k_total_tec_0922!B12</f>
        <v>7</v>
      </c>
      <c r="C12" s="37" t="str">
        <f>k_total_tec_0922!C12</f>
        <v>NN</v>
      </c>
      <c r="D12" s="68">
        <f>sume_euro_0922!D12/evolutie_rp_0922!D11</f>
        <v>26.663028313752314</v>
      </c>
      <c r="E12" s="68">
        <f>sume_euro_0922!E12/evolutie_rp_0922!E11</f>
        <v>27.888992323813032</v>
      </c>
      <c r="F12" s="68">
        <f>sume_euro_0922!F12/evolutie_rp_0922!F11</f>
        <v>29.022136115075426</v>
      </c>
      <c r="G12" s="68">
        <f>sume_euro_0922!G12/evolutie_rp_0922!G11</f>
        <v>29.517362391011208</v>
      </c>
      <c r="H12" s="68">
        <f>sume_euro_0922!H12/evolutie_rp_0922!H11</f>
        <v>28.70453371620388</v>
      </c>
      <c r="I12" s="68">
        <f>sume_euro_0922!I12/evolutie_rp_0922!I11</f>
        <v>28.329561535029885</v>
      </c>
      <c r="J12" s="68">
        <f>sume_euro_0922!J12/evolutie_rp_0922!J11</f>
        <v>29.020376912383089</v>
      </c>
      <c r="K12" s="68">
        <f>sume_euro_0922!K12/evolutie_rp_0922!K11</f>
        <v>31.214214881376073</v>
      </c>
      <c r="L12" s="69">
        <f>sume_euro_0922!L12/evolutie_rp_0922!L11</f>
        <v>25.908352374629672</v>
      </c>
    </row>
    <row r="13" spans="2:12" ht="15.75" thickBot="1">
      <c r="B13" s="112" t="s">
        <v>14</v>
      </c>
      <c r="C13" s="113"/>
      <c r="D13" s="66">
        <f>sume_euro_0922!D13/evolutie_rp_0922!D12</f>
        <v>22.034393473024899</v>
      </c>
      <c r="E13" s="66">
        <f>sume_euro_0922!E13/evolutie_rp_0922!E12</f>
        <v>23.117783413428388</v>
      </c>
      <c r="F13" s="66">
        <f>sume_euro_0922!F13/evolutie_rp_0922!F12</f>
        <v>23.789653413727475</v>
      </c>
      <c r="G13" s="66">
        <f>sume_euro_0922!G13/evolutie_rp_0922!G12</f>
        <v>24.314261051659457</v>
      </c>
      <c r="H13" s="66">
        <f>sume_euro_0922!H13/evolutie_rp_0922!H12</f>
        <v>23.875011250401972</v>
      </c>
      <c r="I13" s="66">
        <f>sume_euro_0922!I13/evolutie_rp_0922!I12</f>
        <v>23.431097417502919</v>
      </c>
      <c r="J13" s="66">
        <f>sume_euro_0922!J13/evolutie_rp_0922!J12</f>
        <v>24.095191333860832</v>
      </c>
      <c r="K13" s="66">
        <f>sume_euro_0922!K13/evolutie_rp_0922!K12</f>
        <v>25.81889977425168</v>
      </c>
      <c r="L13" s="67">
        <f>sume_euro_0922!L13/evolutie_rp_0922!L12</f>
        <v>21.5501940981842</v>
      </c>
    </row>
    <row r="18" spans="3:3" ht="18">
      <c r="C18" s="1"/>
    </row>
    <row r="19" spans="3:3" ht="18">
      <c r="C19" s="1"/>
    </row>
  </sheetData>
  <mergeCells count="13">
    <mergeCell ref="D3:D4"/>
    <mergeCell ref="B13:C13"/>
    <mergeCell ref="C3:C5"/>
    <mergeCell ref="B3:B5"/>
    <mergeCell ref="L3:L4"/>
    <mergeCell ref="K3:K4"/>
    <mergeCell ref="B2:L2"/>
    <mergeCell ref="J3:J4"/>
    <mergeCell ref="H3:H4"/>
    <mergeCell ref="I3:I4"/>
    <mergeCell ref="G3:G4"/>
    <mergeCell ref="F3:F4"/>
    <mergeCell ref="E3:E4"/>
  </mergeCells>
  <phoneticPr fontId="0" type="noConversion"/>
  <printOptions horizontalCentered="1" verticalCentered="1"/>
  <pageMargins left="0" right="0" top="0" bottom="0" header="0" footer="0"/>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K27" sqref="K27"/>
    </sheetView>
  </sheetViews>
  <sheetFormatPr defaultRowHeight="12.75"/>
  <cols>
    <col min="2" max="2" width="5.28515625" customWidth="1"/>
    <col min="3" max="3" width="18.140625" customWidth="1"/>
    <col min="4" max="4" width="17" customWidth="1"/>
    <col min="5" max="5" width="14.5703125" customWidth="1"/>
    <col min="6" max="7" width="14.28515625" customWidth="1"/>
    <col min="8" max="8" width="9.5703125" bestFit="1" customWidth="1"/>
    <col min="9" max="9" width="7" bestFit="1" customWidth="1"/>
    <col min="10" max="10" width="10.85546875" customWidth="1"/>
    <col min="11" max="11" width="13" customWidth="1"/>
    <col min="12" max="12" width="18.140625" customWidth="1"/>
    <col min="13" max="13" width="22.42578125" customWidth="1"/>
  </cols>
  <sheetData>
    <row r="1" spans="2:15" ht="13.5" thickBot="1"/>
    <row r="2" spans="2:15" s="2" customFormat="1" ht="43.5" customHeight="1">
      <c r="B2" s="98" t="s">
        <v>215</v>
      </c>
      <c r="C2" s="99"/>
      <c r="D2" s="99"/>
      <c r="E2" s="99"/>
      <c r="F2" s="99"/>
      <c r="G2" s="99"/>
      <c r="H2" s="99"/>
      <c r="I2" s="99"/>
      <c r="J2" s="99"/>
      <c r="K2" s="99"/>
      <c r="L2" s="99"/>
      <c r="M2" s="100"/>
      <c r="N2" s="3"/>
      <c r="O2" s="3"/>
    </row>
    <row r="3" spans="2:15" ht="27" customHeight="1">
      <c r="B3" s="110" t="s">
        <v>24</v>
      </c>
      <c r="C3" s="102" t="s">
        <v>15</v>
      </c>
      <c r="D3" s="102" t="s">
        <v>18</v>
      </c>
      <c r="E3" s="102" t="s">
        <v>19</v>
      </c>
      <c r="F3" s="102" t="s">
        <v>20</v>
      </c>
      <c r="G3" s="102" t="s">
        <v>21</v>
      </c>
      <c r="H3" s="102" t="s">
        <v>172</v>
      </c>
      <c r="I3" s="102"/>
      <c r="J3" s="102"/>
      <c r="K3" s="102"/>
      <c r="L3" s="102" t="s">
        <v>22</v>
      </c>
      <c r="M3" s="109" t="s">
        <v>23</v>
      </c>
    </row>
    <row r="4" spans="2:15" ht="75" customHeight="1">
      <c r="B4" s="117"/>
      <c r="C4" s="116"/>
      <c r="D4" s="116"/>
      <c r="E4" s="116"/>
      <c r="F4" s="116"/>
      <c r="G4" s="102"/>
      <c r="H4" s="31" t="s">
        <v>146</v>
      </c>
      <c r="I4" s="31" t="s">
        <v>147</v>
      </c>
      <c r="J4" s="31" t="s">
        <v>194</v>
      </c>
      <c r="K4" s="31" t="s">
        <v>195</v>
      </c>
      <c r="L4" s="116"/>
      <c r="M4" s="118"/>
    </row>
    <row r="5" spans="2:15" ht="15.75">
      <c r="B5" s="36">
        <f>k_total_tec_0922!B6</f>
        <v>1</v>
      </c>
      <c r="C5" s="49" t="str">
        <f>k_total_tec_0922!C6</f>
        <v>METROPOLITAN LIFE</v>
      </c>
      <c r="D5" s="38">
        <v>1105658</v>
      </c>
      <c r="E5" s="61">
        <v>22</v>
      </c>
      <c r="F5" s="38">
        <v>5</v>
      </c>
      <c r="G5" s="38">
        <v>20</v>
      </c>
      <c r="H5" s="38">
        <v>213</v>
      </c>
      <c r="I5" s="38">
        <v>1</v>
      </c>
      <c r="J5" s="38">
        <v>0</v>
      </c>
      <c r="K5" s="38">
        <v>0</v>
      </c>
      <c r="L5" s="38">
        <v>3807</v>
      </c>
      <c r="M5" s="39">
        <f>D5-E5+F5+G5-H5+I5+L5+J5+K5</f>
        <v>1109256</v>
      </c>
      <c r="N5" s="70"/>
      <c r="O5" s="4"/>
    </row>
    <row r="6" spans="2:15" ht="15.75">
      <c r="B6" s="40">
        <f>k_total_tec_0922!B7</f>
        <v>2</v>
      </c>
      <c r="C6" s="49" t="str">
        <f>k_total_tec_0922!C7</f>
        <v>AZT VIITORUL TAU</v>
      </c>
      <c r="D6" s="38">
        <v>1648954</v>
      </c>
      <c r="E6" s="61">
        <v>28</v>
      </c>
      <c r="F6" s="38">
        <v>6</v>
      </c>
      <c r="G6" s="38">
        <v>5</v>
      </c>
      <c r="H6" s="38">
        <v>350</v>
      </c>
      <c r="I6" s="38">
        <v>0</v>
      </c>
      <c r="J6" s="38">
        <v>0</v>
      </c>
      <c r="K6" s="38">
        <v>0</v>
      </c>
      <c r="L6" s="38">
        <v>3807</v>
      </c>
      <c r="M6" s="39">
        <f t="shared" ref="M6:M11" si="0">D6-E6+F6+G6-H6+I6+L6+J6+K6</f>
        <v>1652394</v>
      </c>
      <c r="N6" s="70"/>
      <c r="O6" s="4"/>
    </row>
    <row r="7" spans="2:15" ht="15.75">
      <c r="B7" s="40">
        <f>k_total_tec_0922!B8</f>
        <v>3</v>
      </c>
      <c r="C7" s="37" t="str">
        <f>k_total_tec_0922!C8</f>
        <v>BCR</v>
      </c>
      <c r="D7" s="38">
        <v>731832</v>
      </c>
      <c r="E7" s="61">
        <v>6</v>
      </c>
      <c r="F7" s="38">
        <v>49</v>
      </c>
      <c r="G7" s="38">
        <v>40</v>
      </c>
      <c r="H7" s="38">
        <v>86</v>
      </c>
      <c r="I7" s="38">
        <v>0</v>
      </c>
      <c r="J7" s="38">
        <v>1</v>
      </c>
      <c r="K7" s="38">
        <v>1</v>
      </c>
      <c r="L7" s="38">
        <v>3807</v>
      </c>
      <c r="M7" s="39">
        <f t="shared" si="0"/>
        <v>735638</v>
      </c>
      <c r="N7" s="70"/>
      <c r="O7" s="4"/>
    </row>
    <row r="8" spans="2:15" ht="15.75">
      <c r="B8" s="40">
        <f>k_total_tec_0922!B9</f>
        <v>4</v>
      </c>
      <c r="C8" s="37" t="str">
        <f>k_total_tec_0922!C9</f>
        <v>BRD</v>
      </c>
      <c r="D8" s="38">
        <v>521484</v>
      </c>
      <c r="E8" s="61">
        <v>25</v>
      </c>
      <c r="F8" s="38">
        <v>4</v>
      </c>
      <c r="G8" s="38">
        <v>121</v>
      </c>
      <c r="H8" s="38">
        <v>31</v>
      </c>
      <c r="I8" s="38">
        <v>0</v>
      </c>
      <c r="J8" s="38">
        <v>0</v>
      </c>
      <c r="K8" s="38">
        <v>0</v>
      </c>
      <c r="L8" s="38">
        <v>3820</v>
      </c>
      <c r="M8" s="39">
        <f t="shared" si="0"/>
        <v>525373</v>
      </c>
      <c r="N8" s="70"/>
      <c r="O8" s="4"/>
    </row>
    <row r="9" spans="2:15" ht="15.75">
      <c r="B9" s="40">
        <f>k_total_tec_0922!B10</f>
        <v>5</v>
      </c>
      <c r="C9" s="37" t="str">
        <f>k_total_tec_0922!C10</f>
        <v>VITAL</v>
      </c>
      <c r="D9" s="38">
        <v>995179</v>
      </c>
      <c r="E9" s="61">
        <v>17</v>
      </c>
      <c r="F9" s="38">
        <v>1</v>
      </c>
      <c r="G9" s="38">
        <v>7</v>
      </c>
      <c r="H9" s="38">
        <v>264</v>
      </c>
      <c r="I9" s="38">
        <v>0</v>
      </c>
      <c r="J9" s="38">
        <v>0</v>
      </c>
      <c r="K9" s="38">
        <v>5</v>
      </c>
      <c r="L9" s="38">
        <v>3807</v>
      </c>
      <c r="M9" s="39">
        <f t="shared" si="0"/>
        <v>998718</v>
      </c>
      <c r="N9" s="70"/>
      <c r="O9" s="4"/>
    </row>
    <row r="10" spans="2:15" ht="15.75">
      <c r="B10" s="40">
        <f>k_total_tec_0922!B11</f>
        <v>6</v>
      </c>
      <c r="C10" s="37" t="str">
        <f>k_total_tec_0922!C11</f>
        <v>ARIPI</v>
      </c>
      <c r="D10" s="38">
        <v>830883</v>
      </c>
      <c r="E10" s="61">
        <v>12</v>
      </c>
      <c r="F10" s="38">
        <v>0</v>
      </c>
      <c r="G10" s="38">
        <v>6</v>
      </c>
      <c r="H10" s="38">
        <v>110</v>
      </c>
      <c r="I10" s="38">
        <v>0</v>
      </c>
      <c r="J10" s="38">
        <v>0</v>
      </c>
      <c r="K10" s="38">
        <v>2</v>
      </c>
      <c r="L10" s="38">
        <v>3807</v>
      </c>
      <c r="M10" s="39">
        <f t="shared" si="0"/>
        <v>834576</v>
      </c>
      <c r="N10" s="70"/>
      <c r="O10" s="4"/>
    </row>
    <row r="11" spans="2:15" ht="15.75">
      <c r="B11" s="40">
        <f>k_total_tec_0922!B12</f>
        <v>7</v>
      </c>
      <c r="C11" s="37" t="str">
        <f>k_total_tec_0922!C12</f>
        <v>NN</v>
      </c>
      <c r="D11" s="38">
        <v>2071753</v>
      </c>
      <c r="E11" s="61">
        <v>10</v>
      </c>
      <c r="F11" s="38">
        <v>55</v>
      </c>
      <c r="G11" s="38">
        <v>39</v>
      </c>
      <c r="H11" s="38">
        <v>491</v>
      </c>
      <c r="I11" s="38">
        <v>0</v>
      </c>
      <c r="J11" s="38">
        <v>0</v>
      </c>
      <c r="K11" s="38">
        <v>3</v>
      </c>
      <c r="L11" s="38">
        <v>3807</v>
      </c>
      <c r="M11" s="39">
        <f t="shared" si="0"/>
        <v>2075156</v>
      </c>
      <c r="N11" s="70"/>
      <c r="O11" s="4"/>
    </row>
    <row r="12" spans="2:15" ht="15.75" thickBot="1">
      <c r="B12" s="112" t="s">
        <v>14</v>
      </c>
      <c r="C12" s="113"/>
      <c r="D12" s="34">
        <f t="shared" ref="D12:M12" si="1">SUM(D5:D11)</f>
        <v>7905743</v>
      </c>
      <c r="E12" s="34">
        <f t="shared" si="1"/>
        <v>120</v>
      </c>
      <c r="F12" s="34">
        <f t="shared" si="1"/>
        <v>120</v>
      </c>
      <c r="G12" s="34">
        <f t="shared" si="1"/>
        <v>238</v>
      </c>
      <c r="H12" s="34">
        <f t="shared" si="1"/>
        <v>1545</v>
      </c>
      <c r="I12" s="34">
        <f t="shared" si="1"/>
        <v>1</v>
      </c>
      <c r="J12" s="34">
        <f t="shared" si="1"/>
        <v>1</v>
      </c>
      <c r="K12" s="34">
        <f t="shared" si="1"/>
        <v>11</v>
      </c>
      <c r="L12" s="34">
        <f t="shared" si="1"/>
        <v>26662</v>
      </c>
      <c r="M12" s="35">
        <f t="shared" si="1"/>
        <v>7931111</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B12:C12"/>
    <mergeCell ref="L3:L4"/>
    <mergeCell ref="C3:C4"/>
    <mergeCell ref="M3:M4"/>
    <mergeCell ref="D3:D4"/>
    <mergeCell ref="G3:G4"/>
    <mergeCell ref="H3:K3"/>
    <mergeCell ref="E3:E4"/>
    <mergeCell ref="B2:M2"/>
    <mergeCell ref="F3:F4"/>
    <mergeCell ref="B3:B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J3"/>
  <sheetViews>
    <sheetView workbookViewId="0">
      <selection activeCell="J22" sqref="J22"/>
    </sheetView>
  </sheetViews>
  <sheetFormatPr defaultRowHeight="12.75"/>
  <cols>
    <col min="2" max="10" width="16.140625" customWidth="1"/>
  </cols>
  <sheetData>
    <row r="1" spans="2:10" ht="13.5" thickBot="1"/>
    <row r="2" spans="2:10" ht="25.5">
      <c r="B2" s="71" t="s">
        <v>193</v>
      </c>
      <c r="C2" s="72" t="s">
        <v>179</v>
      </c>
      <c r="D2" s="72" t="s">
        <v>175</v>
      </c>
      <c r="E2" s="72" t="s">
        <v>169</v>
      </c>
      <c r="F2" s="72" t="s">
        <v>10</v>
      </c>
      <c r="G2" s="72" t="s">
        <v>0</v>
      </c>
      <c r="H2" s="72" t="s">
        <v>190</v>
      </c>
      <c r="I2" s="72" t="s">
        <v>177</v>
      </c>
      <c r="J2" s="73" t="s">
        <v>16</v>
      </c>
    </row>
    <row r="3" spans="2:10" ht="15.75" thickBot="1">
      <c r="B3" s="74">
        <v>7834131</v>
      </c>
      <c r="C3" s="75">
        <v>7845238</v>
      </c>
      <c r="D3" s="75">
        <v>7851858</v>
      </c>
      <c r="E3" s="75">
        <v>7862673</v>
      </c>
      <c r="F3" s="75">
        <v>7872374</v>
      </c>
      <c r="G3" s="75">
        <v>7882943</v>
      </c>
      <c r="H3" s="75">
        <v>7892684</v>
      </c>
      <c r="I3" s="75">
        <v>7905743</v>
      </c>
      <c r="J3" s="76">
        <v>7931111</v>
      </c>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J6"/>
  <sheetViews>
    <sheetView workbookViewId="0">
      <selection activeCell="K24" sqref="K24"/>
    </sheetView>
  </sheetViews>
  <sheetFormatPr defaultRowHeight="12.75"/>
  <cols>
    <col min="2" max="10" width="16.7109375" customWidth="1"/>
  </cols>
  <sheetData>
    <row r="1" spans="2:10" ht="13.5" thickBot="1"/>
    <row r="2" spans="2:10" ht="25.5">
      <c r="B2" s="71" t="s">
        <v>193</v>
      </c>
      <c r="C2" s="72" t="s">
        <v>179</v>
      </c>
      <c r="D2" s="72" t="s">
        <v>175</v>
      </c>
      <c r="E2" s="72" t="s">
        <v>169</v>
      </c>
      <c r="F2" s="72" t="s">
        <v>10</v>
      </c>
      <c r="G2" s="72" t="s">
        <v>0</v>
      </c>
      <c r="H2" s="72" t="s">
        <v>190</v>
      </c>
      <c r="I2" s="72" t="s">
        <v>177</v>
      </c>
      <c r="J2" s="73" t="s">
        <v>16</v>
      </c>
    </row>
    <row r="3" spans="2:10" ht="15.75" thickBot="1">
      <c r="B3" s="74">
        <v>3751158</v>
      </c>
      <c r="C3" s="75">
        <v>3763200</v>
      </c>
      <c r="D3" s="75">
        <v>3770716</v>
      </c>
      <c r="E3" s="75">
        <v>3782573</v>
      </c>
      <c r="F3" s="75">
        <v>3793407</v>
      </c>
      <c r="G3" s="75">
        <v>3805018</v>
      </c>
      <c r="H3" s="75">
        <v>3815745</v>
      </c>
      <c r="I3" s="75">
        <v>3829947</v>
      </c>
      <c r="J3" s="76">
        <v>3856609</v>
      </c>
    </row>
    <row r="6" spans="2:10">
      <c r="B6" s="4"/>
      <c r="C6" s="4"/>
      <c r="D6" s="4"/>
      <c r="E6" s="4"/>
      <c r="F6" s="4"/>
      <c r="G6" s="4"/>
      <c r="H6" s="4"/>
      <c r="I6" s="4"/>
      <c r="J6" s="4"/>
    </row>
  </sheetData>
  <phoneticPr fontId="0"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k_total_tec_0922</vt:lpstr>
      <vt:lpstr>regularizati_0922</vt:lpstr>
      <vt:lpstr>evolutie_rp_0922</vt:lpstr>
      <vt:lpstr>sume_euro_0922</vt:lpstr>
      <vt:lpstr>sume_euro_0922_graf</vt:lpstr>
      <vt:lpstr>evolutie_contrib_0922</vt:lpstr>
      <vt:lpstr>part_fonduri_0922</vt:lpstr>
      <vt:lpstr>evolutie_rp_0922_graf</vt:lpstr>
      <vt:lpstr>evolutie_aleatorii_0922_graf</vt:lpstr>
      <vt:lpstr>participanti_judete_0922</vt:lpstr>
      <vt:lpstr>participanti_jud_dom_0922</vt:lpstr>
      <vt:lpstr>conturi_goale_0922</vt:lpstr>
      <vt:lpstr>rp_sexe_0922</vt:lpstr>
      <vt:lpstr>Sheet1</vt:lpstr>
      <vt:lpstr>rp_varste_sexe_0922</vt:lpstr>
      <vt:lpstr>Sheet2</vt:lpstr>
      <vt:lpstr>evolutie_contrib_0922!Print_Area</vt:lpstr>
      <vt:lpstr>evolutie_rp_0922!Print_Area</vt:lpstr>
      <vt:lpstr>k_total_tec_0922!Print_Area</vt:lpstr>
      <vt:lpstr>part_fonduri_0922!Print_Area</vt:lpstr>
      <vt:lpstr>participanti_judete_0922!Print_Area</vt:lpstr>
      <vt:lpstr>rp_sexe_0922!Print_Area</vt:lpstr>
      <vt:lpstr>rp_varste_sexe_0922!Print_Area</vt:lpstr>
      <vt:lpstr>sume_euro_0922!Print_Area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2022-11-28T14:09:32Z</cp:lastPrinted>
  <dcterms:created xsi:type="dcterms:W3CDTF">2008-08-08T07:39:32Z</dcterms:created>
  <dcterms:modified xsi:type="dcterms:W3CDTF">2022-11-28T14:21:16Z</dcterms:modified>
</cp:coreProperties>
</file>