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500" tabRatio="860"/>
  </bookViews>
  <sheets>
    <sheet name="k_total_tec_0822" sheetId="23" r:id="rId1"/>
    <sheet name="regularizati_0822" sheetId="31" r:id="rId2"/>
    <sheet name="evolutie_rp_0822" sheetId="1" r:id="rId3"/>
    <sheet name="sume_euro_0822" sheetId="15" r:id="rId4"/>
    <sheet name="sume_euro_0822_graf" sheetId="16" r:id="rId5"/>
    <sheet name="evolutie_contrib_0822" sheetId="25" r:id="rId6"/>
    <sheet name="part_fonduri_0822" sheetId="24" r:id="rId7"/>
    <sheet name="evolutie_rp_0822_graf" sheetId="13" r:id="rId8"/>
    <sheet name="evolutie_aleatorii_0822_graf" sheetId="14" r:id="rId9"/>
    <sheet name="participanti_judete_0822" sheetId="17" r:id="rId10"/>
    <sheet name="participanti_jud_dom_0822" sheetId="32" r:id="rId11"/>
    <sheet name="conturi_goale_0822" sheetId="30" r:id="rId12"/>
    <sheet name="rp_sexe_0822" sheetId="26" r:id="rId13"/>
    <sheet name="Sheet1" sheetId="33" r:id="rId14"/>
    <sheet name="rp_varste_sexe_0822" sheetId="28" r:id="rId15"/>
    <sheet name="Sheet2" sheetId="34" r:id="rId16"/>
  </sheets>
  <externalReferences>
    <externalReference r:id="rId17"/>
  </externalReferences>
  <definedNames>
    <definedName name="_xlnm.Print_Area" localSheetId="5">evolutie_contrib_0822!$B$2:$C$13</definedName>
    <definedName name="_xlnm.Print_Area" localSheetId="2">evolutie_rp_0822!$B$2:$C$12</definedName>
    <definedName name="_xlnm.Print_Area" localSheetId="0">k_total_tec_0822!$B$2:$K$16</definedName>
    <definedName name="_xlnm.Print_Area" localSheetId="6">part_fonduri_0822!$B$2:$M$12</definedName>
    <definedName name="_xlnm.Print_Area" localSheetId="10">participanti_jud_dom_0822!#REF!</definedName>
    <definedName name="_xlnm.Print_Area" localSheetId="9">participanti_judete_0822!$B$2:$E$48</definedName>
    <definedName name="_xlnm.Print_Area" localSheetId="12">rp_sexe_0822!$B$2:$F$12</definedName>
    <definedName name="_xlnm.Print_Area" localSheetId="14">rp_varste_sexe_0822!$B$2:$P$14</definedName>
    <definedName name="_xlnm.Print_Area" localSheetId="3">sume_euro_0822!$B$2:$L$13</definedName>
  </definedNames>
  <calcPr calcId="125725"/>
</workbook>
</file>

<file path=xl/calcChain.xml><?xml version="1.0" encoding="utf-8"?>
<calcChain xmlns="http://schemas.openxmlformats.org/spreadsheetml/2006/main">
  <c r="D48" i="17"/>
  <c r="K12" i="1"/>
  <c r="K13" i="15"/>
  <c r="K13" i="25" s="1"/>
  <c r="K12"/>
  <c r="K11"/>
  <c r="K10"/>
  <c r="K9"/>
  <c r="K8"/>
  <c r="K7"/>
  <c r="K6"/>
  <c r="L7" i="15"/>
  <c r="L8"/>
  <c r="L9"/>
  <c r="L13" s="1"/>
  <c r="L10"/>
  <c r="L11"/>
  <c r="L12"/>
  <c r="L6"/>
  <c r="M5" i="24"/>
  <c r="M6"/>
  <c r="M7"/>
  <c r="M12" s="1"/>
  <c r="M8"/>
  <c r="M9"/>
  <c r="M10"/>
  <c r="M11"/>
  <c r="J13" i="15"/>
  <c r="J13" i="25" s="1"/>
  <c r="J12" i="1"/>
  <c r="J12" i="25"/>
  <c r="J11"/>
  <c r="J10"/>
  <c r="J9"/>
  <c r="J8"/>
  <c r="J7"/>
  <c r="J6"/>
  <c r="I13" i="15"/>
  <c r="I12" i="1"/>
  <c r="I12" i="25"/>
  <c r="I11"/>
  <c r="I10"/>
  <c r="I9"/>
  <c r="I8"/>
  <c r="I7"/>
  <c r="I6"/>
  <c r="H13" i="15"/>
  <c r="H13" i="25" s="1"/>
  <c r="H12" i="1"/>
  <c r="H12" i="25"/>
  <c r="H11"/>
  <c r="H10"/>
  <c r="H9"/>
  <c r="H8"/>
  <c r="H7"/>
  <c r="H6"/>
  <c r="G12" i="1"/>
  <c r="G13" i="15"/>
  <c r="G13" i="25" s="1"/>
  <c r="G12"/>
  <c r="G11"/>
  <c r="G10"/>
  <c r="G9"/>
  <c r="G8"/>
  <c r="G7"/>
  <c r="G6"/>
  <c r="F13" i="15"/>
  <c r="F12" i="1"/>
  <c r="F12" i="25"/>
  <c r="F11"/>
  <c r="F10"/>
  <c r="F9"/>
  <c r="F8"/>
  <c r="F7"/>
  <c r="F6"/>
  <c r="E13" i="15"/>
  <c r="E13" i="25" s="1"/>
  <c r="E12" i="1"/>
  <c r="E12" i="25"/>
  <c r="E11"/>
  <c r="E10"/>
  <c r="E9"/>
  <c r="E8"/>
  <c r="E7"/>
  <c r="E6"/>
  <c r="D13" i="15"/>
  <c r="D13" i="25" s="1"/>
  <c r="D12"/>
  <c r="D11"/>
  <c r="D10"/>
  <c r="D9"/>
  <c r="D8"/>
  <c r="D7"/>
  <c r="D6"/>
  <c r="D12" i="1"/>
  <c r="E7" i="28"/>
  <c r="D7" s="1"/>
  <c r="F7"/>
  <c r="G7"/>
  <c r="H7"/>
  <c r="E8"/>
  <c r="F8"/>
  <c r="G8"/>
  <c r="H8"/>
  <c r="E9"/>
  <c r="F9"/>
  <c r="F14" s="1"/>
  <c r="G9"/>
  <c r="H9"/>
  <c r="E10"/>
  <c r="D10" s="1"/>
  <c r="F10"/>
  <c r="G10"/>
  <c r="G14" s="1"/>
  <c r="H10"/>
  <c r="H14" s="1"/>
  <c r="E11"/>
  <c r="D11" s="1"/>
  <c r="F11"/>
  <c r="G11"/>
  <c r="H11"/>
  <c r="E12"/>
  <c r="D12" s="1"/>
  <c r="F12"/>
  <c r="G12"/>
  <c r="H12"/>
  <c r="E13"/>
  <c r="F13"/>
  <c r="G13"/>
  <c r="D13" s="1"/>
  <c r="H13"/>
  <c r="E30" i="17"/>
  <c r="F7" i="31"/>
  <c r="F8"/>
  <c r="F9"/>
  <c r="F10"/>
  <c r="F11"/>
  <c r="F12"/>
  <c r="F6"/>
  <c r="D53" i="32"/>
  <c r="J12" i="24"/>
  <c r="L12"/>
  <c r="K12"/>
  <c r="F13" i="23"/>
  <c r="K14" i="28"/>
  <c r="O14"/>
  <c r="K7" i="23"/>
  <c r="K8"/>
  <c r="K9"/>
  <c r="K10"/>
  <c r="K11"/>
  <c r="K12"/>
  <c r="K6"/>
  <c r="K13" s="1"/>
  <c r="I6"/>
  <c r="I13" s="1"/>
  <c r="I7"/>
  <c r="I8"/>
  <c r="I9"/>
  <c r="I10"/>
  <c r="I11"/>
  <c r="I12"/>
  <c r="E37" i="17"/>
  <c r="D12" i="24"/>
  <c r="G13" i="31"/>
  <c r="H12" s="1"/>
  <c r="E13" i="23"/>
  <c r="D13"/>
  <c r="D11" i="26"/>
  <c r="D10"/>
  <c r="D9"/>
  <c r="D8"/>
  <c r="D6"/>
  <c r="D12"/>
  <c r="D5"/>
  <c r="D7"/>
  <c r="E12"/>
  <c r="F12"/>
  <c r="K13" i="31"/>
  <c r="J13"/>
  <c r="D13"/>
  <c r="E13"/>
  <c r="F13" s="1"/>
  <c r="I12"/>
  <c r="I11"/>
  <c r="C11"/>
  <c r="I10"/>
  <c r="C10"/>
  <c r="I9"/>
  <c r="C9"/>
  <c r="I8"/>
  <c r="C8"/>
  <c r="I7"/>
  <c r="C7"/>
  <c r="I6"/>
  <c r="B6"/>
  <c r="J13" i="23"/>
  <c r="G13"/>
  <c r="H13"/>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I14" i="28"/>
  <c r="J14"/>
  <c r="L14"/>
  <c r="M14"/>
  <c r="N14"/>
  <c r="P14"/>
  <c r="H9" i="31"/>
  <c r="E14" i="28"/>
  <c r="E43" i="17"/>
  <c r="E42"/>
  <c r="E46"/>
  <c r="E13"/>
  <c r="E39"/>
  <c r="E20"/>
  <c r="E28"/>
  <c r="E41"/>
  <c r="E24"/>
  <c r="E14"/>
  <c r="E22"/>
  <c r="E47"/>
  <c r="E19"/>
  <c r="E26"/>
  <c r="E40"/>
  <c r="E29"/>
  <c r="E31"/>
  <c r="E48"/>
  <c r="E12"/>
  <c r="E8"/>
  <c r="E18"/>
  <c r="E23"/>
  <c r="E21"/>
  <c r="E9"/>
  <c r="E10"/>
  <c r="E7"/>
  <c r="E27"/>
  <c r="E11"/>
  <c r="E15"/>
  <c r="E45"/>
  <c r="E44"/>
  <c r="E17"/>
  <c r="E35"/>
  <c r="E38"/>
  <c r="E33"/>
  <c r="E32"/>
  <c r="E6"/>
  <c r="E16"/>
  <c r="E34"/>
  <c r="E36"/>
  <c r="E25"/>
  <c r="E5"/>
  <c r="D8" i="28"/>
  <c r="D9"/>
  <c r="B6" i="1"/>
  <c r="B7" i="25"/>
  <c r="B6" i="24"/>
  <c r="B6" i="26"/>
  <c r="B8" i="28"/>
  <c r="B7" i="15"/>
  <c r="B8" i="25"/>
  <c r="B7" i="24"/>
  <c r="B7" i="26"/>
  <c r="B8" i="15"/>
  <c r="B7" i="1"/>
  <c r="B9" i="28"/>
  <c r="B9" i="15"/>
  <c r="B8" i="1"/>
  <c r="B9" i="25"/>
  <c r="B8" i="26"/>
  <c r="B8" i="24"/>
  <c r="B10" i="28"/>
  <c r="B9" i="1"/>
  <c r="B11" i="28"/>
  <c r="B9" i="26"/>
  <c r="B10" i="25"/>
  <c r="B10" i="15"/>
  <c r="B9" i="24"/>
  <c r="B10" i="1"/>
  <c r="B10" i="24"/>
  <c r="B12" i="28"/>
  <c r="B10" i="26"/>
  <c r="B11" i="15"/>
  <c r="B11" i="25"/>
  <c r="B11" i="26"/>
  <c r="B11" i="24"/>
  <c r="B12" i="25"/>
  <c r="B11" i="1"/>
  <c r="B13" i="28"/>
  <c r="B12" i="15"/>
  <c r="D14" i="28" l="1"/>
  <c r="F13" i="25"/>
  <c r="I13"/>
  <c r="I13" i="31"/>
  <c r="H11"/>
  <c r="H13"/>
  <c r="H8"/>
  <c r="H6"/>
  <c r="H7"/>
  <c r="H10"/>
</calcChain>
</file>

<file path=xl/sharedStrings.xml><?xml version="1.0" encoding="utf-8"?>
<sst xmlns="http://schemas.openxmlformats.org/spreadsheetml/2006/main" count="402" uniqueCount="227">
  <si>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</si>
  <si>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</si>
  <si>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</si>
  <si>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</si>
  <si>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</si>
  <si>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</si>
  <si>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</si>
  <si>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</si>
  <si>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</si>
  <si>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</si>
  <si>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</si>
  <si>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</si>
  <si>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</si>
  <si>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</si>
  <si>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</si>
  <si>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</si>
  <si>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</si>
  <si>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</si>
  <si>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</si>
  <si>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</si>
  <si>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</si>
  <si>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</si>
  <si>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</si>
  <si>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</si>
  <si>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</si>
  <si>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</si>
  <si>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</si>
  <si>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</si>
  <si>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</si>
  <si>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</si>
  <si>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</si>
  <si>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</si>
  <si>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</si>
  <si>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</si>
  <si>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</si>
  <si>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</si>
  <si>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</si>
  <si>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</si>
  <si>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</si>
  <si>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</si>
  <si>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</si>
  <si>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</si>
  <si>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</si>
  <si>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</si>
  <si>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</si>
  <si>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</si>
  <si>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</si>
  <si>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</si>
  <si>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</si>
  <si>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</si>
  <si>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</si>
  <si>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</si>
  <si>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</si>
  <si>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</si>
  <si>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</si>
  <si>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</si>
  <si>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</si>
  <si>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</si>
  <si>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</si>
  <si>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</si>
  <si>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</si>
  <si>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</si>
  <si>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</si>
  <si>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</si>
  <si>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</si>
  <si>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</si>
  <si>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</si>
  <si>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</si>
  <si>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</si>
  <si>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</si>
  <si>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</si>
  <si>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</si>
  <si>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</si>
  <si>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</si>
  <si>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</si>
  <si>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</si>
  <si>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</si>
  <si>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</si>
  <si>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</si>
  <si>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</si>
  <si>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</si>
  <si>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</si>
  <si>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</si>
  <si>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</si>
  <si>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 xml:space="preserve">1Euro 4,9472 BNR 17/06/2022)              </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</si>
  <si>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</si>
  <si>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</si>
  <si>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</si>
  <si>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</si>
  <si>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</si>
  <si>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</si>
  <si>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</si>
  <si>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</si>
  <si>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</si>
  <si>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</si>
  <si>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</si>
  <si>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</si>
  <si>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</si>
  <si>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</si>
  <si>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</si>
  <si>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</si>
  <si>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</si>
  <si>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</si>
  <si>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</si>
  <si>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</si>
  <si>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</si>
  <si>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</si>
  <si>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</si>
  <si>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</si>
  <si>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</si>
  <si>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</si>
  <si>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</si>
  <si>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</si>
  <si>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</si>
  <si>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</si>
  <si>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</si>
  <si>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</si>
  <si>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</si>
  <si>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</si>
  <si>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</si>
  <si>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</si>
  <si>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</si>
  <si>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</si>
  <si>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</si>
  <si>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</si>
  <si>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</si>
  <si>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</si>
  <si>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</si>
  <si>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</si>
  <si>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</si>
  <si>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</si>
  <si>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</si>
  <si>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</si>
  <si>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</si>
  <si>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</si>
  <si>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</si>
  <si>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</si>
  <si>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</si>
  <si>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</si>
  <si>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</si>
  <si>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</si>
  <si>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</si>
  <si>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</si>
  <si>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APRILIE 2022</t>
  </si>
  <si>
    <t>Aprilie 2022'</t>
  </si>
  <si>
    <t>Luna de referinta</t>
  </si>
  <si>
    <t xml:space="preserve">COMENZI </t>
  </si>
  <si>
    <t xml:space="preserve">1Euro 4,9472 BNR 18/05/2022)              </t>
  </si>
  <si>
    <t>august 2022</t>
  </si>
  <si>
    <t>MARTIE 2022</t>
  </si>
  <si>
    <t>Martie 2022'</t>
  </si>
  <si>
    <t>AUGUST 2022</t>
  </si>
  <si>
    <t>Numar participanti in Registrul Participantilor la luna de referinta  IULIE 2022</t>
  </si>
  <si>
    <t>Transferuri validate catre alte fonduri la luna de referinta AUGUST  2022</t>
  </si>
  <si>
    <t>Transferuri validate de la alte fonduri la luna de referinta   AUGUST 2022</t>
  </si>
  <si>
    <t>Acte aderare validate pentru luna de referinta AUGUST 2022</t>
  </si>
  <si>
    <t>Asigurati repartizati aleatoriu la luna de referinta AUGUST 2022</t>
  </si>
  <si>
    <t>Numar participanti in Registrul participantilor dupa repartizarea aleatorie la luna de referinta   AUGUST 2022</t>
  </si>
  <si>
    <t>Numar de participanti pentru care se fac viramente in luna de referinta AUGUST 2022</t>
  </si>
  <si>
    <t xml:space="preserve">1Euro 4,9416 BNR 18/04/2022)              </t>
  </si>
  <si>
    <t>FEBRUARIE 2022</t>
  </si>
  <si>
    <t>Februarie 2022'</t>
  </si>
  <si>
    <t>februarie 2022</t>
  </si>
  <si>
    <t xml:space="preserve">1Euro 4,9226 BNR 19/09/2022)              </t>
  </si>
  <si>
    <t>Denumire CTP</t>
  </si>
  <si>
    <t>Alte nationalitati</t>
  </si>
  <si>
    <t>Ianuarie 2022'</t>
  </si>
  <si>
    <t xml:space="preserve">1Euro 4,9481 BNR 18/03/2022)              </t>
  </si>
  <si>
    <t>ianuarie 2022</t>
  </si>
  <si>
    <t>peste 45 de ani</t>
  </si>
  <si>
    <t>35-45 ani</t>
  </si>
  <si>
    <t>IULIE 2022</t>
  </si>
  <si>
    <t>Iulie 2022'</t>
  </si>
  <si>
    <t>iulie 2022</t>
  </si>
  <si>
    <t>IANUARIE 2022</t>
  </si>
  <si>
    <t>Preluati MapN acte aderare</t>
  </si>
  <si>
    <t>Preluati MapN repartizare aleatorie</t>
  </si>
  <si>
    <t>NN</t>
  </si>
  <si>
    <t>METROPOLITAN LIFE</t>
  </si>
  <si>
    <t xml:space="preserve">1Euro 4,8793 BNR 18/08/2022)              </t>
  </si>
  <si>
    <t>IUNIE 2022</t>
  </si>
  <si>
    <t>Iunie 2022'</t>
  </si>
  <si>
    <t>martie 2022</t>
  </si>
  <si>
    <t>aprilie 2022</t>
  </si>
  <si>
    <t>mai 2022</t>
  </si>
  <si>
    <t>iunie 2022</t>
  </si>
  <si>
    <t xml:space="preserve">1Euro 4,9390 BNR 18/07/2022)              </t>
  </si>
  <si>
    <t>Numar participanti in registrul participantilor</t>
  </si>
  <si>
    <t>MAI 2022</t>
  </si>
  <si>
    <t>Mai 2022'</t>
  </si>
  <si>
    <t>BCR</t>
  </si>
  <si>
    <t>BRD</t>
  </si>
  <si>
    <t>Total</t>
  </si>
  <si>
    <t>Fond</t>
  </si>
  <si>
    <t>(BNR  18/10/2022)</t>
  </si>
  <si>
    <t>August 2022'</t>
  </si>
  <si>
    <t xml:space="preserve">1Euro 4,9357 BNR 18/10/2022)              </t>
  </si>
  <si>
    <t>Situatie centralizatoare
privind numarul participantilor si contributiile virate la fondurile de pensii administrate privat
aferente lunii de referinta AUGUST 2022</t>
  </si>
  <si>
    <t>1 EUR</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</si>
  <si>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</si>
  <si>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</si>
  <si>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</si>
  <si>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</si>
  <si>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AUGUST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</si>
  <si>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</si>
  <si>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</si>
  <si>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</si>
  <si>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</si>
  <si>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</si>
  <si>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</si>
  <si>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 xml:space="preserve">1Euro 4,9226 
BNR (19/09/2022)              </t>
  </si>
  <si>
    <t xml:space="preserve">1Euro 4,9357 
BNR (18/10/2022)              </t>
  </si>
  <si>
    <t>Situatie centralizatoare                
privind valoarea in Euro a viramentelor catre fondurile de pensii administrate privat 
aferente lunilor de referinta IANUARIE 2022 - AUGUST 2022</t>
  </si>
  <si>
    <t>Situatie centralizatoare               
privind evolutia contributiei medii in Euro la pilonul II a participantilor pana la luna de referinta 
AUGUST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</si>
  <si>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</si>
  <si>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</si>
  <si>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</si>
  <si>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</si>
  <si>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</si>
  <si>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</si>
  <si>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 xml:space="preserve">1Euro 4,9226 
BNR 19/09/2022)              </t>
  </si>
  <si>
    <t xml:space="preserve">1Euro 4,9357 
BNR 18/10/2022)              </t>
  </si>
  <si>
    <t>Situatie centralizatoare           
privind repartizarea participantilor dupa judetul 
angajatorului la luna de referinta 
AUGUST 2022</t>
  </si>
  <si>
    <t>Situatie centralizatoare privind repartizarea participantilor
 dupa judetul de domiciliu pentru care se fac viramente 
la luna de referinta 
AUGUST 2022</t>
  </si>
  <si>
    <t>Situatie centralizatoare privind numarul de participanti  
care nu figurează cu declaraţii depuse 
in sistemul public de pensii</t>
  </si>
  <si>
    <t>Situatie centralizatoare    
privind repartizarea pe sexe a participantilor    
aferente lunii de referinta 
AUGUST 2022</t>
  </si>
  <si>
    <t>Situatie centralizatoare              
privind repartizarea pe sexe si varste a participantilor              
aferente lunii de referinta 
AUGUST 2022</t>
  </si>
</sst>
</file>

<file path=xl/styles.xml><?xml version="1.0" encoding="utf-8"?>
<styleSheet xmlns="http://schemas.openxmlformats.org/spreadsheetml/2006/main">
  <numFmts count="1">
    <numFmt numFmtId="164" formatCode="#,##0.0000"/>
  </numFmts>
  <fonts count="24">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7">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3" fontId="14" fillId="24" borderId="8" xfId="0" applyNumberFormat="1" applyFont="1" applyFill="1" applyBorder="1"/>
    <xf numFmtId="3" fontId="14" fillId="24" borderId="9" xfId="0" applyNumberFormat="1" applyFont="1" applyFill="1" applyBorder="1"/>
    <xf numFmtId="0" fontId="14" fillId="24" borderId="10" xfId="0" applyFont="1" applyFill="1" applyBorder="1" applyAlignment="1">
      <alignment horizontal="centerContinuous"/>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5" borderId="4" xfId="0" applyFont="1" applyFill="1" applyBorder="1" applyAlignment="1">
      <alignment horizontal="center"/>
    </xf>
    <xf numFmtId="0" fontId="12"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4" borderId="3" xfId="0" applyFont="1" applyFill="1" applyBorder="1" applyAlignment="1">
      <alignment horizontal="center" vertical="center" wrapText="1"/>
    </xf>
    <xf numFmtId="10" fontId="14" fillId="24" borderId="8" xfId="0" applyNumberFormat="1" applyFont="1" applyFill="1" applyBorder="1"/>
    <xf numFmtId="0" fontId="19" fillId="25" borderId="2" xfId="0" applyFont="1" applyFill="1" applyBorder="1" applyAlignment="1">
      <alignment horizontal="left"/>
    </xf>
    <xf numFmtId="10" fontId="14" fillId="25" borderId="2" xfId="0" applyNumberFormat="1" applyFont="1" applyFill="1" applyBorder="1"/>
    <xf numFmtId="3" fontId="14" fillId="24" borderId="8" xfId="0" applyNumberFormat="1" applyFont="1" applyFill="1" applyBorder="1" applyAlignment="1">
      <alignment horizontal="right"/>
    </xf>
    <xf numFmtId="3" fontId="14" fillId="24" borderId="9" xfId="0" applyNumberFormat="1" applyFont="1" applyFill="1" applyBorder="1" applyAlignment="1">
      <alignment horizontal="right"/>
    </xf>
    <xf numFmtId="0" fontId="19" fillId="25" borderId="4" xfId="0" applyFont="1" applyFill="1" applyBorder="1" applyAlignment="1">
      <alignment horizontal="center"/>
    </xf>
    <xf numFmtId="0" fontId="19" fillId="25" borderId="4" xfId="0" quotePrefix="1" applyFont="1" applyFill="1" applyBorder="1" applyAlignment="1">
      <alignment horizontal="center"/>
    </xf>
    <xf numFmtId="0" fontId="21" fillId="24" borderId="2" xfId="0" applyFont="1" applyFill="1" applyBorder="1" applyAlignment="1">
      <alignment vertical="center" wrapText="1"/>
    </xf>
    <xf numFmtId="0" fontId="12" fillId="0" borderId="11" xfId="0" applyFont="1" applyBorder="1"/>
    <xf numFmtId="0" fontId="12" fillId="0" borderId="10" xfId="0" applyFont="1" applyBorder="1"/>
    <xf numFmtId="17" fontId="12" fillId="24" borderId="12" xfId="0" applyNumberFormat="1" applyFont="1" applyFill="1" applyBorder="1" applyAlignment="1">
      <alignment horizontal="center" vertical="center" wrapText="1"/>
    </xf>
    <xf numFmtId="17" fontId="12" fillId="24" borderId="13" xfId="0" applyNumberFormat="1" applyFont="1" applyFill="1" applyBorder="1" applyAlignment="1">
      <alignment horizontal="center" vertical="center" wrapText="1"/>
    </xf>
    <xf numFmtId="0" fontId="21" fillId="24" borderId="8" xfId="0" applyFont="1" applyFill="1" applyBorder="1" applyAlignment="1">
      <alignment vertical="center" wrapText="1"/>
    </xf>
    <xf numFmtId="0" fontId="21" fillId="24" borderId="9" xfId="0" applyFont="1" applyFill="1" applyBorder="1" applyAlignment="1">
      <alignment vertical="center" wrapText="1"/>
    </xf>
    <xf numFmtId="0" fontId="12" fillId="24" borderId="4" xfId="0" applyFont="1" applyFill="1" applyBorder="1"/>
    <xf numFmtId="0" fontId="14" fillId="25" borderId="2" xfId="0" applyFont="1" applyFill="1" applyBorder="1"/>
    <xf numFmtId="0" fontId="14" fillId="25" borderId="3" xfId="0" applyFont="1" applyFill="1" applyBorder="1"/>
    <xf numFmtId="3" fontId="14" fillId="25" borderId="2" xfId="0" applyNumberFormat="1" applyFont="1" applyFill="1" applyBorder="1" applyAlignment="1">
      <alignment horizontal="center"/>
    </xf>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8" xfId="0" applyNumberFormat="1" applyFont="1" applyFill="1" applyBorder="1" applyAlignment="1">
      <alignment horizontal="center"/>
    </xf>
    <xf numFmtId="2" fontId="14" fillId="24" borderId="9"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17" fontId="12" fillId="24" borderId="11" xfId="0" quotePrefix="1" applyNumberFormat="1" applyFont="1" applyFill="1" applyBorder="1" applyAlignment="1">
      <alignment horizontal="center" vertical="center" wrapText="1"/>
    </xf>
    <xf numFmtId="17" fontId="12" fillId="24" borderId="12" xfId="0" quotePrefix="1" applyNumberFormat="1" applyFont="1" applyFill="1" applyBorder="1" applyAlignment="1">
      <alignment horizontal="center" vertical="center" wrapText="1"/>
    </xf>
    <xf numFmtId="17" fontId="12" fillId="24" borderId="13" xfId="0" quotePrefix="1" applyNumberFormat="1" applyFont="1" applyFill="1" applyBorder="1" applyAlignment="1">
      <alignment horizontal="center" vertical="center" wrapText="1"/>
    </xf>
    <xf numFmtId="3" fontId="14" fillId="25" borderId="10" xfId="0" applyNumberFormat="1" applyFont="1" applyFill="1" applyBorder="1"/>
    <xf numFmtId="3" fontId="14" fillId="25" borderId="8" xfId="0" applyNumberFormat="1" applyFont="1" applyFill="1" applyBorder="1"/>
    <xf numFmtId="3" fontId="14" fillId="25" borderId="9"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2" fillId="25" borderId="4" xfId="26" applyFont="1" applyFill="1" applyBorder="1"/>
    <xf numFmtId="0" fontId="12" fillId="25" borderId="2" xfId="26" applyFont="1" applyFill="1" applyBorder="1"/>
    <xf numFmtId="10" fontId="2" fillId="25" borderId="3" xfId="26" applyNumberFormat="1" applyFont="1" applyFill="1" applyBorder="1"/>
    <xf numFmtId="10" fontId="14" fillId="25" borderId="3" xfId="26" applyNumberFormat="1" applyFont="1" applyFill="1" applyBorder="1"/>
    <xf numFmtId="0" fontId="14" fillId="24" borderId="10" xfId="26" applyFont="1" applyFill="1" applyBorder="1"/>
    <xf numFmtId="0" fontId="14" fillId="24" borderId="8" xfId="26" applyFont="1" applyFill="1" applyBorder="1"/>
    <xf numFmtId="10" fontId="14" fillId="24" borderId="9" xfId="26" applyNumberFormat="1" applyFont="1" applyFill="1" applyBorder="1"/>
    <xf numFmtId="0" fontId="12" fillId="25" borderId="4" xfId="26"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3" fontId="14" fillId="24" borderId="9" xfId="25" applyNumberFormat="1" applyFont="1" applyFill="1" applyBorder="1"/>
    <xf numFmtId="0" fontId="12" fillId="25" borderId="4" xfId="26" applyFont="1" applyFill="1" applyBorder="1" applyAlignment="1">
      <alignment horizontal="center"/>
    </xf>
    <xf numFmtId="3" fontId="14" fillId="25" borderId="3" xfId="25" applyNumberFormat="1" applyFont="1" applyFill="1" applyBorder="1"/>
    <xf numFmtId="0" fontId="12" fillId="25" borderId="4" xfId="26" applyFont="1" applyFill="1" applyBorder="1" applyAlignment="1">
      <alignment horizontal="left"/>
    </xf>
    <xf numFmtId="17" fontId="14" fillId="25" borderId="4" xfId="0" quotePrefix="1" applyNumberFormat="1" applyFont="1" applyFill="1" applyBorder="1"/>
    <xf numFmtId="17" fontId="14" fillId="25" borderId="10" xfId="0" quotePrefix="1" applyNumberFormat="1" applyFont="1" applyFill="1" applyBorder="1"/>
    <xf numFmtId="0" fontId="12" fillId="24" borderId="2" xfId="0"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xf>
    <xf numFmtId="0" fontId="12" fillId="24" borderId="13" xfId="0" applyFont="1" applyFill="1" applyBorder="1" applyAlignment="1">
      <alignment horizontal="center" vertical="center"/>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horizontal="left" vertical="top"/>
    </xf>
    <xf numFmtId="0" fontId="12" fillId="24" borderId="3" xfId="0" applyFont="1" applyFill="1" applyBorder="1" applyAlignment="1">
      <alignment horizontal="center" vertical="center" wrapText="1"/>
    </xf>
    <xf numFmtId="0" fontId="14" fillId="24" borderId="10" xfId="0" applyFont="1" applyFill="1" applyBorder="1" applyAlignment="1">
      <alignment horizontal="center"/>
    </xf>
    <xf numFmtId="0" fontId="14" fillId="24" borderId="8" xfId="0" applyFont="1" applyFill="1" applyBorder="1" applyAlignment="1">
      <alignment horizontal="center"/>
    </xf>
    <xf numFmtId="17" fontId="12" fillId="24" borderId="3" xfId="0" quotePrefix="1" applyNumberFormat="1"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6" xfId="26" applyFont="1" applyFill="1" applyBorder="1" applyAlignment="1">
      <alignment horizontal="center" vertical="center"/>
    </xf>
    <xf numFmtId="0" fontId="12"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3" fontId="14" fillId="24" borderId="10" xfId="0" applyNumberFormat="1" applyFont="1" applyFill="1" applyBorder="1" applyAlignment="1">
      <alignment horizontal="center"/>
    </xf>
    <xf numFmtId="3" fontId="14" fillId="24" borderId="8" xfId="0" applyNumberFormat="1" applyFont="1" applyFill="1" applyBorder="1" applyAlignment="1">
      <alignment horizontal="center"/>
    </xf>
    <xf numFmtId="0" fontId="12" fillId="24" borderId="14" xfId="0" applyFont="1" applyFill="1" applyBorder="1" applyAlignment="1">
      <alignment horizontal="center" vertical="center" wrapText="1"/>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AUGUST 2022
</a:t>
            </a:r>
          </a:p>
        </c:rich>
      </c:tx>
      <c:layout>
        <c:manualLayout>
          <c:xMode val="edge"/>
          <c:yMode val="edge"/>
          <c:x val="0.36135209989507622"/>
          <c:y val="6.7673184687530502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rp_sexe_0822!$E$4:$F$4</c:f>
              <c:strCache>
                <c:ptCount val="2"/>
                <c:pt idx="0">
                  <c:v>femei</c:v>
                </c:pt>
                <c:pt idx="1">
                  <c:v>barbati</c:v>
                </c:pt>
              </c:strCache>
            </c:strRef>
          </c:cat>
          <c:val>
            <c:numRef>
              <c:f>rp_sexe_0822!$E$12:$F$12</c:f>
              <c:numCache>
                <c:formatCode>#,##0</c:formatCode>
                <c:ptCount val="2"/>
                <c:pt idx="0">
                  <c:v>3798292</c:v>
                </c:pt>
                <c:pt idx="1">
                  <c:v>4107451</c:v>
                </c:pt>
              </c:numCache>
            </c:numRef>
          </c:val>
        </c:ser>
        <c:dLbls>
          <c:showVal val="1"/>
          <c:showPercent val="1"/>
          <c:separator>
</c:separator>
        </c:dLbls>
      </c:pie3DChart>
      <c:spPr>
        <a:noFill/>
        <a:ln w="25400">
          <a:noFill/>
        </a:ln>
      </c:spPr>
    </c:plotArea>
    <c:legend>
      <c:legendPos val="r"/>
      <c:layout>
        <c:manualLayout>
          <c:xMode val="edge"/>
          <c:yMode val="edge"/>
          <c:x val="0.45283020294732068"/>
          <c:y val="0.80032728785614127"/>
          <c:w val="8.7680300466643213E-2"/>
          <c:h val="0.14729946427929397"/>
        </c:manualLayout>
      </c:layout>
      <c:txPr>
        <a:bodyPr/>
        <a:lstStyle/>
        <a:p>
          <a:pPr>
            <a:defRPr b="1"/>
          </a:pPr>
          <a:endParaRPr lang="en-US"/>
        </a:p>
      </c:txPr>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Situatie centralizatoare privind repartizarea pe sexe si categorii de varsta</a:t>
            </a:r>
          </a:p>
          <a:p>
            <a:pPr>
              <a:defRPr sz="1050"/>
            </a:pPr>
            <a:r>
              <a:rPr lang="en-GB" sz="1050"/>
              <a:t> a participantilor aferente lunii de referinta</a:t>
            </a:r>
          </a:p>
          <a:p>
            <a:pPr>
              <a:defRPr sz="1050"/>
            </a:pPr>
            <a:r>
              <a:rPr lang="en-GB" sz="1050"/>
              <a:t> AUGUST 2022</a:t>
            </a:r>
          </a:p>
        </c:rich>
      </c:tx>
      <c:layout>
        <c:manualLayout>
          <c:xMode val="edge"/>
          <c:yMode val="edge"/>
          <c:x val="0.21522196416095471"/>
          <c:y val="6.8294992537697483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rp_varste_sexe_0822!$E$5:$H$5</c:f>
              <c:strCache>
                <c:ptCount val="1"/>
                <c:pt idx="0">
                  <c:v>15-25 ani 25-35 ani 35-45 ani peste 45 de ani</c:v>
                </c:pt>
              </c:strCache>
            </c:strRef>
          </c:tx>
          <c:dLbls>
            <c:dLbl>
              <c:idx val="0"/>
              <c:layout>
                <c:manualLayout>
                  <c:x val="-0.11115605153672337"/>
                  <c:y val="2.4505172147599201E-3"/>
                </c:manualLayout>
              </c:layout>
              <c:showVal val="1"/>
            </c:dLbl>
            <c:dLbl>
              <c:idx val="1"/>
              <c:layout>
                <c:manualLayout>
                  <c:x val="-0.35138478193822903"/>
                  <c:y val="1.0004631773969432E-4"/>
                </c:manualLayout>
              </c:layout>
              <c:showVal val="1"/>
            </c:dLbl>
            <c:dLbl>
              <c:idx val="2"/>
              <c:layout>
                <c:manualLayout>
                  <c:x val="-0.46703487603617883"/>
                  <c:y val="-3.4168081930935098E-3"/>
                </c:manualLayout>
              </c:layout>
              <c:showVal val="1"/>
            </c:dLbl>
            <c:dLbl>
              <c:idx val="3"/>
              <c:layout>
                <c:manualLayout>
                  <c:x val="-0.38323231178836464"/>
                  <c:y val="2.0760640214090888E-3"/>
                </c:manualLayout>
              </c:layout>
              <c:showVal val="1"/>
            </c:dLbl>
            <c:txPr>
              <a:bodyPr/>
              <a:lstStyle/>
              <a:p>
                <a:pPr>
                  <a:defRPr b="1"/>
                </a:pPr>
                <a:endParaRPr lang="en-US"/>
              </a:p>
            </c:txPr>
            <c:showVal val="1"/>
          </c:dLbls>
          <c:cat>
            <c:strRef>
              <c:f>rp_varste_sexe_0822!$E$5:$H$5</c:f>
              <c:strCache>
                <c:ptCount val="4"/>
                <c:pt idx="0">
                  <c:v>15-25 ani</c:v>
                </c:pt>
                <c:pt idx="1">
                  <c:v>25-35 ani</c:v>
                </c:pt>
                <c:pt idx="2">
                  <c:v>35-45 ani</c:v>
                </c:pt>
                <c:pt idx="3">
                  <c:v>peste 45 de ani</c:v>
                </c:pt>
              </c:strCache>
            </c:strRef>
          </c:cat>
          <c:val>
            <c:numRef>
              <c:f>rp_varste_sexe_0822!$E$14:$H$14</c:f>
              <c:numCache>
                <c:formatCode>#,##0</c:formatCode>
                <c:ptCount val="4"/>
                <c:pt idx="0">
                  <c:v>735180</c:v>
                </c:pt>
                <c:pt idx="1">
                  <c:v>2113291</c:v>
                </c:pt>
                <c:pt idx="2">
                  <c:v>2763197</c:v>
                </c:pt>
                <c:pt idx="3">
                  <c:v>2294075</c:v>
                </c:pt>
              </c:numCache>
            </c:numRef>
          </c:val>
        </c:ser>
        <c:dLbls>
          <c:showVal val="1"/>
        </c:dLbls>
        <c:shape val="box"/>
        <c:axId val="175336832"/>
        <c:axId val="175355008"/>
        <c:axId val="0"/>
      </c:bar3DChart>
      <c:catAx>
        <c:axId val="175336832"/>
        <c:scaling>
          <c:orientation val="minMax"/>
        </c:scaling>
        <c:axPos val="l"/>
        <c:numFmt formatCode="General" sourceLinked="1"/>
        <c:tickLblPos val="low"/>
        <c:txPr>
          <a:bodyPr rot="0" vert="horz"/>
          <a:lstStyle/>
          <a:p>
            <a:pPr>
              <a:defRPr b="1"/>
            </a:pPr>
            <a:endParaRPr lang="en-US"/>
          </a:p>
        </c:txPr>
        <c:crossAx val="175355008"/>
        <c:crosses val="autoZero"/>
        <c:lblAlgn val="ctr"/>
        <c:lblOffset val="100"/>
        <c:tickLblSkip val="1"/>
        <c:tickMarkSkip val="1"/>
      </c:catAx>
      <c:valAx>
        <c:axId val="175355008"/>
        <c:scaling>
          <c:orientation val="minMax"/>
        </c:scaling>
        <c:axPos val="b"/>
        <c:majorGridlines/>
        <c:numFmt formatCode="#,##0" sourceLinked="1"/>
        <c:tickLblPos val="nextTo"/>
        <c:txPr>
          <a:bodyPr rot="0" vert="horz"/>
          <a:lstStyle/>
          <a:p>
            <a:pPr>
              <a:defRPr b="1"/>
            </a:pPr>
            <a:endParaRPr lang="en-US"/>
          </a:p>
        </c:txPr>
        <c:crossAx val="175336832"/>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196831</xdr:colOff>
      <xdr:row>31</xdr:row>
      <xdr:rowOff>86055</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24025"/>
          <a:ext cx="7102456"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333583</xdr:colOff>
      <xdr:row>28</xdr:row>
      <xdr:rowOff>52157</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6791533" cy="39383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25728</xdr:colOff>
      <xdr:row>26</xdr:row>
      <xdr:rowOff>95567</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6712278" cy="3657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9525</xdr:rowOff>
    </xdr:to>
    <xdr:graphicFrame macro="">
      <xdr:nvGraphicFramePr>
        <xdr:cNvPr id="78951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19050</xdr:colOff>
      <xdr:row>30</xdr:row>
      <xdr:rowOff>0</xdr:rowOff>
    </xdr:to>
    <xdr:graphicFrame macro="">
      <xdr:nvGraphicFramePr>
        <xdr:cNvPr id="8099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C31" sqref="C31"/>
    </sheetView>
  </sheetViews>
  <sheetFormatPr defaultRowHeight="12.75"/>
  <cols>
    <col min="2" max="2" width="6.28515625" customWidth="1"/>
    <col min="3" max="3" width="20" style="7" customWidth="1"/>
    <col min="4" max="4" width="13.5703125" customWidth="1"/>
    <col min="5" max="5" width="12.85546875" customWidth="1"/>
    <col min="6" max="6" width="14.28515625" bestFit="1" customWidth="1"/>
    <col min="7" max="7" width="13.7109375" bestFit="1" customWidth="1"/>
    <col min="8" max="8" width="12.42578125" customWidth="1"/>
    <col min="9" max="9" width="14" customWidth="1"/>
    <col min="10" max="10" width="15.42578125" style="4" bestFit="1" customWidth="1"/>
    <col min="11" max="11" width="14.5703125" style="4" customWidth="1"/>
  </cols>
  <sheetData>
    <row r="1" spans="2:11" ht="13.5" thickBot="1"/>
    <row r="2" spans="2:11" ht="45" customHeight="1">
      <c r="B2" s="99" t="s">
        <v>197</v>
      </c>
      <c r="C2" s="100"/>
      <c r="D2" s="100"/>
      <c r="E2" s="100"/>
      <c r="F2" s="100"/>
      <c r="G2" s="100"/>
      <c r="H2" s="100"/>
      <c r="I2" s="100"/>
      <c r="J2" s="100"/>
      <c r="K2" s="101"/>
    </row>
    <row r="3" spans="2:11" s="5" customFormat="1" ht="64.5" customHeight="1">
      <c r="B3" s="104" t="s">
        <v>0</v>
      </c>
      <c r="C3" s="98" t="s">
        <v>142</v>
      </c>
      <c r="D3" s="98" t="s">
        <v>95</v>
      </c>
      <c r="E3" s="98" t="s">
        <v>110</v>
      </c>
      <c r="F3" s="98" t="s">
        <v>111</v>
      </c>
      <c r="G3" s="98"/>
      <c r="H3" s="98"/>
      <c r="I3" s="98" t="s">
        <v>112</v>
      </c>
      <c r="J3" s="102" t="s">
        <v>113</v>
      </c>
      <c r="K3" s="103" t="s">
        <v>114</v>
      </c>
    </row>
    <row r="4" spans="2:11" s="5" customFormat="1" ht="42.75" customHeight="1">
      <c r="B4" s="104" t="s">
        <v>0</v>
      </c>
      <c r="C4" s="98"/>
      <c r="D4" s="98"/>
      <c r="E4" s="98"/>
      <c r="F4" s="33" t="s">
        <v>192</v>
      </c>
      <c r="G4" s="33" t="s">
        <v>115</v>
      </c>
      <c r="H4" s="33" t="s">
        <v>116</v>
      </c>
      <c r="I4" s="98"/>
      <c r="J4" s="102"/>
      <c r="K4" s="103"/>
    </row>
    <row r="5" spans="2:11" s="6" customFormat="1" ht="13.5" hidden="1" customHeight="1">
      <c r="B5" s="26"/>
      <c r="C5" s="24"/>
      <c r="D5" s="25" t="s">
        <v>100</v>
      </c>
      <c r="E5" s="25" t="s">
        <v>123</v>
      </c>
      <c r="F5" s="25" t="s">
        <v>124</v>
      </c>
      <c r="G5" s="25" t="s">
        <v>125</v>
      </c>
      <c r="H5" s="25" t="s">
        <v>126</v>
      </c>
      <c r="I5" s="24"/>
      <c r="J5" s="31" t="s">
        <v>127</v>
      </c>
      <c r="K5" s="32"/>
    </row>
    <row r="6" spans="2:11" ht="15">
      <c r="B6" s="41">
        <v>1</v>
      </c>
      <c r="C6" s="42" t="s">
        <v>178</v>
      </c>
      <c r="D6" s="43">
        <v>1105658</v>
      </c>
      <c r="E6" s="43">
        <v>1159375</v>
      </c>
      <c r="F6" s="43">
        <v>138677783</v>
      </c>
      <c r="G6" s="43">
        <v>123710549</v>
      </c>
      <c r="H6" s="43">
        <v>14967234</v>
      </c>
      <c r="I6" s="43">
        <f t="shared" ref="I6:I12" si="0">F6/$C$15</f>
        <v>28096882.509066597</v>
      </c>
      <c r="J6" s="43">
        <v>3298086762</v>
      </c>
      <c r="K6" s="44">
        <f t="shared" ref="K6:K12" si="1">J6/$C$15</f>
        <v>668210539.94367576</v>
      </c>
    </row>
    <row r="7" spans="2:11" ht="15">
      <c r="B7" s="45">
        <v>2</v>
      </c>
      <c r="C7" s="42" t="s">
        <v>117</v>
      </c>
      <c r="D7" s="43">
        <v>1648954</v>
      </c>
      <c r="E7" s="43">
        <v>1731832</v>
      </c>
      <c r="F7" s="43">
        <v>205441278</v>
      </c>
      <c r="G7" s="43">
        <v>182397271</v>
      </c>
      <c r="H7" s="43">
        <v>23044007</v>
      </c>
      <c r="I7" s="43">
        <f t="shared" si="0"/>
        <v>41623534.25046093</v>
      </c>
      <c r="J7" s="43">
        <v>4862570369</v>
      </c>
      <c r="K7" s="44">
        <f t="shared" si="1"/>
        <v>985183534.0478555</v>
      </c>
    </row>
    <row r="8" spans="2:11" ht="15">
      <c r="B8" s="45">
        <v>3</v>
      </c>
      <c r="C8" s="42" t="s">
        <v>190</v>
      </c>
      <c r="D8" s="43">
        <v>731832</v>
      </c>
      <c r="E8" s="43">
        <v>762120</v>
      </c>
      <c r="F8" s="43">
        <v>80429633</v>
      </c>
      <c r="G8" s="43">
        <v>70981229</v>
      </c>
      <c r="H8" s="43">
        <v>9448404</v>
      </c>
      <c r="I8" s="43">
        <f t="shared" si="0"/>
        <v>16295486.557124624</v>
      </c>
      <c r="J8" s="43">
        <v>1892275344</v>
      </c>
      <c r="K8" s="44">
        <f t="shared" si="1"/>
        <v>383385405.10971087</v>
      </c>
    </row>
    <row r="9" spans="2:11" ht="15">
      <c r="B9" s="45">
        <v>4</v>
      </c>
      <c r="C9" s="42" t="s">
        <v>191</v>
      </c>
      <c r="D9" s="43">
        <v>521484</v>
      </c>
      <c r="E9" s="43">
        <v>541483</v>
      </c>
      <c r="F9" s="43">
        <v>54951733</v>
      </c>
      <c r="G9" s="43">
        <v>49447394</v>
      </c>
      <c r="H9" s="43">
        <v>5504339</v>
      </c>
      <c r="I9" s="43">
        <f t="shared" si="0"/>
        <v>11133523.714974573</v>
      </c>
      <c r="J9" s="43">
        <v>1318214803</v>
      </c>
      <c r="K9" s="44">
        <f t="shared" si="1"/>
        <v>267077578.25637701</v>
      </c>
    </row>
    <row r="10" spans="2:11" ht="15">
      <c r="B10" s="45">
        <v>5</v>
      </c>
      <c r="C10" s="42" t="s">
        <v>118</v>
      </c>
      <c r="D10" s="43">
        <v>995179</v>
      </c>
      <c r="E10" s="43">
        <v>1037500</v>
      </c>
      <c r="F10" s="43">
        <v>108721925</v>
      </c>
      <c r="G10" s="43">
        <v>96734868</v>
      </c>
      <c r="H10" s="43">
        <v>11987057</v>
      </c>
      <c r="I10" s="43">
        <f t="shared" si="0"/>
        <v>22027660.716818284</v>
      </c>
      <c r="J10" s="43">
        <v>2578827507</v>
      </c>
      <c r="K10" s="44">
        <f t="shared" si="1"/>
        <v>522484654.05109715</v>
      </c>
    </row>
    <row r="11" spans="2:11" ht="15">
      <c r="B11" s="45">
        <v>6</v>
      </c>
      <c r="C11" s="42" t="s">
        <v>119</v>
      </c>
      <c r="D11" s="43">
        <v>830883</v>
      </c>
      <c r="E11" s="43">
        <v>868517</v>
      </c>
      <c r="F11" s="43">
        <v>100058263</v>
      </c>
      <c r="G11" s="43">
        <v>84268553</v>
      </c>
      <c r="H11" s="43">
        <v>15789710</v>
      </c>
      <c r="I11" s="43">
        <f t="shared" si="0"/>
        <v>20272355.086411249</v>
      </c>
      <c r="J11" s="43">
        <v>2246504159</v>
      </c>
      <c r="K11" s="44">
        <f t="shared" si="1"/>
        <v>455154113.70221043</v>
      </c>
    </row>
    <row r="12" spans="2:11" ht="15">
      <c r="B12" s="45">
        <v>7</v>
      </c>
      <c r="C12" s="42" t="s">
        <v>177</v>
      </c>
      <c r="D12" s="43">
        <v>2071753</v>
      </c>
      <c r="E12" s="43">
        <v>2191784</v>
      </c>
      <c r="F12" s="43">
        <v>319182555</v>
      </c>
      <c r="G12" s="43">
        <v>281560300</v>
      </c>
      <c r="H12" s="43">
        <v>37622255</v>
      </c>
      <c r="I12" s="43">
        <f t="shared" si="0"/>
        <v>64668143.323135525</v>
      </c>
      <c r="J12" s="43">
        <v>7506577100</v>
      </c>
      <c r="K12" s="44">
        <f t="shared" si="1"/>
        <v>1520873857.8114555</v>
      </c>
    </row>
    <row r="13" spans="2:11" ht="15.75" thickBot="1">
      <c r="B13" s="37" t="s">
        <v>1</v>
      </c>
      <c r="C13" s="34"/>
      <c r="D13" s="35">
        <f t="shared" ref="D13:K13" si="2">SUM(D6:D12)</f>
        <v>7905743</v>
      </c>
      <c r="E13" s="35">
        <f t="shared" si="2"/>
        <v>8292611</v>
      </c>
      <c r="F13" s="35">
        <f t="shared" si="2"/>
        <v>1007463170</v>
      </c>
      <c r="G13" s="35">
        <f t="shared" si="2"/>
        <v>889100164</v>
      </c>
      <c r="H13" s="35">
        <f t="shared" si="2"/>
        <v>118363006</v>
      </c>
      <c r="I13" s="35">
        <f t="shared" si="2"/>
        <v>204117586.1579918</v>
      </c>
      <c r="J13" s="35">
        <f t="shared" si="2"/>
        <v>23703056044</v>
      </c>
      <c r="K13" s="36">
        <f t="shared" si="2"/>
        <v>4802369682.9223824</v>
      </c>
    </row>
    <row r="15" spans="2:11" s="13" customFormat="1">
      <c r="B15" s="38" t="s">
        <v>198</v>
      </c>
      <c r="C15" s="39">
        <v>4.9356999999999998</v>
      </c>
      <c r="J15" s="14"/>
      <c r="K15" s="14"/>
    </row>
    <row r="16" spans="2:11">
      <c r="B16" s="40"/>
      <c r="C16" s="40" t="s">
        <v>194</v>
      </c>
    </row>
    <row r="17" spans="7:7">
      <c r="G17" s="20"/>
    </row>
    <row r="18" spans="7:7">
      <c r="G18" s="20"/>
    </row>
    <row r="19" spans="7:7">
      <c r="G19" s="20"/>
    </row>
    <row r="20" spans="7:7">
      <c r="G20" s="20"/>
    </row>
    <row r="21" spans="7:7">
      <c r="G21" s="20"/>
    </row>
    <row r="22" spans="7:7">
      <c r="G22" s="20"/>
    </row>
    <row r="23" spans="7:7">
      <c r="G23" s="20"/>
    </row>
    <row r="24" spans="7:7">
      <c r="G24" s="20"/>
    </row>
    <row r="25" spans="7:7">
      <c r="G25" s="20"/>
    </row>
    <row r="26" spans="7:7">
      <c r="G26" s="20"/>
    </row>
    <row r="27" spans="7:7">
      <c r="G27" s="20"/>
    </row>
    <row r="28" spans="7:7">
      <c r="G28" s="20"/>
    </row>
    <row r="29" spans="7:7">
      <c r="G29" s="20"/>
    </row>
    <row r="30" spans="7:7">
      <c r="G30" s="20"/>
    </row>
    <row r="31" spans="7:7">
      <c r="G31" s="20"/>
    </row>
  </sheetData>
  <mergeCells count="9">
    <mergeCell ref="E3:E4"/>
    <mergeCell ref="B2:K2"/>
    <mergeCell ref="J3:J4"/>
    <mergeCell ref="F3:H3"/>
    <mergeCell ref="K3:K4"/>
    <mergeCell ref="I3:I4"/>
    <mergeCell ref="B3:B4"/>
    <mergeCell ref="C3:C4"/>
    <mergeCell ref="D3:D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J14" sqref="J14"/>
    </sheetView>
  </sheetViews>
  <sheetFormatPr defaultRowHeight="15"/>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row r="2" spans="2:5" ht="54.75" customHeight="1">
      <c r="B2" s="124" t="s">
        <v>222</v>
      </c>
      <c r="C2" s="125"/>
      <c r="D2" s="125"/>
      <c r="E2" s="126"/>
    </row>
    <row r="3" spans="2:5">
      <c r="B3" s="120" t="s">
        <v>2</v>
      </c>
      <c r="C3" s="121"/>
      <c r="D3" s="121" t="s">
        <v>3</v>
      </c>
      <c r="E3" s="122"/>
    </row>
    <row r="4" spans="2:5">
      <c r="B4" s="79" t="s">
        <v>4</v>
      </c>
      <c r="C4" s="80" t="s">
        <v>5</v>
      </c>
      <c r="D4" s="80" t="s">
        <v>6</v>
      </c>
      <c r="E4" s="81" t="s">
        <v>7</v>
      </c>
    </row>
    <row r="5" spans="2:5" ht="15.75">
      <c r="B5" s="82"/>
      <c r="C5" s="83" t="s">
        <v>8</v>
      </c>
      <c r="D5" s="43">
        <v>100530</v>
      </c>
      <c r="E5" s="84">
        <f t="shared" ref="E5:E48" si="0">D5/$D$48</f>
        <v>1.2716072353983679E-2</v>
      </c>
    </row>
    <row r="6" spans="2:5" ht="15.75">
      <c r="B6" s="89" t="s">
        <v>9</v>
      </c>
      <c r="C6" s="83" t="s">
        <v>10</v>
      </c>
      <c r="D6" s="43">
        <v>68928</v>
      </c>
      <c r="E6" s="85">
        <f t="shared" si="0"/>
        <v>8.7187251090757693E-3</v>
      </c>
    </row>
    <row r="7" spans="2:5" ht="15.75">
      <c r="B7" s="89" t="s">
        <v>11</v>
      </c>
      <c r="C7" s="83" t="s">
        <v>12</v>
      </c>
      <c r="D7" s="43">
        <v>96531</v>
      </c>
      <c r="E7" s="85">
        <f t="shared" si="0"/>
        <v>1.2210237545035299E-2</v>
      </c>
    </row>
    <row r="8" spans="2:5" ht="15.75">
      <c r="B8" s="89" t="s">
        <v>13</v>
      </c>
      <c r="C8" s="83" t="s">
        <v>14</v>
      </c>
      <c r="D8" s="43">
        <v>122606</v>
      </c>
      <c r="E8" s="85">
        <f t="shared" si="0"/>
        <v>1.5508472764672467E-2</v>
      </c>
    </row>
    <row r="9" spans="2:5" ht="15.75">
      <c r="B9" s="89" t="s">
        <v>15</v>
      </c>
      <c r="C9" s="83" t="s">
        <v>16</v>
      </c>
      <c r="D9" s="43">
        <v>104603</v>
      </c>
      <c r="E9" s="85">
        <f t="shared" si="0"/>
        <v>1.3231267446968615E-2</v>
      </c>
    </row>
    <row r="10" spans="2:5" ht="15.75">
      <c r="B10" s="89" t="s">
        <v>17</v>
      </c>
      <c r="C10" s="83" t="s">
        <v>18</v>
      </c>
      <c r="D10" s="43">
        <v>158215</v>
      </c>
      <c r="E10" s="85">
        <f t="shared" si="0"/>
        <v>2.0012666741127304E-2</v>
      </c>
    </row>
    <row r="11" spans="2:5" ht="15.75">
      <c r="B11" s="89" t="s">
        <v>19</v>
      </c>
      <c r="C11" s="83" t="s">
        <v>20</v>
      </c>
      <c r="D11" s="43">
        <v>70009</v>
      </c>
      <c r="E11" s="85">
        <f t="shared" si="0"/>
        <v>8.8554611502043509E-3</v>
      </c>
    </row>
    <row r="12" spans="2:5" ht="15.75">
      <c r="B12" s="89" t="s">
        <v>21</v>
      </c>
      <c r="C12" s="83" t="s">
        <v>22</v>
      </c>
      <c r="D12" s="43">
        <v>58376</v>
      </c>
      <c r="E12" s="85">
        <f t="shared" si="0"/>
        <v>7.38399920159307E-3</v>
      </c>
    </row>
    <row r="13" spans="2:5" ht="15.75">
      <c r="B13" s="89" t="s">
        <v>23</v>
      </c>
      <c r="C13" s="83" t="s">
        <v>24</v>
      </c>
      <c r="D13" s="43">
        <v>135596</v>
      </c>
      <c r="E13" s="85">
        <f t="shared" si="0"/>
        <v>1.7151582084062183E-2</v>
      </c>
    </row>
    <row r="14" spans="2:5" ht="15.75">
      <c r="B14" s="89" t="s">
        <v>25</v>
      </c>
      <c r="C14" s="83" t="s">
        <v>26</v>
      </c>
      <c r="D14" s="43">
        <v>47402</v>
      </c>
      <c r="E14" s="85">
        <f t="shared" si="0"/>
        <v>5.9958943770370473E-3</v>
      </c>
    </row>
    <row r="15" spans="2:5" ht="15.75">
      <c r="B15" s="89" t="s">
        <v>27</v>
      </c>
      <c r="C15" s="83" t="s">
        <v>28</v>
      </c>
      <c r="D15" s="43">
        <v>70874</v>
      </c>
      <c r="E15" s="85">
        <f t="shared" si="0"/>
        <v>8.9648752811721816E-3</v>
      </c>
    </row>
    <row r="16" spans="2:5" ht="15.75">
      <c r="B16" s="89" t="s">
        <v>29</v>
      </c>
      <c r="C16" s="83" t="s">
        <v>30</v>
      </c>
      <c r="D16" s="43">
        <v>47134</v>
      </c>
      <c r="E16" s="85">
        <f t="shared" si="0"/>
        <v>5.9619949699857436E-3</v>
      </c>
    </row>
    <row r="17" spans="2:5" ht="15.75">
      <c r="B17" s="89" t="s">
        <v>31</v>
      </c>
      <c r="C17" s="83" t="s">
        <v>32</v>
      </c>
      <c r="D17" s="43">
        <v>218598</v>
      </c>
      <c r="E17" s="85">
        <f t="shared" si="0"/>
        <v>2.7650532024630702E-2</v>
      </c>
    </row>
    <row r="18" spans="2:5" ht="15.75">
      <c r="B18" s="89" t="s">
        <v>33</v>
      </c>
      <c r="C18" s="83" t="s">
        <v>34</v>
      </c>
      <c r="D18" s="43">
        <v>176306</v>
      </c>
      <c r="E18" s="85">
        <f t="shared" si="0"/>
        <v>2.2301003207415165E-2</v>
      </c>
    </row>
    <row r="19" spans="2:5" ht="15.75">
      <c r="B19" s="89" t="s">
        <v>35</v>
      </c>
      <c r="C19" s="83" t="s">
        <v>36</v>
      </c>
      <c r="D19" s="43">
        <v>54557</v>
      </c>
      <c r="E19" s="85">
        <f t="shared" si="0"/>
        <v>6.9009326511119832E-3</v>
      </c>
    </row>
    <row r="20" spans="2:5" ht="15.75">
      <c r="B20" s="89" t="s">
        <v>37</v>
      </c>
      <c r="C20" s="83" t="s">
        <v>38</v>
      </c>
      <c r="D20" s="43">
        <v>67412</v>
      </c>
      <c r="E20" s="85">
        <f t="shared" si="0"/>
        <v>8.5269657766512269E-3</v>
      </c>
    </row>
    <row r="21" spans="2:5" ht="15.75">
      <c r="B21" s="89" t="s">
        <v>39</v>
      </c>
      <c r="C21" s="83" t="s">
        <v>40</v>
      </c>
      <c r="D21" s="43">
        <v>131176</v>
      </c>
      <c r="E21" s="85">
        <f t="shared" si="0"/>
        <v>1.6592494848365297E-2</v>
      </c>
    </row>
    <row r="22" spans="2:5" ht="15.75">
      <c r="B22" s="89" t="s">
        <v>41</v>
      </c>
      <c r="C22" s="83" t="s">
        <v>42</v>
      </c>
      <c r="D22" s="43">
        <v>122958</v>
      </c>
      <c r="E22" s="85">
        <f t="shared" si="0"/>
        <v>1.5552997359008508E-2</v>
      </c>
    </row>
    <row r="23" spans="2:5" ht="15.75">
      <c r="B23" s="89" t="s">
        <v>43</v>
      </c>
      <c r="C23" s="83" t="s">
        <v>44</v>
      </c>
      <c r="D23" s="43">
        <v>70997</v>
      </c>
      <c r="E23" s="85">
        <f t="shared" si="0"/>
        <v>8.9804335911248308E-3</v>
      </c>
    </row>
    <row r="24" spans="2:5" ht="15.75">
      <c r="B24" s="89" t="s">
        <v>45</v>
      </c>
      <c r="C24" s="83" t="s">
        <v>46</v>
      </c>
      <c r="D24" s="43">
        <v>100330</v>
      </c>
      <c r="E24" s="85">
        <f t="shared" si="0"/>
        <v>1.269077428902002E-2</v>
      </c>
    </row>
    <row r="25" spans="2:5" ht="15.75">
      <c r="B25" s="89" t="s">
        <v>47</v>
      </c>
      <c r="C25" s="83" t="s">
        <v>48</v>
      </c>
      <c r="D25" s="43">
        <v>106120</v>
      </c>
      <c r="E25" s="85">
        <f t="shared" si="0"/>
        <v>1.3423153269717976E-2</v>
      </c>
    </row>
    <row r="26" spans="2:5" ht="15.75">
      <c r="B26" s="89" t="s">
        <v>49</v>
      </c>
      <c r="C26" s="83" t="s">
        <v>50</v>
      </c>
      <c r="D26" s="43">
        <v>33301</v>
      </c>
      <c r="E26" s="85">
        <f t="shared" si="0"/>
        <v>4.2122543067742019E-3</v>
      </c>
    </row>
    <row r="27" spans="2:5" ht="15.75">
      <c r="B27" s="89" t="s">
        <v>51</v>
      </c>
      <c r="C27" s="83" t="s">
        <v>52</v>
      </c>
      <c r="D27" s="43">
        <v>202814</v>
      </c>
      <c r="E27" s="85">
        <f t="shared" si="0"/>
        <v>2.5654008737698658E-2</v>
      </c>
    </row>
    <row r="28" spans="2:5" ht="15.75">
      <c r="B28" s="89" t="s">
        <v>53</v>
      </c>
      <c r="C28" s="83" t="s">
        <v>54</v>
      </c>
      <c r="D28" s="43">
        <v>22885</v>
      </c>
      <c r="E28" s="85">
        <f t="shared" si="0"/>
        <v>2.894731083466791E-3</v>
      </c>
    </row>
    <row r="29" spans="2:5" ht="15.75">
      <c r="B29" s="89" t="s">
        <v>55</v>
      </c>
      <c r="C29" s="83" t="s">
        <v>56</v>
      </c>
      <c r="D29" s="43">
        <v>137194</v>
      </c>
      <c r="E29" s="85">
        <f t="shared" si="0"/>
        <v>1.7353713623121825E-2</v>
      </c>
    </row>
    <row r="30" spans="2:5" ht="15.75">
      <c r="B30" s="89" t="s">
        <v>57</v>
      </c>
      <c r="C30" s="83" t="s">
        <v>58</v>
      </c>
      <c r="D30" s="43">
        <v>41560</v>
      </c>
      <c r="E30" s="85">
        <f t="shared" si="0"/>
        <v>5.2569378994485405E-3</v>
      </c>
    </row>
    <row r="31" spans="2:5" ht="15.75">
      <c r="B31" s="89" t="s">
        <v>59</v>
      </c>
      <c r="C31" s="83" t="s">
        <v>60</v>
      </c>
      <c r="D31" s="43">
        <v>164076</v>
      </c>
      <c r="E31" s="85">
        <f t="shared" si="0"/>
        <v>2.0754026534887358E-2</v>
      </c>
    </row>
    <row r="32" spans="2:5" ht="15.75">
      <c r="B32" s="89" t="s">
        <v>61</v>
      </c>
      <c r="C32" s="83" t="s">
        <v>62</v>
      </c>
      <c r="D32" s="43">
        <v>106309</v>
      </c>
      <c r="E32" s="85">
        <f t="shared" si="0"/>
        <v>1.3447059941108635E-2</v>
      </c>
    </row>
    <row r="33" spans="2:13" ht="15.75">
      <c r="B33" s="89" t="s">
        <v>63</v>
      </c>
      <c r="C33" s="83" t="s">
        <v>64</v>
      </c>
      <c r="D33" s="43">
        <v>78523</v>
      </c>
      <c r="E33" s="85">
        <f t="shared" si="0"/>
        <v>9.9323997757073557E-3</v>
      </c>
    </row>
    <row r="34" spans="2:13" ht="15.75">
      <c r="B34" s="89" t="s">
        <v>65</v>
      </c>
      <c r="C34" s="83" t="s">
        <v>66</v>
      </c>
      <c r="D34" s="43">
        <v>173209</v>
      </c>
      <c r="E34" s="85">
        <f t="shared" si="0"/>
        <v>2.1909262671452892E-2</v>
      </c>
    </row>
    <row r="35" spans="2:13" ht="15.75">
      <c r="B35" s="89" t="s">
        <v>67</v>
      </c>
      <c r="C35" s="83" t="s">
        <v>68</v>
      </c>
      <c r="D35" s="43">
        <v>124429</v>
      </c>
      <c r="E35" s="85">
        <f t="shared" si="0"/>
        <v>1.5739064626816228E-2</v>
      </c>
    </row>
    <row r="36" spans="2:13" ht="15.75">
      <c r="B36" s="89" t="s">
        <v>69</v>
      </c>
      <c r="C36" s="83" t="s">
        <v>70</v>
      </c>
      <c r="D36" s="43">
        <v>70241</v>
      </c>
      <c r="E36" s="85">
        <f t="shared" si="0"/>
        <v>8.8848069055621967E-3</v>
      </c>
    </row>
    <row r="37" spans="2:13" ht="15.75">
      <c r="B37" s="89" t="s">
        <v>71</v>
      </c>
      <c r="C37" s="83" t="s">
        <v>72</v>
      </c>
      <c r="D37" s="43">
        <v>184236</v>
      </c>
      <c r="E37" s="85">
        <f t="shared" si="0"/>
        <v>2.3304071483224283E-2</v>
      </c>
    </row>
    <row r="38" spans="2:13" ht="15.75">
      <c r="B38" s="89" t="s">
        <v>73</v>
      </c>
      <c r="C38" s="83" t="s">
        <v>74</v>
      </c>
      <c r="D38" s="43">
        <v>174946</v>
      </c>
      <c r="E38" s="85">
        <f t="shared" si="0"/>
        <v>2.212897636566228E-2</v>
      </c>
    </row>
    <row r="39" spans="2:13" ht="15.75">
      <c r="B39" s="89" t="s">
        <v>75</v>
      </c>
      <c r="C39" s="83" t="s">
        <v>76</v>
      </c>
      <c r="D39" s="43">
        <v>40785</v>
      </c>
      <c r="E39" s="85">
        <f t="shared" si="0"/>
        <v>5.1589078977143576E-3</v>
      </c>
    </row>
    <row r="40" spans="2:13" ht="15.75">
      <c r="B40" s="89" t="s">
        <v>77</v>
      </c>
      <c r="C40" s="83" t="s">
        <v>78</v>
      </c>
      <c r="D40" s="43">
        <v>380276</v>
      </c>
      <c r="E40" s="85">
        <f t="shared" si="0"/>
        <v>4.8101234760603781E-2</v>
      </c>
      <c r="M40" s="21"/>
    </row>
    <row r="41" spans="2:13" ht="15.75">
      <c r="B41" s="89" t="s">
        <v>79</v>
      </c>
      <c r="C41" s="83" t="s">
        <v>80</v>
      </c>
      <c r="D41" s="43">
        <v>58940</v>
      </c>
      <c r="E41" s="85">
        <f t="shared" si="0"/>
        <v>7.4553397447905912E-3</v>
      </c>
    </row>
    <row r="42" spans="2:13" ht="15.75">
      <c r="B42" s="89" t="s">
        <v>81</v>
      </c>
      <c r="C42" s="83" t="s">
        <v>82</v>
      </c>
      <c r="D42" s="43">
        <v>88779</v>
      </c>
      <c r="E42" s="85">
        <f t="shared" si="0"/>
        <v>1.1229684547043839E-2</v>
      </c>
    </row>
    <row r="43" spans="2:13" ht="15.75">
      <c r="B43" s="89" t="s">
        <v>83</v>
      </c>
      <c r="C43" s="83" t="s">
        <v>85</v>
      </c>
      <c r="D43" s="43">
        <v>109288</v>
      </c>
      <c r="E43" s="85">
        <f t="shared" si="0"/>
        <v>1.3823874618742349E-2</v>
      </c>
    </row>
    <row r="44" spans="2:13" ht="15.75">
      <c r="B44" s="89" t="s">
        <v>86</v>
      </c>
      <c r="C44" s="83" t="s">
        <v>87</v>
      </c>
      <c r="D44" s="43">
        <v>87411</v>
      </c>
      <c r="E44" s="85">
        <f t="shared" si="0"/>
        <v>1.1056645782692404E-2</v>
      </c>
    </row>
    <row r="45" spans="2:13" ht="15.75">
      <c r="B45" s="89" t="s">
        <v>88</v>
      </c>
      <c r="C45" s="83" t="s">
        <v>89</v>
      </c>
      <c r="D45" s="43">
        <v>41692</v>
      </c>
      <c r="E45" s="85">
        <f t="shared" si="0"/>
        <v>5.2736346223245557E-3</v>
      </c>
    </row>
    <row r="46" spans="2:13" ht="15.75">
      <c r="B46" s="89" t="s">
        <v>90</v>
      </c>
      <c r="C46" s="83" t="s">
        <v>91</v>
      </c>
      <c r="D46" s="43">
        <v>2611096</v>
      </c>
      <c r="E46" s="85">
        <f t="shared" si="0"/>
        <v>0.33027838117176334</v>
      </c>
    </row>
    <row r="47" spans="2:13" ht="15.75">
      <c r="B47" s="89" t="s">
        <v>92</v>
      </c>
      <c r="C47" s="83" t="s">
        <v>93</v>
      </c>
      <c r="D47" s="43">
        <v>844495</v>
      </c>
      <c r="E47" s="85">
        <f t="shared" si="0"/>
        <v>0.1068204468574301</v>
      </c>
    </row>
    <row r="48" spans="2:13" ht="16.5" thickBot="1">
      <c r="B48" s="86" t="s">
        <v>94</v>
      </c>
      <c r="C48" s="87" t="s">
        <v>1</v>
      </c>
      <c r="D48" s="35">
        <f>SUM(D5:D47)</f>
        <v>7905743</v>
      </c>
      <c r="E48" s="88">
        <f t="shared" si="0"/>
        <v>1</v>
      </c>
    </row>
    <row r="49" spans="4:4">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I18" sqref="I18"/>
    </sheetView>
  </sheetViews>
  <sheetFormatPr defaultRowHeight="15"/>
  <cols>
    <col min="2" max="2" width="8.85546875" customWidth="1"/>
    <col min="3" max="3" width="19.28515625" customWidth="1"/>
    <col min="4" max="4" width="25.140625" customWidth="1"/>
    <col min="5" max="16384" width="9.140625" style="9"/>
  </cols>
  <sheetData>
    <row r="1" spans="2:4" ht="15.75" thickBot="1"/>
    <row r="2" spans="2:4" ht="67.5" customHeight="1">
      <c r="B2" s="129" t="s">
        <v>223</v>
      </c>
      <c r="C2" s="130"/>
      <c r="D2" s="131"/>
    </row>
    <row r="3" spans="2:4" ht="65.25" customHeight="1">
      <c r="B3" s="127" t="s">
        <v>2</v>
      </c>
      <c r="C3" s="128"/>
      <c r="D3" s="90" t="s">
        <v>158</v>
      </c>
    </row>
    <row r="4" spans="2:4">
      <c r="B4" s="79" t="s">
        <v>4</v>
      </c>
      <c r="C4" s="80" t="s">
        <v>164</v>
      </c>
      <c r="D4" s="91"/>
    </row>
    <row r="5" spans="2:4" ht="15.75">
      <c r="B5" s="93"/>
      <c r="C5" s="83" t="s">
        <v>165</v>
      </c>
      <c r="D5" s="94">
        <v>14855</v>
      </c>
    </row>
    <row r="6" spans="2:4" ht="15.75">
      <c r="B6" s="95" t="s">
        <v>9</v>
      </c>
      <c r="C6" s="83" t="s">
        <v>10</v>
      </c>
      <c r="D6" s="94">
        <v>70689</v>
      </c>
    </row>
    <row r="7" spans="2:4" ht="15.75">
      <c r="B7" s="95" t="s">
        <v>11</v>
      </c>
      <c r="C7" s="83" t="s">
        <v>12</v>
      </c>
      <c r="D7" s="94">
        <v>93696</v>
      </c>
    </row>
    <row r="8" spans="2:4" ht="15.75">
      <c r="B8" s="95" t="s">
        <v>13</v>
      </c>
      <c r="C8" s="83" t="s">
        <v>14</v>
      </c>
      <c r="D8" s="94">
        <v>138282</v>
      </c>
    </row>
    <row r="9" spans="2:4" ht="15.75">
      <c r="B9" s="95" t="s">
        <v>15</v>
      </c>
      <c r="C9" s="83" t="s">
        <v>16</v>
      </c>
      <c r="D9" s="94">
        <v>89811</v>
      </c>
    </row>
    <row r="10" spans="2:4" ht="15.75">
      <c r="B10" s="95" t="s">
        <v>17</v>
      </c>
      <c r="C10" s="83" t="s">
        <v>18</v>
      </c>
      <c r="D10" s="94">
        <v>122368</v>
      </c>
    </row>
    <row r="11" spans="2:4" ht="15.75">
      <c r="B11" s="95" t="s">
        <v>19</v>
      </c>
      <c r="C11" s="83" t="s">
        <v>20</v>
      </c>
      <c r="D11" s="94">
        <v>48564</v>
      </c>
    </row>
    <row r="12" spans="2:4" ht="15.75">
      <c r="B12" s="95" t="s">
        <v>21</v>
      </c>
      <c r="C12" s="83" t="s">
        <v>22</v>
      </c>
      <c r="D12" s="94">
        <v>46605</v>
      </c>
    </row>
    <row r="13" spans="2:4" ht="15.75">
      <c r="B13" s="95" t="s">
        <v>23</v>
      </c>
      <c r="C13" s="83" t="s">
        <v>24</v>
      </c>
      <c r="D13" s="94">
        <v>132823</v>
      </c>
    </row>
    <row r="14" spans="2:4" ht="15.75">
      <c r="B14" s="95" t="s">
        <v>25</v>
      </c>
      <c r="C14" s="83" t="s">
        <v>26</v>
      </c>
      <c r="D14" s="94">
        <v>50311</v>
      </c>
    </row>
    <row r="15" spans="2:4" ht="15.75">
      <c r="B15" s="95" t="s">
        <v>27</v>
      </c>
      <c r="C15" s="83" t="s">
        <v>28</v>
      </c>
      <c r="D15" s="94">
        <v>67021</v>
      </c>
    </row>
    <row r="16" spans="2:4" ht="15.75">
      <c r="B16" s="95" t="s">
        <v>29</v>
      </c>
      <c r="C16" s="83" t="s">
        <v>30</v>
      </c>
      <c r="D16" s="94">
        <v>41373</v>
      </c>
    </row>
    <row r="17" spans="2:4" ht="15.75">
      <c r="B17" s="95" t="s">
        <v>31</v>
      </c>
      <c r="C17" s="83" t="s">
        <v>32</v>
      </c>
      <c r="D17" s="94">
        <v>178009</v>
      </c>
    </row>
    <row r="18" spans="2:4" ht="15.75">
      <c r="B18" s="95" t="s">
        <v>33</v>
      </c>
      <c r="C18" s="83" t="s">
        <v>34</v>
      </c>
      <c r="D18" s="94">
        <v>140158</v>
      </c>
    </row>
    <row r="19" spans="2:4" ht="15.75">
      <c r="B19" s="95" t="s">
        <v>35</v>
      </c>
      <c r="C19" s="83" t="s">
        <v>36</v>
      </c>
      <c r="D19" s="94">
        <v>38406</v>
      </c>
    </row>
    <row r="20" spans="2:4" ht="15.75">
      <c r="B20" s="95" t="s">
        <v>37</v>
      </c>
      <c r="C20" s="83" t="s">
        <v>38</v>
      </c>
      <c r="D20" s="94">
        <v>84951</v>
      </c>
    </row>
    <row r="21" spans="2:4" ht="15.75">
      <c r="B21" s="95" t="s">
        <v>39</v>
      </c>
      <c r="C21" s="83" t="s">
        <v>40</v>
      </c>
      <c r="D21" s="94">
        <v>106158</v>
      </c>
    </row>
    <row r="22" spans="2:4" ht="15.75">
      <c r="B22" s="95" t="s">
        <v>41</v>
      </c>
      <c r="C22" s="83" t="s">
        <v>42</v>
      </c>
      <c r="D22" s="94">
        <v>83651</v>
      </c>
    </row>
    <row r="23" spans="2:4" ht="15.75">
      <c r="B23" s="95" t="s">
        <v>43</v>
      </c>
      <c r="C23" s="83" t="s">
        <v>44</v>
      </c>
      <c r="D23" s="94">
        <v>64939</v>
      </c>
    </row>
    <row r="24" spans="2:4" ht="15.75">
      <c r="B24" s="95" t="s">
        <v>45</v>
      </c>
      <c r="C24" s="83" t="s">
        <v>46</v>
      </c>
      <c r="D24" s="94">
        <v>55849</v>
      </c>
    </row>
    <row r="25" spans="2:4" ht="15.75">
      <c r="B25" s="95" t="s">
        <v>47</v>
      </c>
      <c r="C25" s="83" t="s">
        <v>48</v>
      </c>
      <c r="D25" s="94">
        <v>77491</v>
      </c>
    </row>
    <row r="26" spans="2:4" ht="15.75">
      <c r="B26" s="95" t="s">
        <v>49</v>
      </c>
      <c r="C26" s="83" t="s">
        <v>50</v>
      </c>
      <c r="D26" s="94">
        <v>43078</v>
      </c>
    </row>
    <row r="27" spans="2:4" ht="15.75">
      <c r="B27" s="95" t="s">
        <v>51</v>
      </c>
      <c r="C27" s="83" t="s">
        <v>52</v>
      </c>
      <c r="D27" s="94">
        <v>138518</v>
      </c>
    </row>
    <row r="28" spans="2:4" ht="15.75">
      <c r="B28" s="95" t="s">
        <v>53</v>
      </c>
      <c r="C28" s="83" t="s">
        <v>54</v>
      </c>
      <c r="D28" s="94">
        <v>50068</v>
      </c>
    </row>
    <row r="29" spans="2:4" ht="15.75">
      <c r="B29" s="95" t="s">
        <v>55</v>
      </c>
      <c r="C29" s="83" t="s">
        <v>56</v>
      </c>
      <c r="D29" s="94">
        <v>81882</v>
      </c>
    </row>
    <row r="30" spans="2:4" ht="15.75">
      <c r="B30" s="95" t="s">
        <v>57</v>
      </c>
      <c r="C30" s="83" t="s">
        <v>58</v>
      </c>
      <c r="D30" s="94">
        <v>31594</v>
      </c>
    </row>
    <row r="31" spans="2:4" ht="15.75">
      <c r="B31" s="95" t="s">
        <v>59</v>
      </c>
      <c r="C31" s="83" t="s">
        <v>60</v>
      </c>
      <c r="D31" s="94">
        <v>106021</v>
      </c>
    </row>
    <row r="32" spans="2:4" ht="15.75">
      <c r="B32" s="95" t="s">
        <v>61</v>
      </c>
      <c r="C32" s="83" t="s">
        <v>62</v>
      </c>
      <c r="D32" s="94">
        <v>66690</v>
      </c>
    </row>
    <row r="33" spans="2:12" ht="15.75">
      <c r="B33" s="95" t="s">
        <v>63</v>
      </c>
      <c r="C33" s="83" t="s">
        <v>64</v>
      </c>
      <c r="D33" s="94">
        <v>62370</v>
      </c>
    </row>
    <row r="34" spans="2:12" ht="15.75">
      <c r="B34" s="95" t="s">
        <v>65</v>
      </c>
      <c r="C34" s="83" t="s">
        <v>66</v>
      </c>
      <c r="D34" s="94">
        <v>159608</v>
      </c>
    </row>
    <row r="35" spans="2:12" ht="15.75">
      <c r="B35" s="95" t="s">
        <v>67</v>
      </c>
      <c r="C35" s="83" t="s">
        <v>68</v>
      </c>
      <c r="D35" s="94">
        <v>61456</v>
      </c>
    </row>
    <row r="36" spans="2:12" ht="15.75">
      <c r="B36" s="95" t="s">
        <v>69</v>
      </c>
      <c r="C36" s="83" t="s">
        <v>70</v>
      </c>
      <c r="D36" s="94">
        <v>41588</v>
      </c>
    </row>
    <row r="37" spans="2:12" ht="15.75">
      <c r="B37" s="95" t="s">
        <v>71</v>
      </c>
      <c r="C37" s="83" t="s">
        <v>72</v>
      </c>
      <c r="D37" s="94">
        <v>98062</v>
      </c>
    </row>
    <row r="38" spans="2:12" ht="15.75">
      <c r="B38" s="95" t="s">
        <v>73</v>
      </c>
      <c r="C38" s="83" t="s">
        <v>74</v>
      </c>
      <c r="D38" s="94">
        <v>89384</v>
      </c>
    </row>
    <row r="39" spans="2:12" ht="15.75">
      <c r="B39" s="95" t="s">
        <v>75</v>
      </c>
      <c r="C39" s="83" t="s">
        <v>76</v>
      </c>
      <c r="D39" s="94">
        <v>49346</v>
      </c>
    </row>
    <row r="40" spans="2:12" ht="15.75">
      <c r="B40" s="95" t="s">
        <v>77</v>
      </c>
      <c r="C40" s="83" t="s">
        <v>78</v>
      </c>
      <c r="D40" s="94">
        <v>169789</v>
      </c>
    </row>
    <row r="41" spans="2:12" ht="15.75">
      <c r="B41" s="95" t="s">
        <v>79</v>
      </c>
      <c r="C41" s="83" t="s">
        <v>80</v>
      </c>
      <c r="D41" s="94">
        <v>33846</v>
      </c>
    </row>
    <row r="42" spans="2:12" ht="15.75">
      <c r="B42" s="95" t="s">
        <v>81</v>
      </c>
      <c r="C42" s="83" t="s">
        <v>82</v>
      </c>
      <c r="D42" s="94">
        <v>47501</v>
      </c>
    </row>
    <row r="43" spans="2:12" ht="15.75">
      <c r="B43" s="95" t="s">
        <v>83</v>
      </c>
      <c r="C43" s="83" t="s">
        <v>85</v>
      </c>
      <c r="D43" s="94">
        <v>65436</v>
      </c>
    </row>
    <row r="44" spans="2:12" ht="15.75">
      <c r="B44" s="95" t="s">
        <v>86</v>
      </c>
      <c r="C44" s="83" t="s">
        <v>87</v>
      </c>
      <c r="D44" s="94">
        <v>45690</v>
      </c>
      <c r="L44" s="21"/>
    </row>
    <row r="45" spans="2:12" ht="15.75">
      <c r="B45" s="95" t="s">
        <v>88</v>
      </c>
      <c r="C45" s="83" t="s">
        <v>89</v>
      </c>
      <c r="D45" s="94">
        <v>45383</v>
      </c>
    </row>
    <row r="46" spans="2:12" ht="15.75">
      <c r="B46" s="95" t="s">
        <v>90</v>
      </c>
      <c r="C46" s="83" t="s">
        <v>91</v>
      </c>
      <c r="D46" s="94">
        <v>65605</v>
      </c>
    </row>
    <row r="47" spans="2:12" ht="15.75">
      <c r="B47" s="95">
        <v>421</v>
      </c>
      <c r="C47" s="83" t="s">
        <v>91</v>
      </c>
      <c r="D47" s="94">
        <v>92738</v>
      </c>
    </row>
    <row r="48" spans="2:12" ht="15.75">
      <c r="B48" s="95">
        <v>431</v>
      </c>
      <c r="C48" s="83" t="s">
        <v>91</v>
      </c>
      <c r="D48" s="94">
        <v>123438</v>
      </c>
    </row>
    <row r="49" spans="2:4" ht="15.75">
      <c r="B49" s="95">
        <v>441</v>
      </c>
      <c r="C49" s="83" t="s">
        <v>91</v>
      </c>
      <c r="D49" s="94">
        <v>93612</v>
      </c>
    </row>
    <row r="50" spans="2:4" ht="15.75">
      <c r="B50" s="95">
        <v>451</v>
      </c>
      <c r="C50" s="83" t="s">
        <v>91</v>
      </c>
      <c r="D50" s="94">
        <v>74955</v>
      </c>
    </row>
    <row r="51" spans="2:4" ht="15.75">
      <c r="B51" s="95">
        <v>461</v>
      </c>
      <c r="C51" s="83" t="s">
        <v>91</v>
      </c>
      <c r="D51" s="94">
        <v>113261</v>
      </c>
    </row>
    <row r="52" spans="2:4" ht="15.75">
      <c r="B52" s="95" t="s">
        <v>92</v>
      </c>
      <c r="C52" s="83" t="s">
        <v>93</v>
      </c>
      <c r="D52" s="94">
        <v>139042</v>
      </c>
    </row>
    <row r="53" spans="2:4" ht="16.5" thickBot="1">
      <c r="B53" s="86" t="s">
        <v>94</v>
      </c>
      <c r="C53" s="87" t="s">
        <v>1</v>
      </c>
      <c r="D53" s="92">
        <f>SUM(D5:D52)</f>
        <v>3935971</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8"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11"/>
  <sheetViews>
    <sheetView workbookViewId="0">
      <selection activeCell="C24" sqref="C24"/>
    </sheetView>
  </sheetViews>
  <sheetFormatPr defaultRowHeight="12.75"/>
  <cols>
    <col min="1" max="1" width="12.140625" customWidth="1"/>
    <col min="2" max="2" width="31.140625" customWidth="1"/>
    <col min="3" max="3" width="32.28515625" customWidth="1"/>
  </cols>
  <sheetData>
    <row r="1" spans="2:3" ht="16.5" thickBot="1">
      <c r="B1" s="123"/>
      <c r="C1" s="123"/>
    </row>
    <row r="2" spans="2:3" ht="40.5" customHeight="1">
      <c r="B2" s="124" t="s">
        <v>224</v>
      </c>
      <c r="C2" s="126"/>
    </row>
    <row r="3" spans="2:3">
      <c r="B3" s="79" t="s">
        <v>145</v>
      </c>
      <c r="C3" s="91" t="s">
        <v>3</v>
      </c>
    </row>
    <row r="4" spans="2:3" ht="15">
      <c r="B4" s="96" t="s">
        <v>168</v>
      </c>
      <c r="C4" s="44">
        <v>100202</v>
      </c>
    </row>
    <row r="5" spans="2:3" ht="15">
      <c r="B5" s="96" t="s">
        <v>162</v>
      </c>
      <c r="C5" s="44">
        <v>99914</v>
      </c>
    </row>
    <row r="6" spans="2:3" ht="15">
      <c r="B6" s="96" t="s">
        <v>182</v>
      </c>
      <c r="C6" s="44">
        <v>99587</v>
      </c>
    </row>
    <row r="7" spans="2:3" ht="15">
      <c r="B7" s="96" t="s">
        <v>183</v>
      </c>
      <c r="C7" s="44">
        <v>99347</v>
      </c>
    </row>
    <row r="8" spans="2:3" ht="15">
      <c r="B8" s="96" t="s">
        <v>184</v>
      </c>
      <c r="C8" s="44">
        <v>98999</v>
      </c>
    </row>
    <row r="9" spans="2:3" ht="15">
      <c r="B9" s="96" t="s">
        <v>185</v>
      </c>
      <c r="C9" s="44">
        <v>98749</v>
      </c>
    </row>
    <row r="10" spans="2:3" ht="15">
      <c r="B10" s="96" t="s">
        <v>173</v>
      </c>
      <c r="C10" s="44">
        <v>98470</v>
      </c>
    </row>
    <row r="11" spans="2:3" ht="15.75" thickBot="1">
      <c r="B11" s="97" t="s">
        <v>148</v>
      </c>
      <c r="C11" s="78">
        <v>98211</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F20" sqref="F20"/>
    </sheetView>
  </sheetViews>
  <sheetFormatPr defaultColWidth="11.42578125" defaultRowHeight="12.75"/>
  <cols>
    <col min="2" max="2" width="5.140625" customWidth="1"/>
    <col min="3" max="3" width="19.28515625" style="7" customWidth="1"/>
    <col min="4" max="4" width="16.85546875" customWidth="1"/>
    <col min="5" max="6" width="13.85546875" bestFit="1" customWidth="1"/>
  </cols>
  <sheetData>
    <row r="1" spans="2:8" ht="13.5" thickBot="1"/>
    <row r="2" spans="2:8" ht="55.5" customHeight="1">
      <c r="B2" s="99" t="s">
        <v>225</v>
      </c>
      <c r="C2" s="100"/>
      <c r="D2" s="100"/>
      <c r="E2" s="100"/>
      <c r="F2" s="101"/>
    </row>
    <row r="3" spans="2:8" ht="23.25" customHeight="1">
      <c r="B3" s="104" t="s">
        <v>0</v>
      </c>
      <c r="C3" s="98" t="s">
        <v>122</v>
      </c>
      <c r="D3" s="98" t="s">
        <v>95</v>
      </c>
      <c r="E3" s="98" t="s">
        <v>97</v>
      </c>
      <c r="F3" s="111"/>
    </row>
    <row r="4" spans="2:8" ht="33.75" customHeight="1">
      <c r="B4" s="104"/>
      <c r="C4" s="98"/>
      <c r="D4" s="98"/>
      <c r="E4" s="33" t="s">
        <v>128</v>
      </c>
      <c r="F4" s="46" t="s">
        <v>129</v>
      </c>
    </row>
    <row r="5" spans="2:8" ht="15">
      <c r="B5" s="41">
        <f>k_total_tec_0822!B6</f>
        <v>1</v>
      </c>
      <c r="C5" s="48" t="str">
        <f>k_total_tec_0822!C6</f>
        <v>METROPOLITAN LIFE</v>
      </c>
      <c r="D5" s="43">
        <f t="shared" ref="D5:D11" si="0">E5+F5</f>
        <v>1105658</v>
      </c>
      <c r="E5" s="43">
        <v>528872</v>
      </c>
      <c r="F5" s="44">
        <v>576786</v>
      </c>
      <c r="G5" s="4"/>
      <c r="H5" s="4"/>
    </row>
    <row r="6" spans="2:8" ht="15">
      <c r="B6" s="45">
        <f>k_total_tec_0822!B7</f>
        <v>2</v>
      </c>
      <c r="C6" s="48" t="str">
        <f>k_total_tec_0822!C7</f>
        <v>AZT VIITORUL TAU</v>
      </c>
      <c r="D6" s="43">
        <f t="shared" si="0"/>
        <v>1648954</v>
      </c>
      <c r="E6" s="43">
        <v>788745</v>
      </c>
      <c r="F6" s="44">
        <v>860209</v>
      </c>
      <c r="G6" s="4"/>
      <c r="H6" s="4"/>
    </row>
    <row r="7" spans="2:8" ht="15">
      <c r="B7" s="45">
        <f>k_total_tec_0822!B8</f>
        <v>3</v>
      </c>
      <c r="C7" s="42" t="str">
        <f>k_total_tec_0822!C8</f>
        <v>BCR</v>
      </c>
      <c r="D7" s="43">
        <f t="shared" si="0"/>
        <v>731832</v>
      </c>
      <c r="E7" s="43">
        <v>346026</v>
      </c>
      <c r="F7" s="44">
        <v>385806</v>
      </c>
      <c r="G7" s="4"/>
      <c r="H7" s="4"/>
    </row>
    <row r="8" spans="2:8" ht="15">
      <c r="B8" s="45">
        <f>k_total_tec_0822!B9</f>
        <v>4</v>
      </c>
      <c r="C8" s="42" t="str">
        <f>k_total_tec_0822!C9</f>
        <v>BRD</v>
      </c>
      <c r="D8" s="43">
        <f t="shared" si="0"/>
        <v>521484</v>
      </c>
      <c r="E8" s="43">
        <v>245891</v>
      </c>
      <c r="F8" s="44">
        <v>275593</v>
      </c>
      <c r="G8" s="4"/>
      <c r="H8" s="4"/>
    </row>
    <row r="9" spans="2:8" ht="15">
      <c r="B9" s="45">
        <f>k_total_tec_0822!B10</f>
        <v>5</v>
      </c>
      <c r="C9" s="42" t="str">
        <f>k_total_tec_0822!C10</f>
        <v>VITAL</v>
      </c>
      <c r="D9" s="43">
        <f t="shared" si="0"/>
        <v>995179</v>
      </c>
      <c r="E9" s="43">
        <v>468643</v>
      </c>
      <c r="F9" s="44">
        <v>526536</v>
      </c>
      <c r="G9" s="4"/>
      <c r="H9" s="4"/>
    </row>
    <row r="10" spans="2:8" ht="15">
      <c r="B10" s="45">
        <f>k_total_tec_0822!B11</f>
        <v>6</v>
      </c>
      <c r="C10" s="42" t="str">
        <f>k_total_tec_0822!C11</f>
        <v>ARIPI</v>
      </c>
      <c r="D10" s="43">
        <f t="shared" si="0"/>
        <v>830883</v>
      </c>
      <c r="E10" s="43">
        <v>393521</v>
      </c>
      <c r="F10" s="44">
        <v>437362</v>
      </c>
      <c r="G10" s="4"/>
      <c r="H10" s="4"/>
    </row>
    <row r="11" spans="2:8" ht="15">
      <c r="B11" s="45">
        <f>k_total_tec_0822!B12</f>
        <v>7</v>
      </c>
      <c r="C11" s="42" t="s">
        <v>177</v>
      </c>
      <c r="D11" s="43">
        <f t="shared" si="0"/>
        <v>2071753</v>
      </c>
      <c r="E11" s="43">
        <v>1026594</v>
      </c>
      <c r="F11" s="44">
        <v>1045159</v>
      </c>
      <c r="G11" s="4"/>
      <c r="H11" s="4"/>
    </row>
    <row r="12" spans="2:8" ht="15.75" thickBot="1">
      <c r="B12" s="132" t="s">
        <v>1</v>
      </c>
      <c r="C12" s="133"/>
      <c r="D12" s="35">
        <f>SUM(D5:D11)</f>
        <v>7905743</v>
      </c>
      <c r="E12" s="35">
        <f>SUM(E5:E11)</f>
        <v>3798292</v>
      </c>
      <c r="F12" s="36">
        <f>SUM(F5:F11)</f>
        <v>4107451</v>
      </c>
      <c r="G12" s="4"/>
      <c r="H12" s="4"/>
    </row>
    <row r="14" spans="2:8">
      <c r="B14" s="11"/>
      <c r="C14" s="12"/>
    </row>
    <row r="15" spans="2:8">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oddFooter>&amp;R&amp;"Arial,Italic"&amp;F
&amp;D&amp;T</oddFooter>
  </headerFooter>
</worksheet>
</file>

<file path=xl/worksheets/sheet14.xml><?xml version="1.0" encoding="utf-8"?>
<worksheet xmlns="http://schemas.openxmlformats.org/spreadsheetml/2006/main" xmlns:r="http://schemas.openxmlformats.org/officeDocument/2006/relationships">
  <dimension ref="A1"/>
  <sheetViews>
    <sheetView workbookViewId="0">
      <selection activeCell="Q17" sqref="Q17"/>
    </sheetView>
  </sheetViews>
  <sheetFormatPr defaultRowHeight="12.75"/>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P17"/>
  <sheetViews>
    <sheetView zoomScaleNormal="100" workbookViewId="0">
      <selection activeCell="K26" sqref="K26"/>
    </sheetView>
  </sheetViews>
  <sheetFormatPr defaultColWidth="11.42578125" defaultRowHeight="12.75"/>
  <cols>
    <col min="2" max="2" width="5.140625" customWidth="1"/>
    <col min="3" max="3" width="18"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6" ht="13.5" thickBot="1"/>
    <row r="2" spans="2:16" ht="56.25" customHeight="1">
      <c r="B2" s="99" t="s">
        <v>226</v>
      </c>
      <c r="C2" s="100"/>
      <c r="D2" s="100"/>
      <c r="E2" s="100"/>
      <c r="F2" s="100"/>
      <c r="G2" s="100"/>
      <c r="H2" s="100"/>
      <c r="I2" s="100"/>
      <c r="J2" s="100"/>
      <c r="K2" s="100"/>
      <c r="L2" s="100"/>
      <c r="M2" s="100"/>
      <c r="N2" s="100"/>
      <c r="O2" s="100"/>
      <c r="P2" s="101"/>
    </row>
    <row r="3" spans="2:16" ht="23.25" customHeight="1">
      <c r="B3" s="104" t="s">
        <v>0</v>
      </c>
      <c r="C3" s="98" t="s">
        <v>122</v>
      </c>
      <c r="D3" s="98" t="s">
        <v>95</v>
      </c>
      <c r="E3" s="134"/>
      <c r="F3" s="135"/>
      <c r="G3" s="135"/>
      <c r="H3" s="136"/>
      <c r="I3" s="98" t="s">
        <v>97</v>
      </c>
      <c r="J3" s="98"/>
      <c r="K3" s="98"/>
      <c r="L3" s="98"/>
      <c r="M3" s="98"/>
      <c r="N3" s="98"/>
      <c r="O3" s="98"/>
      <c r="P3" s="111"/>
    </row>
    <row r="4" spans="2:16" ht="23.25" customHeight="1">
      <c r="B4" s="104"/>
      <c r="C4" s="98"/>
      <c r="D4" s="98"/>
      <c r="E4" s="98" t="s">
        <v>1</v>
      </c>
      <c r="F4" s="98"/>
      <c r="G4" s="98"/>
      <c r="H4" s="98"/>
      <c r="I4" s="98" t="s">
        <v>130</v>
      </c>
      <c r="J4" s="98"/>
      <c r="K4" s="98"/>
      <c r="L4" s="98"/>
      <c r="M4" s="98" t="s">
        <v>131</v>
      </c>
      <c r="N4" s="98"/>
      <c r="O4" s="98"/>
      <c r="P4" s="111"/>
    </row>
    <row r="5" spans="2:16" ht="47.25" customHeight="1">
      <c r="B5" s="104"/>
      <c r="C5" s="98"/>
      <c r="D5" s="98"/>
      <c r="E5" s="33" t="s">
        <v>132</v>
      </c>
      <c r="F5" s="33" t="s">
        <v>133</v>
      </c>
      <c r="G5" s="33" t="s">
        <v>170</v>
      </c>
      <c r="H5" s="33" t="s">
        <v>169</v>
      </c>
      <c r="I5" s="33" t="s">
        <v>132</v>
      </c>
      <c r="J5" s="33" t="s">
        <v>133</v>
      </c>
      <c r="K5" s="33" t="s">
        <v>170</v>
      </c>
      <c r="L5" s="33" t="s">
        <v>169</v>
      </c>
      <c r="M5" s="33" t="s">
        <v>132</v>
      </c>
      <c r="N5" s="33" t="s">
        <v>133</v>
      </c>
      <c r="O5" s="33" t="s">
        <v>170</v>
      </c>
      <c r="P5" s="46" t="s">
        <v>169</v>
      </c>
    </row>
    <row r="6" spans="2:16" ht="18" hidden="1" customHeight="1">
      <c r="B6" s="30"/>
      <c r="C6" s="16"/>
      <c r="D6" s="17" t="s">
        <v>134</v>
      </c>
      <c r="E6" s="17" t="s">
        <v>135</v>
      </c>
      <c r="F6" s="17" t="s">
        <v>136</v>
      </c>
      <c r="G6" s="17"/>
      <c r="H6" s="17" t="s">
        <v>137</v>
      </c>
      <c r="I6" s="17" t="s">
        <v>135</v>
      </c>
      <c r="J6" s="17" t="s">
        <v>136</v>
      </c>
      <c r="K6" s="17"/>
      <c r="L6" s="17" t="s">
        <v>137</v>
      </c>
      <c r="M6" s="17" t="s">
        <v>138</v>
      </c>
      <c r="N6" s="17" t="s">
        <v>139</v>
      </c>
      <c r="O6" s="17"/>
      <c r="P6" s="18" t="s">
        <v>140</v>
      </c>
    </row>
    <row r="7" spans="2:16" ht="15">
      <c r="B7" s="41">
        <f>k_total_tec_0822!B6</f>
        <v>1</v>
      </c>
      <c r="C7" s="48" t="str">
        <f>k_total_tec_0822!C6</f>
        <v>METROPOLITAN LIFE</v>
      </c>
      <c r="D7" s="43">
        <f>SUM(E7+F7+G7+H7)</f>
        <v>1105658</v>
      </c>
      <c r="E7" s="43">
        <f>I7+M7</f>
        <v>103287</v>
      </c>
      <c r="F7" s="43">
        <f>J7+N7</f>
        <v>324708</v>
      </c>
      <c r="G7" s="43">
        <f>K7+O7</f>
        <v>389803</v>
      </c>
      <c r="H7" s="43">
        <f>L7+P7</f>
        <v>287860</v>
      </c>
      <c r="I7" s="43">
        <v>48066</v>
      </c>
      <c r="J7" s="43">
        <v>152070</v>
      </c>
      <c r="K7" s="43">
        <v>182331</v>
      </c>
      <c r="L7" s="43">
        <v>146405</v>
      </c>
      <c r="M7" s="43">
        <v>55221</v>
      </c>
      <c r="N7" s="43">
        <v>172638</v>
      </c>
      <c r="O7" s="43">
        <v>207472</v>
      </c>
      <c r="P7" s="44">
        <v>141455</v>
      </c>
    </row>
    <row r="8" spans="2:16" ht="15">
      <c r="B8" s="45">
        <f>k_total_tec_0822!B7</f>
        <v>2</v>
      </c>
      <c r="C8" s="48" t="str">
        <f>k_total_tec_0822!C7</f>
        <v>AZT VIITORUL TAU</v>
      </c>
      <c r="D8" s="43">
        <f t="shared" ref="D8:D13" si="0">SUM(E8+F8+G8+H8)</f>
        <v>1648954</v>
      </c>
      <c r="E8" s="43">
        <f t="shared" ref="E8:E13" si="1">I8+M8</f>
        <v>102996</v>
      </c>
      <c r="F8" s="43">
        <f t="shared" ref="F8:F13" si="2">J8+N8</f>
        <v>296878</v>
      </c>
      <c r="G8" s="43">
        <f t="shared" ref="G8:G13" si="3">K8+O8</f>
        <v>649539</v>
      </c>
      <c r="H8" s="43">
        <f t="shared" ref="H8:H13" si="4">L8+P8</f>
        <v>599541</v>
      </c>
      <c r="I8" s="43">
        <v>47900</v>
      </c>
      <c r="J8" s="43">
        <v>139036</v>
      </c>
      <c r="K8" s="43">
        <v>304008</v>
      </c>
      <c r="L8" s="43">
        <v>297801</v>
      </c>
      <c r="M8" s="43">
        <v>55096</v>
      </c>
      <c r="N8" s="43">
        <v>157842</v>
      </c>
      <c r="O8" s="43">
        <v>345531</v>
      </c>
      <c r="P8" s="44">
        <v>301740</v>
      </c>
    </row>
    <row r="9" spans="2:16" ht="15">
      <c r="B9" s="45">
        <f>k_total_tec_0822!B8</f>
        <v>3</v>
      </c>
      <c r="C9" s="42" t="str">
        <f>k_total_tec_0822!C8</f>
        <v>BCR</v>
      </c>
      <c r="D9" s="43">
        <f t="shared" si="0"/>
        <v>731832</v>
      </c>
      <c r="E9" s="43">
        <f t="shared" si="1"/>
        <v>106592</v>
      </c>
      <c r="F9" s="43">
        <f t="shared" si="2"/>
        <v>294761</v>
      </c>
      <c r="G9" s="43">
        <f t="shared" si="3"/>
        <v>187821</v>
      </c>
      <c r="H9" s="43">
        <f t="shared" si="4"/>
        <v>142658</v>
      </c>
      <c r="I9" s="43">
        <v>49413</v>
      </c>
      <c r="J9" s="43">
        <v>139441</v>
      </c>
      <c r="K9" s="43">
        <v>87308</v>
      </c>
      <c r="L9" s="43">
        <v>69864</v>
      </c>
      <c r="M9" s="43">
        <v>57179</v>
      </c>
      <c r="N9" s="43">
        <v>155320</v>
      </c>
      <c r="O9" s="43">
        <v>100513</v>
      </c>
      <c r="P9" s="44">
        <v>72794</v>
      </c>
    </row>
    <row r="10" spans="2:16" ht="15">
      <c r="B10" s="45">
        <f>k_total_tec_0822!B9</f>
        <v>4</v>
      </c>
      <c r="C10" s="42" t="str">
        <f>k_total_tec_0822!C9</f>
        <v>BRD</v>
      </c>
      <c r="D10" s="43">
        <f t="shared" si="0"/>
        <v>521484</v>
      </c>
      <c r="E10" s="43">
        <f t="shared" si="1"/>
        <v>111321</v>
      </c>
      <c r="F10" s="43">
        <f t="shared" si="2"/>
        <v>237917</v>
      </c>
      <c r="G10" s="43">
        <f t="shared" si="3"/>
        <v>115170</v>
      </c>
      <c r="H10" s="43">
        <f t="shared" si="4"/>
        <v>57076</v>
      </c>
      <c r="I10" s="43">
        <v>51728</v>
      </c>
      <c r="J10" s="43">
        <v>113262</v>
      </c>
      <c r="K10" s="43">
        <v>53505</v>
      </c>
      <c r="L10" s="43">
        <v>27396</v>
      </c>
      <c r="M10" s="43">
        <v>59593</v>
      </c>
      <c r="N10" s="43">
        <v>124655</v>
      </c>
      <c r="O10" s="43">
        <v>61665</v>
      </c>
      <c r="P10" s="44">
        <v>29680</v>
      </c>
    </row>
    <row r="11" spans="2:16" ht="15">
      <c r="B11" s="45">
        <f>k_total_tec_0822!B10</f>
        <v>5</v>
      </c>
      <c r="C11" s="42" t="str">
        <f>k_total_tec_0822!C10</f>
        <v>VITAL</v>
      </c>
      <c r="D11" s="43">
        <f t="shared" si="0"/>
        <v>995179</v>
      </c>
      <c r="E11" s="43">
        <f t="shared" si="1"/>
        <v>102875</v>
      </c>
      <c r="F11" s="43">
        <f t="shared" si="2"/>
        <v>353664</v>
      </c>
      <c r="G11" s="43">
        <f t="shared" si="3"/>
        <v>323203</v>
      </c>
      <c r="H11" s="43">
        <f t="shared" si="4"/>
        <v>215437</v>
      </c>
      <c r="I11" s="43">
        <v>47845</v>
      </c>
      <c r="J11" s="43">
        <v>166209</v>
      </c>
      <c r="K11" s="43">
        <v>147361</v>
      </c>
      <c r="L11" s="43">
        <v>107228</v>
      </c>
      <c r="M11" s="43">
        <v>55030</v>
      </c>
      <c r="N11" s="43">
        <v>187455</v>
      </c>
      <c r="O11" s="43">
        <v>175842</v>
      </c>
      <c r="P11" s="44">
        <v>108209</v>
      </c>
    </row>
    <row r="12" spans="2:16" ht="15">
      <c r="B12" s="45">
        <f>k_total_tec_0822!B11</f>
        <v>6</v>
      </c>
      <c r="C12" s="42" t="str">
        <f>k_total_tec_0822!C11</f>
        <v>ARIPI</v>
      </c>
      <c r="D12" s="43">
        <f t="shared" si="0"/>
        <v>830883</v>
      </c>
      <c r="E12" s="43">
        <f t="shared" si="1"/>
        <v>102781</v>
      </c>
      <c r="F12" s="43">
        <f t="shared" si="2"/>
        <v>265079</v>
      </c>
      <c r="G12" s="43">
        <f t="shared" si="3"/>
        <v>271571</v>
      </c>
      <c r="H12" s="43">
        <f t="shared" si="4"/>
        <v>191452</v>
      </c>
      <c r="I12" s="43">
        <v>47801</v>
      </c>
      <c r="J12" s="43">
        <v>124505</v>
      </c>
      <c r="K12" s="43">
        <v>125026</v>
      </c>
      <c r="L12" s="43">
        <v>96189</v>
      </c>
      <c r="M12" s="43">
        <v>54980</v>
      </c>
      <c r="N12" s="43">
        <v>140574</v>
      </c>
      <c r="O12" s="43">
        <v>146545</v>
      </c>
      <c r="P12" s="44">
        <v>95263</v>
      </c>
    </row>
    <row r="13" spans="2:16" ht="15">
      <c r="B13" s="45">
        <f>k_total_tec_0822!B12</f>
        <v>7</v>
      </c>
      <c r="C13" s="42" t="s">
        <v>177</v>
      </c>
      <c r="D13" s="43">
        <f t="shared" si="0"/>
        <v>2071753</v>
      </c>
      <c r="E13" s="43">
        <f t="shared" si="1"/>
        <v>105328</v>
      </c>
      <c r="F13" s="43">
        <f t="shared" si="2"/>
        <v>340284</v>
      </c>
      <c r="G13" s="43">
        <f t="shared" si="3"/>
        <v>826090</v>
      </c>
      <c r="H13" s="43">
        <f t="shared" si="4"/>
        <v>800051</v>
      </c>
      <c r="I13" s="43">
        <v>49058</v>
      </c>
      <c r="J13" s="43">
        <v>160640</v>
      </c>
      <c r="K13" s="43">
        <v>405996</v>
      </c>
      <c r="L13" s="43">
        <v>410900</v>
      </c>
      <c r="M13" s="43">
        <v>56270</v>
      </c>
      <c r="N13" s="43">
        <v>179644</v>
      </c>
      <c r="O13" s="43">
        <v>420094</v>
      </c>
      <c r="P13" s="44">
        <v>389151</v>
      </c>
    </row>
    <row r="14" spans="2:16" ht="15.75" thickBot="1">
      <c r="B14" s="112" t="s">
        <v>1</v>
      </c>
      <c r="C14" s="113"/>
      <c r="D14" s="35">
        <f t="shared" ref="D14:P14" si="5">SUM(D7:D13)</f>
        <v>7905743</v>
      </c>
      <c r="E14" s="35">
        <f t="shared" si="5"/>
        <v>735180</v>
      </c>
      <c r="F14" s="35">
        <f t="shared" si="5"/>
        <v>2113291</v>
      </c>
      <c r="G14" s="35">
        <f t="shared" si="5"/>
        <v>2763197</v>
      </c>
      <c r="H14" s="35">
        <f t="shared" si="5"/>
        <v>2294075</v>
      </c>
      <c r="I14" s="35">
        <f t="shared" si="5"/>
        <v>341811</v>
      </c>
      <c r="J14" s="35">
        <f t="shared" si="5"/>
        <v>995163</v>
      </c>
      <c r="K14" s="35">
        <f t="shared" si="5"/>
        <v>1305535</v>
      </c>
      <c r="L14" s="35">
        <f t="shared" si="5"/>
        <v>1155783</v>
      </c>
      <c r="M14" s="35">
        <f t="shared" si="5"/>
        <v>393369</v>
      </c>
      <c r="N14" s="35">
        <f t="shared" si="5"/>
        <v>1118128</v>
      </c>
      <c r="O14" s="35">
        <f t="shared" si="5"/>
        <v>1457662</v>
      </c>
      <c r="P14" s="36">
        <f t="shared" si="5"/>
        <v>1138292</v>
      </c>
    </row>
    <row r="16" spans="2:16">
      <c r="B16" s="11"/>
      <c r="C16" s="12"/>
      <c r="E16" s="4"/>
      <c r="I16" s="4"/>
    </row>
    <row r="17" spans="2:3">
      <c r="B17" s="15"/>
      <c r="C17" s="15"/>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G36" sqref="G36"/>
    </sheetView>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O11" sqref="O11"/>
    </sheetView>
  </sheetViews>
  <sheetFormatPr defaultRowHeight="12.75"/>
  <cols>
    <col min="2" max="2" width="5.140625" customWidth="1"/>
    <col min="3" max="3" width="17.42578125" customWidth="1"/>
    <col min="4" max="4" width="17.5703125" customWidth="1"/>
    <col min="5" max="5" width="16.140625" customWidth="1"/>
    <col min="6" max="6" width="14.28515625" customWidth="1"/>
    <col min="7" max="7" width="12.5703125" customWidth="1"/>
    <col min="8" max="8" width="15.7109375" customWidth="1"/>
    <col min="9" max="9" width="15.140625" customWidth="1"/>
    <col min="10" max="10" width="14.28515625" customWidth="1"/>
    <col min="11" max="11" width="16.42578125" customWidth="1"/>
  </cols>
  <sheetData>
    <row r="1" spans="2:11" ht="13.5" thickBot="1"/>
    <row r="2" spans="2:11" ht="42" customHeight="1">
      <c r="B2" s="105" t="s">
        <v>197</v>
      </c>
      <c r="C2" s="106"/>
      <c r="D2" s="106"/>
      <c r="E2" s="106"/>
      <c r="F2" s="106"/>
      <c r="G2" s="106"/>
      <c r="H2" s="106"/>
      <c r="I2" s="106"/>
      <c r="J2" s="106"/>
      <c r="K2" s="107"/>
    </row>
    <row r="3" spans="2:11" ht="69.75" customHeight="1">
      <c r="B3" s="104" t="s">
        <v>0</v>
      </c>
      <c r="C3" s="98" t="s">
        <v>122</v>
      </c>
      <c r="D3" s="98" t="s">
        <v>187</v>
      </c>
      <c r="E3" s="98" t="s">
        <v>96</v>
      </c>
      <c r="F3" s="98"/>
      <c r="G3" s="98" t="s">
        <v>199</v>
      </c>
      <c r="H3" s="98"/>
      <c r="I3" s="98"/>
      <c r="J3" s="98" t="s">
        <v>97</v>
      </c>
      <c r="K3" s="111"/>
    </row>
    <row r="4" spans="2:11" ht="119.25" customHeight="1">
      <c r="B4" s="104" t="s">
        <v>0</v>
      </c>
      <c r="C4" s="98"/>
      <c r="D4" s="98"/>
      <c r="E4" s="33" t="s">
        <v>6</v>
      </c>
      <c r="F4" s="33" t="s">
        <v>98</v>
      </c>
      <c r="G4" s="33" t="s">
        <v>6</v>
      </c>
      <c r="H4" s="33" t="s">
        <v>99</v>
      </c>
      <c r="I4" s="33" t="s">
        <v>98</v>
      </c>
      <c r="J4" s="33" t="s">
        <v>200</v>
      </c>
      <c r="K4" s="46" t="s">
        <v>201</v>
      </c>
    </row>
    <row r="5" spans="2:11" hidden="1">
      <c r="B5" s="26"/>
      <c r="C5" s="24"/>
      <c r="D5" s="25" t="s">
        <v>100</v>
      </c>
      <c r="E5" s="25" t="s">
        <v>101</v>
      </c>
      <c r="F5" s="24"/>
      <c r="G5" s="25" t="s">
        <v>102</v>
      </c>
      <c r="H5" s="24"/>
      <c r="I5" s="24"/>
      <c r="J5" s="25" t="s">
        <v>103</v>
      </c>
      <c r="K5" s="27" t="s">
        <v>104</v>
      </c>
    </row>
    <row r="6" spans="2:11" ht="15">
      <c r="B6" s="41">
        <f>[1]k_total_tec_0609!A10</f>
        <v>1</v>
      </c>
      <c r="C6" s="48" t="s">
        <v>178</v>
      </c>
      <c r="D6" s="43">
        <v>1105658</v>
      </c>
      <c r="E6" s="43">
        <v>542575</v>
      </c>
      <c r="F6" s="49">
        <f>E6/D6</f>
        <v>0.49072588449592913</v>
      </c>
      <c r="G6" s="43">
        <v>22033</v>
      </c>
      <c r="H6" s="49">
        <f t="shared" ref="H6:H13" si="0">G6/$G$13</f>
        <v>0.13635463468369785</v>
      </c>
      <c r="I6" s="49">
        <f t="shared" ref="I6:I13" si="1">G6/D6</f>
        <v>1.9927500185409956E-2</v>
      </c>
      <c r="J6" s="43">
        <v>20050</v>
      </c>
      <c r="K6" s="44">
        <v>1983</v>
      </c>
    </row>
    <row r="7" spans="2:11" ht="15">
      <c r="B7" s="45">
        <v>2</v>
      </c>
      <c r="C7" s="48" t="str">
        <f>[1]k_total_tec_0609!B12</f>
        <v>AZT VIITORUL TAU</v>
      </c>
      <c r="D7" s="43">
        <v>1648954</v>
      </c>
      <c r="E7" s="43">
        <v>832277</v>
      </c>
      <c r="F7" s="49">
        <f t="shared" ref="F7:F12" si="2">E7/D7</f>
        <v>0.5047302714326779</v>
      </c>
      <c r="G7" s="43">
        <v>32483</v>
      </c>
      <c r="H7" s="49">
        <f t="shared" si="0"/>
        <v>0.20102607899199187</v>
      </c>
      <c r="I7" s="49">
        <f t="shared" si="1"/>
        <v>1.9699154736881684E-2</v>
      </c>
      <c r="J7" s="43">
        <v>29099</v>
      </c>
      <c r="K7" s="44">
        <v>3384</v>
      </c>
    </row>
    <row r="8" spans="2:11" ht="15">
      <c r="B8" s="45">
        <v>3</v>
      </c>
      <c r="C8" s="42" t="str">
        <f>[1]k_total_tec_0609!B13</f>
        <v>BCR</v>
      </c>
      <c r="D8" s="43">
        <v>731832</v>
      </c>
      <c r="E8" s="43">
        <v>340429</v>
      </c>
      <c r="F8" s="49">
        <f t="shared" si="2"/>
        <v>0.46517370106800465</v>
      </c>
      <c r="G8" s="43">
        <v>15567</v>
      </c>
      <c r="H8" s="49">
        <f t="shared" si="0"/>
        <v>9.6338791727006046E-2</v>
      </c>
      <c r="I8" s="49">
        <f t="shared" si="1"/>
        <v>2.1271275374676154E-2</v>
      </c>
      <c r="J8" s="43">
        <v>14235</v>
      </c>
      <c r="K8" s="44">
        <v>1332</v>
      </c>
    </row>
    <row r="9" spans="2:11" ht="15">
      <c r="B9" s="45">
        <v>4</v>
      </c>
      <c r="C9" s="42" t="str">
        <f>[1]k_total_tec_0609!B15</f>
        <v>BRD</v>
      </c>
      <c r="D9" s="43">
        <v>521484</v>
      </c>
      <c r="E9" s="43">
        <v>237994</v>
      </c>
      <c r="F9" s="49">
        <f t="shared" si="2"/>
        <v>0.45637833567281066</v>
      </c>
      <c r="G9" s="43">
        <v>11369</v>
      </c>
      <c r="H9" s="49">
        <f t="shared" si="0"/>
        <v>7.0358818214449267E-2</v>
      </c>
      <c r="I9" s="49">
        <f t="shared" si="1"/>
        <v>2.1801244141718634E-2</v>
      </c>
      <c r="J9" s="43">
        <v>10462</v>
      </c>
      <c r="K9" s="44">
        <v>907</v>
      </c>
    </row>
    <row r="10" spans="2:11" ht="15">
      <c r="B10" s="45">
        <v>5</v>
      </c>
      <c r="C10" s="42" t="str">
        <f>[1]k_total_tec_0609!B16</f>
        <v>VITAL</v>
      </c>
      <c r="D10" s="43">
        <v>995179</v>
      </c>
      <c r="E10" s="43">
        <v>458550</v>
      </c>
      <c r="F10" s="49">
        <f t="shared" si="2"/>
        <v>0.46077137881727809</v>
      </c>
      <c r="G10" s="43">
        <v>19996</v>
      </c>
      <c r="H10" s="49">
        <f t="shared" si="0"/>
        <v>0.12374834453479881</v>
      </c>
      <c r="I10" s="49">
        <f t="shared" si="1"/>
        <v>2.0092867715255244E-2</v>
      </c>
      <c r="J10" s="43">
        <v>18074</v>
      </c>
      <c r="K10" s="44">
        <v>1922</v>
      </c>
    </row>
    <row r="11" spans="2:11" ht="15">
      <c r="B11" s="45">
        <v>6</v>
      </c>
      <c r="C11" s="42" t="str">
        <f>[1]k_total_tec_0609!B18</f>
        <v>ARIPI</v>
      </c>
      <c r="D11" s="43">
        <v>830883</v>
      </c>
      <c r="E11" s="43">
        <v>400186</v>
      </c>
      <c r="F11" s="49">
        <f t="shared" si="2"/>
        <v>0.4816394125285991</v>
      </c>
      <c r="G11" s="43">
        <v>18416</v>
      </c>
      <c r="H11" s="49">
        <f t="shared" si="0"/>
        <v>0.11397026970158305</v>
      </c>
      <c r="I11" s="49">
        <f t="shared" si="1"/>
        <v>2.2164372119781003E-2</v>
      </c>
      <c r="J11" s="43">
        <v>16723</v>
      </c>
      <c r="K11" s="44">
        <v>1693</v>
      </c>
    </row>
    <row r="12" spans="2:11" ht="15">
      <c r="B12" s="45">
        <v>7</v>
      </c>
      <c r="C12" s="42" t="s">
        <v>177</v>
      </c>
      <c r="D12" s="43">
        <v>2071753</v>
      </c>
      <c r="E12" s="43">
        <v>1123960</v>
      </c>
      <c r="F12" s="49">
        <f t="shared" si="2"/>
        <v>0.54251641001605888</v>
      </c>
      <c r="G12" s="43">
        <v>41722</v>
      </c>
      <c r="H12" s="49">
        <f t="shared" si="0"/>
        <v>0.25820306214647309</v>
      </c>
      <c r="I12" s="49">
        <f t="shared" si="1"/>
        <v>2.0138501066488138E-2</v>
      </c>
      <c r="J12" s="43">
        <v>37546</v>
      </c>
      <c r="K12" s="44">
        <v>4176</v>
      </c>
    </row>
    <row r="13" spans="2:11" ht="15.75" thickBot="1">
      <c r="B13" s="37" t="s">
        <v>1</v>
      </c>
      <c r="C13" s="34"/>
      <c r="D13" s="35">
        <f>SUM(D6:D12)</f>
        <v>7905743</v>
      </c>
      <c r="E13" s="35">
        <f>SUM(E6:E12)</f>
        <v>3935971</v>
      </c>
      <c r="F13" s="47">
        <f>E13/D13</f>
        <v>0.49786225026540831</v>
      </c>
      <c r="G13" s="35">
        <f>SUM(G6:G12)</f>
        <v>161586</v>
      </c>
      <c r="H13" s="47">
        <f t="shared" si="0"/>
        <v>1</v>
      </c>
      <c r="I13" s="47">
        <f t="shared" si="1"/>
        <v>2.0439065626089794E-2</v>
      </c>
      <c r="J13" s="35">
        <f>SUM(J6:J12)</f>
        <v>146189</v>
      </c>
      <c r="K13" s="36">
        <f>SUM(K6:K12)</f>
        <v>15397</v>
      </c>
    </row>
    <row r="14" spans="2:11">
      <c r="C14" s="7"/>
      <c r="D14" s="4"/>
      <c r="E14" s="4"/>
    </row>
    <row r="15" spans="2:11" ht="14.25" customHeight="1">
      <c r="B15" s="108" t="s">
        <v>105</v>
      </c>
      <c r="C15" s="108"/>
      <c r="D15" s="108"/>
      <c r="E15" s="108"/>
      <c r="F15" s="108"/>
      <c r="G15" s="108"/>
      <c r="H15" s="108"/>
      <c r="I15" s="108"/>
      <c r="J15" s="108"/>
      <c r="K15" s="108"/>
    </row>
    <row r="16" spans="2:11" ht="30" customHeight="1">
      <c r="B16" s="109" t="s">
        <v>141</v>
      </c>
      <c r="C16" s="109"/>
      <c r="D16" s="109"/>
      <c r="E16" s="109"/>
      <c r="F16" s="109"/>
      <c r="G16" s="109"/>
      <c r="H16" s="109"/>
      <c r="I16" s="109"/>
      <c r="J16" s="109"/>
      <c r="K16" s="109"/>
    </row>
    <row r="17" spans="2:11" ht="30.75" customHeight="1">
      <c r="B17" s="108" t="s">
        <v>106</v>
      </c>
      <c r="C17" s="108"/>
      <c r="D17" s="108"/>
      <c r="E17" s="108"/>
      <c r="F17" s="108"/>
      <c r="G17" s="108"/>
      <c r="H17" s="108"/>
      <c r="I17" s="108"/>
      <c r="J17" s="108"/>
      <c r="K17" s="108"/>
    </row>
    <row r="18" spans="2:11" ht="224.25" customHeight="1">
      <c r="B18" s="108" t="s">
        <v>202</v>
      </c>
      <c r="C18" s="110"/>
      <c r="D18" s="110"/>
      <c r="E18" s="110"/>
      <c r="F18" s="110"/>
      <c r="G18" s="110"/>
      <c r="H18" s="110"/>
      <c r="I18" s="110"/>
      <c r="J18" s="110"/>
      <c r="K18" s="110"/>
    </row>
  </sheetData>
  <mergeCells count="11">
    <mergeCell ref="B15:K15"/>
    <mergeCell ref="B16:K16"/>
    <mergeCell ref="B17:K17"/>
    <mergeCell ref="B18:K18"/>
    <mergeCell ref="J3:K3"/>
    <mergeCell ref="B3:B4"/>
    <mergeCell ref="C3:C4"/>
    <mergeCell ref="D3:D4"/>
    <mergeCell ref="E3:F3"/>
    <mergeCell ref="G3:I3"/>
    <mergeCell ref="B2:K2"/>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K18"/>
  <sheetViews>
    <sheetView zoomScaleNormal="100" workbookViewId="0">
      <selection activeCell="E27" sqref="E27"/>
    </sheetView>
  </sheetViews>
  <sheetFormatPr defaultRowHeight="12.75"/>
  <cols>
    <col min="2" max="2" width="4.5703125" customWidth="1"/>
    <col min="3" max="3" width="18.140625" customWidth="1"/>
    <col min="4" max="11" width="13.5703125" customWidth="1"/>
  </cols>
  <sheetData>
    <row r="1" spans="2:11" ht="13.5" thickBot="1"/>
    <row r="2" spans="2:11" s="2" customFormat="1" ht="42.75" customHeight="1">
      <c r="B2" s="99" t="s">
        <v>203</v>
      </c>
      <c r="C2" s="100"/>
      <c r="D2" s="100"/>
      <c r="E2" s="100"/>
      <c r="F2" s="100"/>
      <c r="G2" s="100"/>
      <c r="H2" s="100"/>
      <c r="I2" s="100"/>
      <c r="J2" s="100"/>
      <c r="K2" s="101"/>
    </row>
    <row r="3" spans="2:11" s="19" customFormat="1" ht="12.75" customHeight="1">
      <c r="B3" s="104" t="s">
        <v>0</v>
      </c>
      <c r="C3" s="98" t="s">
        <v>142</v>
      </c>
      <c r="D3" s="115" t="s">
        <v>174</v>
      </c>
      <c r="E3" s="115" t="s">
        <v>160</v>
      </c>
      <c r="F3" s="115" t="s">
        <v>149</v>
      </c>
      <c r="G3" s="115" t="s">
        <v>143</v>
      </c>
      <c r="H3" s="115" t="s">
        <v>188</v>
      </c>
      <c r="I3" s="115" t="s">
        <v>180</v>
      </c>
      <c r="J3" s="115" t="s">
        <v>171</v>
      </c>
      <c r="K3" s="114" t="s">
        <v>151</v>
      </c>
    </row>
    <row r="4" spans="2:11" s="19" customFormat="1" ht="30" customHeight="1">
      <c r="B4" s="104"/>
      <c r="C4" s="98"/>
      <c r="D4" s="98"/>
      <c r="E4" s="98"/>
      <c r="F4" s="98"/>
      <c r="G4" s="98"/>
      <c r="H4" s="98"/>
      <c r="I4" s="98"/>
      <c r="J4" s="98"/>
      <c r="K4" s="111"/>
    </row>
    <row r="5" spans="2:11" ht="15">
      <c r="B5" s="52">
        <f>k_total_tec_0822!B6</f>
        <v>1</v>
      </c>
      <c r="C5" s="48" t="str">
        <f>k_total_tec_0822!C6</f>
        <v>METROPOLITAN LIFE</v>
      </c>
      <c r="D5" s="43">
        <v>1095832</v>
      </c>
      <c r="E5" s="43">
        <v>1097366</v>
      </c>
      <c r="F5" s="43">
        <v>1098260</v>
      </c>
      <c r="G5" s="43">
        <v>1099754</v>
      </c>
      <c r="H5" s="43">
        <v>1101086</v>
      </c>
      <c r="I5" s="43">
        <v>1102535</v>
      </c>
      <c r="J5" s="43">
        <v>1103850</v>
      </c>
      <c r="K5" s="44">
        <v>1105658</v>
      </c>
    </row>
    <row r="6" spans="2:11" ht="15">
      <c r="B6" s="53">
        <f>k_total_tec_0822!B7</f>
        <v>2</v>
      </c>
      <c r="C6" s="48" t="str">
        <f>k_total_tec_0822!C7</f>
        <v>AZT VIITORUL TAU</v>
      </c>
      <c r="D6" s="43">
        <v>1639940</v>
      </c>
      <c r="E6" s="43">
        <v>1641377</v>
      </c>
      <c r="F6" s="43">
        <v>1642167</v>
      </c>
      <c r="G6" s="43">
        <v>1643544</v>
      </c>
      <c r="H6" s="43">
        <v>1644755</v>
      </c>
      <c r="I6" s="43">
        <v>1646102</v>
      </c>
      <c r="J6" s="43">
        <v>1647309</v>
      </c>
      <c r="K6" s="44">
        <v>1648954</v>
      </c>
    </row>
    <row r="7" spans="2:11" ht="15">
      <c r="B7" s="53">
        <f>k_total_tec_0822!B8</f>
        <v>3</v>
      </c>
      <c r="C7" s="48" t="str">
        <f>k_total_tec_0822!C8</f>
        <v>BCR</v>
      </c>
      <c r="D7" s="43">
        <v>720660</v>
      </c>
      <c r="E7" s="43">
        <v>722396</v>
      </c>
      <c r="F7" s="43">
        <v>723444</v>
      </c>
      <c r="G7" s="43">
        <v>725102</v>
      </c>
      <c r="H7" s="43">
        <v>726647</v>
      </c>
      <c r="I7" s="43">
        <v>728282</v>
      </c>
      <c r="J7" s="43">
        <v>729809</v>
      </c>
      <c r="K7" s="44">
        <v>731832</v>
      </c>
    </row>
    <row r="8" spans="2:11" ht="15">
      <c r="B8" s="53">
        <f>k_total_tec_0822!B9</f>
        <v>4</v>
      </c>
      <c r="C8" s="48" t="str">
        <f>k_total_tec_0822!C9</f>
        <v>BRD</v>
      </c>
      <c r="D8" s="43">
        <v>509778</v>
      </c>
      <c r="E8" s="43">
        <v>511581</v>
      </c>
      <c r="F8" s="43">
        <v>512772</v>
      </c>
      <c r="G8" s="43">
        <v>514564</v>
      </c>
      <c r="H8" s="43">
        <v>516095</v>
      </c>
      <c r="I8" s="43">
        <v>517788</v>
      </c>
      <c r="J8" s="43">
        <v>519382</v>
      </c>
      <c r="K8" s="44">
        <v>521484</v>
      </c>
    </row>
    <row r="9" spans="2:11" ht="15">
      <c r="B9" s="53">
        <f>k_total_tec_0822!B10</f>
        <v>5</v>
      </c>
      <c r="C9" s="48" t="str">
        <f>k_total_tec_0822!C10</f>
        <v>VITAL</v>
      </c>
      <c r="D9" s="43">
        <v>984923</v>
      </c>
      <c r="E9" s="43">
        <v>986468</v>
      </c>
      <c r="F9" s="43">
        <v>987386</v>
      </c>
      <c r="G9" s="43">
        <v>988946</v>
      </c>
      <c r="H9" s="43">
        <v>990343</v>
      </c>
      <c r="I9" s="43">
        <v>991871</v>
      </c>
      <c r="J9" s="43">
        <v>993274</v>
      </c>
      <c r="K9" s="44">
        <v>995179</v>
      </c>
    </row>
    <row r="10" spans="2:11" ht="15">
      <c r="B10" s="53">
        <f>k_total_tec_0822!B11</f>
        <v>6</v>
      </c>
      <c r="C10" s="48" t="str">
        <f>k_total_tec_0822!C11</f>
        <v>ARIPI</v>
      </c>
      <c r="D10" s="43">
        <v>820324</v>
      </c>
      <c r="E10" s="43">
        <v>821938</v>
      </c>
      <c r="F10" s="43">
        <v>822910</v>
      </c>
      <c r="G10" s="43">
        <v>824513</v>
      </c>
      <c r="H10" s="43">
        <v>825960</v>
      </c>
      <c r="I10" s="43">
        <v>827500</v>
      </c>
      <c r="J10" s="43">
        <v>828954</v>
      </c>
      <c r="K10" s="44">
        <v>830883</v>
      </c>
    </row>
    <row r="11" spans="2:11" ht="15">
      <c r="B11" s="53">
        <f>k_total_tec_0822!B12</f>
        <v>7</v>
      </c>
      <c r="C11" s="48" t="str">
        <f>k_total_tec_0822!C12</f>
        <v>NN</v>
      </c>
      <c r="D11" s="43">
        <v>2062674</v>
      </c>
      <c r="E11" s="43">
        <v>2064112</v>
      </c>
      <c r="F11" s="43">
        <v>2064919</v>
      </c>
      <c r="G11" s="43">
        <v>2066250</v>
      </c>
      <c r="H11" s="43">
        <v>2067488</v>
      </c>
      <c r="I11" s="43">
        <v>2068865</v>
      </c>
      <c r="J11" s="43">
        <v>2070106</v>
      </c>
      <c r="K11" s="44">
        <v>2071753</v>
      </c>
    </row>
    <row r="12" spans="2:11" ht="15.75" thickBot="1">
      <c r="B12" s="112" t="s">
        <v>192</v>
      </c>
      <c r="C12" s="113"/>
      <c r="D12" s="50">
        <f t="shared" ref="D12:K12" si="0">SUM(D5:D11)</f>
        <v>7834131</v>
      </c>
      <c r="E12" s="50">
        <f t="shared" si="0"/>
        <v>7845238</v>
      </c>
      <c r="F12" s="50">
        <f t="shared" si="0"/>
        <v>7851858</v>
      </c>
      <c r="G12" s="50">
        <f t="shared" si="0"/>
        <v>7862673</v>
      </c>
      <c r="H12" s="50">
        <f t="shared" si="0"/>
        <v>7872374</v>
      </c>
      <c r="I12" s="50">
        <f t="shared" si="0"/>
        <v>7882943</v>
      </c>
      <c r="J12" s="50">
        <f t="shared" si="0"/>
        <v>7892684</v>
      </c>
      <c r="K12" s="51">
        <f t="shared" si="0"/>
        <v>7905743</v>
      </c>
    </row>
    <row r="17" spans="3:3" ht="18">
      <c r="C17" s="1"/>
    </row>
    <row r="18" spans="3:3" ht="18">
      <c r="C18" s="1"/>
    </row>
  </sheetData>
  <mergeCells count="12">
    <mergeCell ref="B12:C12"/>
    <mergeCell ref="B3:B4"/>
    <mergeCell ref="K3:K4"/>
    <mergeCell ref="J3:J4"/>
    <mergeCell ref="H3:H4"/>
    <mergeCell ref="G3:G4"/>
    <mergeCell ref="F3:F4"/>
    <mergeCell ref="E3:E4"/>
    <mergeCell ref="I3:I4"/>
    <mergeCell ref="D3:D4"/>
    <mergeCell ref="C3:C4"/>
    <mergeCell ref="B2:K2"/>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R24"/>
  <sheetViews>
    <sheetView zoomScaleNormal="100" workbookViewId="0">
      <selection activeCell="E23" sqref="E23"/>
    </sheetView>
  </sheetViews>
  <sheetFormatPr defaultRowHeight="12.75"/>
  <cols>
    <col min="2" max="2" width="5.28515625" customWidth="1"/>
    <col min="3" max="3" width="17.85546875" customWidth="1"/>
    <col min="4" max="11" width="17.5703125" customWidth="1"/>
    <col min="12" max="12" width="18.42578125" customWidth="1"/>
    <col min="15" max="15" width="11.140625" bestFit="1" customWidth="1"/>
    <col min="18" max="18" width="16.7109375" customWidth="1"/>
  </cols>
  <sheetData>
    <row r="1" spans="2:18" ht="13.5" thickBot="1"/>
    <row r="2" spans="2:18" ht="43.5" customHeight="1">
      <c r="B2" s="99" t="s">
        <v>212</v>
      </c>
      <c r="C2" s="100"/>
      <c r="D2" s="100"/>
      <c r="E2" s="100"/>
      <c r="F2" s="100"/>
      <c r="G2" s="100"/>
      <c r="H2" s="100"/>
      <c r="I2" s="100"/>
      <c r="J2" s="100"/>
      <c r="K2" s="100"/>
      <c r="L2" s="101"/>
    </row>
    <row r="3" spans="2:18" s="5" customFormat="1" ht="21" customHeight="1">
      <c r="B3" s="104" t="s">
        <v>0</v>
      </c>
      <c r="C3" s="98" t="s">
        <v>142</v>
      </c>
      <c r="D3" s="116" t="s">
        <v>174</v>
      </c>
      <c r="E3" s="116" t="s">
        <v>160</v>
      </c>
      <c r="F3" s="116" t="s">
        <v>149</v>
      </c>
      <c r="G3" s="116" t="s">
        <v>143</v>
      </c>
      <c r="H3" s="116" t="s">
        <v>188</v>
      </c>
      <c r="I3" s="116" t="s">
        <v>180</v>
      </c>
      <c r="J3" s="116" t="s">
        <v>171</v>
      </c>
      <c r="K3" s="116" t="s">
        <v>151</v>
      </c>
      <c r="L3" s="111" t="s">
        <v>192</v>
      </c>
    </row>
    <row r="4" spans="2:18" ht="11.25" customHeight="1">
      <c r="B4" s="104"/>
      <c r="C4" s="98"/>
      <c r="D4" s="116"/>
      <c r="E4" s="116"/>
      <c r="F4" s="116"/>
      <c r="G4" s="116"/>
      <c r="H4" s="116"/>
      <c r="I4" s="116"/>
      <c r="J4" s="116"/>
      <c r="K4" s="116"/>
      <c r="L4" s="111"/>
    </row>
    <row r="5" spans="2:18" s="8" customFormat="1" ht="36.75" customHeight="1">
      <c r="B5" s="104"/>
      <c r="C5" s="98"/>
      <c r="D5" s="54" t="s">
        <v>204</v>
      </c>
      <c r="E5" s="54" t="s">
        <v>205</v>
      </c>
      <c r="F5" s="54" t="s">
        <v>206</v>
      </c>
      <c r="G5" s="54" t="s">
        <v>207</v>
      </c>
      <c r="H5" s="54" t="s">
        <v>208</v>
      </c>
      <c r="I5" s="54" t="s">
        <v>209</v>
      </c>
      <c r="J5" s="54" t="s">
        <v>210</v>
      </c>
      <c r="K5" s="54" t="s">
        <v>211</v>
      </c>
      <c r="L5" s="111"/>
    </row>
    <row r="6" spans="2:18" ht="15.75">
      <c r="B6" s="41">
        <f>k_total_tec_0822!B6</f>
        <v>1</v>
      </c>
      <c r="C6" s="48" t="str">
        <f>k_total_tec_0822!C6</f>
        <v>METROPOLITAN LIFE</v>
      </c>
      <c r="D6" s="43">
        <v>23985657.323012874</v>
      </c>
      <c r="E6" s="43">
        <v>25092215.679132264</v>
      </c>
      <c r="F6" s="43">
        <v>25907547.501617078</v>
      </c>
      <c r="G6" s="43">
        <v>26556120.836028464</v>
      </c>
      <c r="H6" s="43">
        <v>26077782.952014577</v>
      </c>
      <c r="I6" s="43">
        <v>25801301.621134181</v>
      </c>
      <c r="J6" s="43">
        <v>26441430.138544671</v>
      </c>
      <c r="K6" s="43">
        <v>28096882.509066597</v>
      </c>
      <c r="L6" s="44">
        <f t="shared" ref="L6:L12" si="0">SUM(D6:K6)</f>
        <v>207958938.56055069</v>
      </c>
      <c r="R6" s="22"/>
    </row>
    <row r="7" spans="2:18" ht="15.75">
      <c r="B7" s="41">
        <f>k_total_tec_0822!B7</f>
        <v>2</v>
      </c>
      <c r="C7" s="48" t="str">
        <f>k_total_tec_0822!C7</f>
        <v>AZT VIITORUL TAU</v>
      </c>
      <c r="D7" s="43">
        <v>35584422.505608208</v>
      </c>
      <c r="E7" s="43">
        <v>37691281.163995467</v>
      </c>
      <c r="F7" s="43">
        <v>38429023.285899095</v>
      </c>
      <c r="G7" s="43">
        <v>39351041.599288486</v>
      </c>
      <c r="H7" s="43">
        <v>38747786.798947155</v>
      </c>
      <c r="I7" s="43">
        <v>37826753.427745782</v>
      </c>
      <c r="J7" s="43">
        <v>39149851.704383865</v>
      </c>
      <c r="K7" s="43">
        <v>41623534.25046093</v>
      </c>
      <c r="L7" s="44">
        <f t="shared" si="0"/>
        <v>308403694.73632902</v>
      </c>
      <c r="R7" s="22"/>
    </row>
    <row r="8" spans="2:18" ht="15.75">
      <c r="B8" s="41">
        <f>k_total_tec_0822!B8</f>
        <v>3</v>
      </c>
      <c r="C8" s="42" t="str">
        <f>k_total_tec_0822!C8</f>
        <v>BCR</v>
      </c>
      <c r="D8" s="43">
        <v>13599047.917382428</v>
      </c>
      <c r="E8" s="43">
        <v>14328880.929253682</v>
      </c>
      <c r="F8" s="43">
        <v>14598692.391655887</v>
      </c>
      <c r="G8" s="43">
        <v>15262205.894243209</v>
      </c>
      <c r="H8" s="43">
        <v>14983341.972059121</v>
      </c>
      <c r="I8" s="43">
        <v>14713303.342692601</v>
      </c>
      <c r="J8" s="43">
        <v>15187444.033640759</v>
      </c>
      <c r="K8" s="43">
        <v>16295486.557124624</v>
      </c>
      <c r="L8" s="44">
        <f t="shared" si="0"/>
        <v>118968403.03805231</v>
      </c>
      <c r="R8" s="22"/>
    </row>
    <row r="9" spans="2:18" ht="15.75">
      <c r="B9" s="41">
        <f>k_total_tec_0822!B9</f>
        <v>4</v>
      </c>
      <c r="C9" s="42" t="str">
        <f>k_total_tec_0822!C9</f>
        <v>BRD</v>
      </c>
      <c r="D9" s="43">
        <v>9386081.3241446204</v>
      </c>
      <c r="E9" s="43">
        <v>9876054.5167557057</v>
      </c>
      <c r="F9" s="43">
        <v>10273137.330206987</v>
      </c>
      <c r="G9" s="43">
        <v>10456240.095407505</v>
      </c>
      <c r="H9" s="43">
        <v>10435791.050820004</v>
      </c>
      <c r="I9" s="43">
        <v>10237756.235525588</v>
      </c>
      <c r="J9" s="43">
        <v>10629536.423841059</v>
      </c>
      <c r="K9" s="43">
        <v>11133523.714974573</v>
      </c>
      <c r="L9" s="44">
        <f t="shared" si="0"/>
        <v>82428120.691676036</v>
      </c>
      <c r="R9" s="22"/>
    </row>
    <row r="10" spans="2:18" ht="15.75">
      <c r="B10" s="41">
        <f>k_total_tec_0822!B10</f>
        <v>5</v>
      </c>
      <c r="C10" s="42" t="str">
        <f>k_total_tec_0822!C10</f>
        <v>VITAL</v>
      </c>
      <c r="D10" s="43">
        <v>18679462.015723206</v>
      </c>
      <c r="E10" s="43">
        <v>19646768.455560952</v>
      </c>
      <c r="F10" s="43">
        <v>20070795.399417855</v>
      </c>
      <c r="G10" s="43">
        <v>20515965.394566625</v>
      </c>
      <c r="H10" s="43">
        <v>20537734.156711884</v>
      </c>
      <c r="I10" s="43">
        <v>19984271.92425143</v>
      </c>
      <c r="J10" s="43">
        <v>20645124.324543938</v>
      </c>
      <c r="K10" s="43">
        <v>22027660.716818284</v>
      </c>
      <c r="L10" s="44">
        <f t="shared" si="0"/>
        <v>162107782.38759416</v>
      </c>
      <c r="R10" s="22"/>
    </row>
    <row r="11" spans="2:18" ht="15.75">
      <c r="B11" s="41">
        <f>k_total_tec_0822!B11</f>
        <v>6</v>
      </c>
      <c r="C11" s="42" t="str">
        <f>k_total_tec_0822!C11</f>
        <v>ARIPI</v>
      </c>
      <c r="D11" s="43">
        <v>16388518.623309957</v>
      </c>
      <c r="E11" s="43">
        <v>17163308.442609679</v>
      </c>
      <c r="F11" s="43">
        <v>17585424.280401036</v>
      </c>
      <c r="G11" s="43">
        <v>18043260.025873221</v>
      </c>
      <c r="H11" s="43">
        <v>17824301.882972263</v>
      </c>
      <c r="I11" s="43">
        <v>17532580.493103519</v>
      </c>
      <c r="J11" s="43">
        <v>18047088.124162029</v>
      </c>
      <c r="K11" s="43">
        <v>20272355.086411249</v>
      </c>
      <c r="L11" s="44">
        <f t="shared" si="0"/>
        <v>142856836.95884296</v>
      </c>
      <c r="R11" s="22"/>
    </row>
    <row r="12" spans="2:18" ht="15.75">
      <c r="B12" s="41">
        <f>k_total_tec_0822!B12</f>
        <v>7</v>
      </c>
      <c r="C12" s="42" t="str">
        <f>k_total_tec_0822!C12</f>
        <v>NN</v>
      </c>
      <c r="D12" s="43">
        <v>54997135.264040738</v>
      </c>
      <c r="E12" s="43">
        <v>57566003.723490365</v>
      </c>
      <c r="F12" s="43">
        <v>59928360.284605436</v>
      </c>
      <c r="G12" s="43">
        <v>60990250.04042691</v>
      </c>
      <c r="H12" s="43">
        <v>59346279.003846928</v>
      </c>
      <c r="I12" s="43">
        <v>58610038.325169601</v>
      </c>
      <c r="J12" s="43">
        <v>60075256.368585706</v>
      </c>
      <c r="K12" s="43">
        <v>64668143.323135525</v>
      </c>
      <c r="L12" s="44">
        <f t="shared" si="0"/>
        <v>476181466.33330119</v>
      </c>
      <c r="R12" s="22"/>
    </row>
    <row r="13" spans="2:18" ht="15.75" thickBot="1">
      <c r="B13" s="112" t="s">
        <v>192</v>
      </c>
      <c r="C13" s="113"/>
      <c r="D13" s="35">
        <f t="shared" ref="D13:L13" si="1">SUM(D6:D12)</f>
        <v>172620324.97322202</v>
      </c>
      <c r="E13" s="35">
        <f t="shared" si="1"/>
        <v>181364512.9107981</v>
      </c>
      <c r="F13" s="35">
        <f t="shared" si="1"/>
        <v>186792980.47380337</v>
      </c>
      <c r="G13" s="35">
        <f t="shared" si="1"/>
        <v>191175083.88583443</v>
      </c>
      <c r="H13" s="35">
        <f t="shared" si="1"/>
        <v>187953017.81737196</v>
      </c>
      <c r="I13" s="35">
        <f t="shared" si="1"/>
        <v>184706005.36962271</v>
      </c>
      <c r="J13" s="35">
        <f t="shared" si="1"/>
        <v>190175731.11770204</v>
      </c>
      <c r="K13" s="35">
        <f t="shared" si="1"/>
        <v>204117586.1579918</v>
      </c>
      <c r="L13" s="36">
        <f t="shared" si="1"/>
        <v>1498905242.7063465</v>
      </c>
      <c r="R13" s="23"/>
    </row>
    <row r="24" spans="4:12">
      <c r="D24" s="4"/>
      <c r="E24" s="4"/>
      <c r="F24" s="4"/>
      <c r="G24" s="4"/>
      <c r="H24" s="4"/>
      <c r="I24" s="4"/>
      <c r="J24" s="4"/>
      <c r="K24" s="4"/>
      <c r="L24" s="4"/>
    </row>
  </sheetData>
  <mergeCells count="13">
    <mergeCell ref="L3:L5"/>
    <mergeCell ref="D3:D4"/>
    <mergeCell ref="I3:I4"/>
    <mergeCell ref="G3:G4"/>
    <mergeCell ref="F3:F4"/>
    <mergeCell ref="E3:E4"/>
    <mergeCell ref="H3:H4"/>
    <mergeCell ref="B2:L2"/>
    <mergeCell ref="B13:C13"/>
    <mergeCell ref="B3:B5"/>
    <mergeCell ref="C3:C5"/>
    <mergeCell ref="K3:K4"/>
    <mergeCell ref="J3:J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dimension ref="B1:M7"/>
  <sheetViews>
    <sheetView workbookViewId="0">
      <selection activeCell="L32" sqref="L32"/>
    </sheetView>
  </sheetViews>
  <sheetFormatPr defaultRowHeight="12.75"/>
  <cols>
    <col min="2" max="2" width="10.42578125" bestFit="1" customWidth="1"/>
    <col min="3" max="8" width="13.140625" bestFit="1" customWidth="1"/>
    <col min="9" max="10" width="14.28515625" bestFit="1" customWidth="1"/>
  </cols>
  <sheetData>
    <row r="1" spans="2:13" ht="13.5" thickBot="1"/>
    <row r="2" spans="2:13" ht="25.5">
      <c r="B2" s="55"/>
      <c r="C2" s="57" t="s">
        <v>166</v>
      </c>
      <c r="D2" s="57" t="s">
        <v>161</v>
      </c>
      <c r="E2" s="57" t="s">
        <v>150</v>
      </c>
      <c r="F2" s="57" t="s">
        <v>144</v>
      </c>
      <c r="G2" s="57" t="s">
        <v>189</v>
      </c>
      <c r="H2" s="57" t="s">
        <v>181</v>
      </c>
      <c r="I2" s="57" t="s">
        <v>172</v>
      </c>
      <c r="J2" s="58" t="s">
        <v>195</v>
      </c>
    </row>
    <row r="3" spans="2:13" ht="15">
      <c r="B3" s="61" t="s">
        <v>107</v>
      </c>
      <c r="C3" s="43">
        <v>172620324.97322202</v>
      </c>
      <c r="D3" s="43">
        <v>181364513</v>
      </c>
      <c r="E3" s="43">
        <v>186792980</v>
      </c>
      <c r="F3" s="43">
        <v>191175084</v>
      </c>
      <c r="G3" s="43">
        <v>187953018</v>
      </c>
      <c r="H3" s="43">
        <v>184706005</v>
      </c>
      <c r="I3" s="43">
        <v>190175731</v>
      </c>
      <c r="J3" s="44">
        <v>204117586.1579918</v>
      </c>
    </row>
    <row r="4" spans="2:13" ht="15" hidden="1">
      <c r="B4" s="61"/>
      <c r="C4" s="62"/>
      <c r="D4" s="62"/>
      <c r="E4" s="62"/>
      <c r="F4" s="62"/>
      <c r="G4" s="62"/>
      <c r="H4" s="62"/>
      <c r="I4" s="62"/>
      <c r="J4" s="63"/>
    </row>
    <row r="5" spans="2:13" ht="15">
      <c r="B5" s="61" t="s">
        <v>108</v>
      </c>
      <c r="C5" s="43">
        <v>854142630</v>
      </c>
      <c r="D5" s="43">
        <v>896230877</v>
      </c>
      <c r="E5" s="43">
        <v>924102233</v>
      </c>
      <c r="F5" s="43">
        <v>945781375</v>
      </c>
      <c r="G5" s="43">
        <v>928299955</v>
      </c>
      <c r="H5" s="43">
        <v>901236012</v>
      </c>
      <c r="I5" s="64">
        <v>936159054</v>
      </c>
      <c r="J5" s="44">
        <v>1007463170</v>
      </c>
    </row>
    <row r="6" spans="2:13" ht="15">
      <c r="B6" s="61" t="s">
        <v>109</v>
      </c>
      <c r="C6" s="65">
        <v>4.9481000000000002</v>
      </c>
      <c r="D6" s="65">
        <v>4.9416000000000002</v>
      </c>
      <c r="E6" s="65">
        <v>4.9471999999999996</v>
      </c>
      <c r="F6" s="65">
        <v>4.9471999999999996</v>
      </c>
      <c r="G6" s="65">
        <v>4.9390000000000001</v>
      </c>
      <c r="H6" s="65">
        <v>4.8792999999999997</v>
      </c>
      <c r="I6" s="65">
        <v>4.9226000000000001</v>
      </c>
      <c r="J6" s="66">
        <v>4.9356999999999998</v>
      </c>
    </row>
    <row r="7" spans="2:13" ht="39" thickBot="1">
      <c r="B7" s="56"/>
      <c r="C7" s="59" t="s">
        <v>167</v>
      </c>
      <c r="D7" s="59" t="s">
        <v>159</v>
      </c>
      <c r="E7" s="59" t="s">
        <v>147</v>
      </c>
      <c r="F7" s="59" t="s">
        <v>84</v>
      </c>
      <c r="G7" s="59" t="s">
        <v>186</v>
      </c>
      <c r="H7" s="59" t="s">
        <v>179</v>
      </c>
      <c r="I7" s="59" t="s">
        <v>163</v>
      </c>
      <c r="J7" s="60" t="s">
        <v>196</v>
      </c>
      <c r="M7" s="29"/>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K19"/>
  <sheetViews>
    <sheetView zoomScaleNormal="100" workbookViewId="0">
      <selection activeCell="D23" sqref="D23"/>
    </sheetView>
  </sheetViews>
  <sheetFormatPr defaultRowHeight="12.75"/>
  <cols>
    <col min="2" max="2" width="4.85546875" customWidth="1"/>
    <col min="3" max="3" width="17.42578125" customWidth="1"/>
    <col min="4" max="11" width="16.85546875" customWidth="1"/>
  </cols>
  <sheetData>
    <row r="1" spans="2:11" ht="13.5" thickBot="1"/>
    <row r="2" spans="2:11" s="2" customFormat="1" ht="40.5" customHeight="1">
      <c r="B2" s="99" t="s">
        <v>213</v>
      </c>
      <c r="C2" s="100"/>
      <c r="D2" s="100"/>
      <c r="E2" s="100"/>
      <c r="F2" s="100"/>
      <c r="G2" s="100"/>
      <c r="H2" s="100"/>
      <c r="I2" s="100"/>
      <c r="J2" s="100"/>
      <c r="K2" s="101"/>
    </row>
    <row r="3" spans="2:11" ht="12.75" customHeight="1">
      <c r="B3" s="104" t="s">
        <v>0</v>
      </c>
      <c r="C3" s="98" t="s">
        <v>193</v>
      </c>
      <c r="D3" s="115" t="s">
        <v>174</v>
      </c>
      <c r="E3" s="115" t="s">
        <v>160</v>
      </c>
      <c r="F3" s="115" t="s">
        <v>149</v>
      </c>
      <c r="G3" s="115" t="s">
        <v>143</v>
      </c>
      <c r="H3" s="115" t="s">
        <v>188</v>
      </c>
      <c r="I3" s="115" t="s">
        <v>180</v>
      </c>
      <c r="J3" s="115" t="s">
        <v>171</v>
      </c>
      <c r="K3" s="114" t="s">
        <v>151</v>
      </c>
    </row>
    <row r="4" spans="2:11" ht="12.75" customHeight="1">
      <c r="B4" s="104"/>
      <c r="C4" s="98"/>
      <c r="D4" s="98"/>
      <c r="E4" s="98"/>
      <c r="F4" s="98"/>
      <c r="G4" s="98"/>
      <c r="H4" s="98"/>
      <c r="I4" s="98"/>
      <c r="J4" s="98"/>
      <c r="K4" s="111"/>
    </row>
    <row r="5" spans="2:11" ht="25.5">
      <c r="B5" s="104"/>
      <c r="C5" s="98"/>
      <c r="D5" s="54" t="s">
        <v>214</v>
      </c>
      <c r="E5" s="54" t="s">
        <v>215</v>
      </c>
      <c r="F5" s="54" t="s">
        <v>216</v>
      </c>
      <c r="G5" s="54" t="s">
        <v>217</v>
      </c>
      <c r="H5" s="54" t="s">
        <v>218</v>
      </c>
      <c r="I5" s="54" t="s">
        <v>219</v>
      </c>
      <c r="J5" s="54" t="s">
        <v>220</v>
      </c>
      <c r="K5" s="67" t="s">
        <v>221</v>
      </c>
    </row>
    <row r="6" spans="2:11" ht="15">
      <c r="B6" s="41">
        <f>k_total_tec_0822!B6</f>
        <v>1</v>
      </c>
      <c r="C6" s="48" t="str">
        <f>k_total_tec_0822!C6</f>
        <v>METROPOLITAN LIFE</v>
      </c>
      <c r="D6" s="70">
        <f>sume_euro_0822!D6/evolutie_rp_0822!D5</f>
        <v>21.888078941856847</v>
      </c>
      <c r="E6" s="70">
        <f>sume_euro_0822!E6/evolutie_rp_0822!E5</f>
        <v>22.865858500383887</v>
      </c>
      <c r="F6" s="70">
        <f>sume_euro_0822!F6/evolutie_rp_0822!F5</f>
        <v>23.589630416856735</v>
      </c>
      <c r="G6" s="70">
        <f>sume_euro_0822!G6/evolutie_rp_0822!G5</f>
        <v>24.14732825343528</v>
      </c>
      <c r="H6" s="70">
        <f>sume_euro_0822!H6/evolutie_rp_0822!H5</f>
        <v>23.683693146597612</v>
      </c>
      <c r="I6" s="70">
        <f>sume_euro_0822!I6/evolutie_rp_0822!I5</f>
        <v>23.401798238726371</v>
      </c>
      <c r="J6" s="70">
        <f>sume_euro_0822!J6/evolutie_rp_0822!J5</f>
        <v>23.953825373506067</v>
      </c>
      <c r="K6" s="71">
        <f>sume_euro_0822!K6/evolutie_rp_0822!K5</f>
        <v>25.411910834151787</v>
      </c>
    </row>
    <row r="7" spans="2:11" ht="15">
      <c r="B7" s="45">
        <f>k_total_tec_0822!B7</f>
        <v>2</v>
      </c>
      <c r="C7" s="48" t="str">
        <f>k_total_tec_0822!C7</f>
        <v>AZT VIITORUL TAU</v>
      </c>
      <c r="D7" s="70">
        <f>sume_euro_0822!D7/evolutie_rp_0822!D6</f>
        <v>21.698612452655713</v>
      </c>
      <c r="E7" s="70">
        <f>sume_euro_0822!E7/evolutie_rp_0822!E6</f>
        <v>22.963207821235137</v>
      </c>
      <c r="F7" s="70">
        <f>sume_euro_0822!F7/evolutie_rp_0822!F6</f>
        <v>23.401410018529841</v>
      </c>
      <c r="G7" s="70">
        <f>sume_euro_0822!G7/evolutie_rp_0822!G6</f>
        <v>23.942797758556196</v>
      </c>
      <c r="H7" s="70">
        <f>sume_euro_0822!H7/evolutie_rp_0822!H6</f>
        <v>23.55839428908692</v>
      </c>
      <c r="I7" s="70">
        <f>sume_euro_0822!I7/evolutie_rp_0822!I6</f>
        <v>22.979592654492723</v>
      </c>
      <c r="J7" s="70">
        <f>sume_euro_0822!J7/evolutie_rp_0822!J6</f>
        <v>23.765942943542388</v>
      </c>
      <c r="K7" s="71">
        <f>sume_euro_0822!K7/evolutie_rp_0822!K6</f>
        <v>25.242386537441874</v>
      </c>
    </row>
    <row r="8" spans="2:11" ht="15">
      <c r="B8" s="45">
        <f>k_total_tec_0822!B8</f>
        <v>3</v>
      </c>
      <c r="C8" s="42" t="str">
        <f>k_total_tec_0822!C8</f>
        <v>BCR</v>
      </c>
      <c r="D8" s="70">
        <f>sume_euro_0822!D8/evolutie_rp_0822!D7</f>
        <v>18.870268805514986</v>
      </c>
      <c r="E8" s="70">
        <f>sume_euro_0822!E8/evolutie_rp_0822!E7</f>
        <v>19.835216320762687</v>
      </c>
      <c r="F8" s="70">
        <f>sume_euro_0822!F8/evolutie_rp_0822!F7</f>
        <v>20.179436682944203</v>
      </c>
      <c r="G8" s="70">
        <f>sume_euro_0822!G8/evolutie_rp_0822!G7</f>
        <v>21.048357188703395</v>
      </c>
      <c r="H8" s="70">
        <f>sume_euro_0822!H8/evolutie_rp_0822!H7</f>
        <v>20.619836002982357</v>
      </c>
      <c r="I8" s="70">
        <f>sume_euro_0822!I8/evolutie_rp_0822!I7</f>
        <v>20.202755721949192</v>
      </c>
      <c r="J8" s="70">
        <f>sume_euro_0822!J8/evolutie_rp_0822!J7</f>
        <v>20.810162705092374</v>
      </c>
      <c r="K8" s="71">
        <f>sume_euro_0822!K8/evolutie_rp_0822!K7</f>
        <v>22.266704048367146</v>
      </c>
    </row>
    <row r="9" spans="2:11" ht="15">
      <c r="B9" s="45">
        <f>k_total_tec_0822!B9</f>
        <v>4</v>
      </c>
      <c r="C9" s="42" t="str">
        <f>k_total_tec_0822!C9</f>
        <v>BRD</v>
      </c>
      <c r="D9" s="70">
        <f>sume_euro_0822!D9/evolutie_rp_0822!D8</f>
        <v>18.412095704688355</v>
      </c>
      <c r="E9" s="70">
        <f>sume_euro_0822!E9/evolutie_rp_0822!E8</f>
        <v>19.304967379077226</v>
      </c>
      <c r="F9" s="70">
        <f>sume_euro_0822!F9/evolutie_rp_0822!F8</f>
        <v>20.034513058838989</v>
      </c>
      <c r="G9" s="70">
        <f>sume_euro_0822!G9/evolutie_rp_0822!G8</f>
        <v>20.320582270441587</v>
      </c>
      <c r="H9" s="70">
        <f>sume_euro_0822!H9/evolutie_rp_0822!H8</f>
        <v>20.220678461949841</v>
      </c>
      <c r="I9" s="70">
        <f>sume_euro_0822!I9/evolutie_rp_0822!I8</f>
        <v>19.772100233156404</v>
      </c>
      <c r="J9" s="70">
        <f>sume_euro_0822!J9/evolutie_rp_0822!J8</f>
        <v>20.465738943284634</v>
      </c>
      <c r="K9" s="71">
        <f>sume_euro_0822!K9/evolutie_rp_0822!K8</f>
        <v>21.349693787296587</v>
      </c>
    </row>
    <row r="10" spans="2:11" ht="15">
      <c r="B10" s="45">
        <f>k_total_tec_0822!B10</f>
        <v>5</v>
      </c>
      <c r="C10" s="42" t="str">
        <f>k_total_tec_0822!C10</f>
        <v>VITAL</v>
      </c>
      <c r="D10" s="70">
        <f>sume_euro_0822!D10/evolutie_rp_0822!D9</f>
        <v>18.96540340282764</v>
      </c>
      <c r="E10" s="70">
        <f>sume_euro_0822!E10/evolutie_rp_0822!E9</f>
        <v>19.916275495566964</v>
      </c>
      <c r="F10" s="70">
        <f>sume_euro_0822!F10/evolutie_rp_0822!F9</f>
        <v>20.327202734713531</v>
      </c>
      <c r="G10" s="70">
        <f>sume_euro_0822!G10/evolutie_rp_0822!G9</f>
        <v>20.745283761263632</v>
      </c>
      <c r="H10" s="70">
        <f>sume_euro_0822!H10/evolutie_rp_0822!H9</f>
        <v>20.738001032684519</v>
      </c>
      <c r="I10" s="70">
        <f>sume_euro_0822!I10/evolutie_rp_0822!I9</f>
        <v>20.148055467143841</v>
      </c>
      <c r="J10" s="70">
        <f>sume_euro_0822!J10/evolutie_rp_0822!J9</f>
        <v>20.78492372149471</v>
      </c>
      <c r="K10" s="71">
        <f>sume_euro_0822!K10/evolutie_rp_0822!K9</f>
        <v>22.134370517081134</v>
      </c>
    </row>
    <row r="11" spans="2:11" ht="15">
      <c r="B11" s="45">
        <f>k_total_tec_0822!B11</f>
        <v>6</v>
      </c>
      <c r="C11" s="42" t="str">
        <f>k_total_tec_0822!C11</f>
        <v>ARIPI</v>
      </c>
      <c r="D11" s="70">
        <f>sume_euro_0822!D11/evolutie_rp_0822!D10</f>
        <v>19.978104533464773</v>
      </c>
      <c r="E11" s="70">
        <f>sume_euro_0822!E11/evolutie_rp_0822!E10</f>
        <v>20.881512282690032</v>
      </c>
      <c r="F11" s="70">
        <f>sume_euro_0822!F11/evolutie_rp_0822!F10</f>
        <v>21.369802627749131</v>
      </c>
      <c r="G11" s="70">
        <f>sume_euro_0822!G11/evolutie_rp_0822!G10</f>
        <v>21.883536130871462</v>
      </c>
      <c r="H11" s="70">
        <f>sume_euro_0822!H11/evolutie_rp_0822!H10</f>
        <v>21.580103011008116</v>
      </c>
      <c r="I11" s="70">
        <f>sume_euro_0822!I11/evolutie_rp_0822!I10</f>
        <v>21.187408450880387</v>
      </c>
      <c r="J11" s="70">
        <f>sume_euro_0822!J11/evolutie_rp_0822!J10</f>
        <v>21.770916268166907</v>
      </c>
      <c r="K11" s="71">
        <f>sume_euro_0822!K11/evolutie_rp_0822!K10</f>
        <v>24.398567652017491</v>
      </c>
    </row>
    <row r="12" spans="2:11" ht="15">
      <c r="B12" s="45">
        <f>k_total_tec_0822!B12</f>
        <v>7</v>
      </c>
      <c r="C12" s="42" t="str">
        <f>k_total_tec_0822!C12</f>
        <v>NN</v>
      </c>
      <c r="D12" s="70">
        <f>sume_euro_0822!D12/evolutie_rp_0822!D11</f>
        <v>26.663028313752314</v>
      </c>
      <c r="E12" s="70">
        <f>sume_euro_0822!E12/evolutie_rp_0822!E11</f>
        <v>27.888992323813032</v>
      </c>
      <c r="F12" s="70">
        <f>sume_euro_0822!F12/evolutie_rp_0822!F11</f>
        <v>29.022136115075426</v>
      </c>
      <c r="G12" s="70">
        <f>sume_euro_0822!G12/evolutie_rp_0822!G11</f>
        <v>29.517362391011208</v>
      </c>
      <c r="H12" s="70">
        <f>sume_euro_0822!H12/evolutie_rp_0822!H11</f>
        <v>28.70453371620388</v>
      </c>
      <c r="I12" s="70">
        <f>sume_euro_0822!I12/evolutie_rp_0822!I11</f>
        <v>28.329561535029885</v>
      </c>
      <c r="J12" s="70">
        <f>sume_euro_0822!J12/evolutie_rp_0822!J11</f>
        <v>29.020376912383089</v>
      </c>
      <c r="K12" s="71">
        <f>sume_euro_0822!K12/evolutie_rp_0822!K11</f>
        <v>31.214214881376073</v>
      </c>
    </row>
    <row r="13" spans="2:11" ht="15.75" thickBot="1">
      <c r="B13" s="112" t="s">
        <v>192</v>
      </c>
      <c r="C13" s="113"/>
      <c r="D13" s="68">
        <f>sume_euro_0822!D13/evolutie_rp_0822!D12</f>
        <v>22.034393473024899</v>
      </c>
      <c r="E13" s="68">
        <f>sume_euro_0822!E13/evolutie_rp_0822!E12</f>
        <v>23.117783413428388</v>
      </c>
      <c r="F13" s="68">
        <f>sume_euro_0822!F13/evolutie_rp_0822!F12</f>
        <v>23.789653413727475</v>
      </c>
      <c r="G13" s="68">
        <f>sume_euro_0822!G13/evolutie_rp_0822!G12</f>
        <v>24.314261051659457</v>
      </c>
      <c r="H13" s="68">
        <f>sume_euro_0822!H13/evolutie_rp_0822!H12</f>
        <v>23.875011250401972</v>
      </c>
      <c r="I13" s="68">
        <f>sume_euro_0822!I13/evolutie_rp_0822!I12</f>
        <v>23.431097417502919</v>
      </c>
      <c r="J13" s="68">
        <f>sume_euro_0822!J13/evolutie_rp_0822!J12</f>
        <v>24.095191333860832</v>
      </c>
      <c r="K13" s="69">
        <f>sume_euro_0822!K13/evolutie_rp_0822!K12</f>
        <v>25.81889977425168</v>
      </c>
    </row>
    <row r="18" spans="3:3" ht="18">
      <c r="C18" s="1"/>
    </row>
    <row r="19" spans="3:3" ht="18">
      <c r="C19" s="1"/>
    </row>
  </sheetData>
  <mergeCells count="12">
    <mergeCell ref="B13:C13"/>
    <mergeCell ref="C3:C5"/>
    <mergeCell ref="B3:B5"/>
    <mergeCell ref="I3:I4"/>
    <mergeCell ref="G3:G4"/>
    <mergeCell ref="F3:F4"/>
    <mergeCell ref="E3:E4"/>
    <mergeCell ref="D3:D4"/>
    <mergeCell ref="K3:K4"/>
    <mergeCell ref="J3:J4"/>
    <mergeCell ref="H3:H4"/>
    <mergeCell ref="B2:K2"/>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D16" sqref="D16"/>
    </sheetView>
  </sheetViews>
  <sheetFormatPr defaultRowHeight="12.75"/>
  <cols>
    <col min="2" max="2" width="5" customWidth="1"/>
    <col min="3" max="3" width="18.85546875" customWidth="1"/>
    <col min="4" max="4" width="16.5703125" customWidth="1"/>
    <col min="5" max="5" width="13.85546875" customWidth="1"/>
    <col min="6" max="7" width="14.5703125" customWidth="1"/>
    <col min="8" max="8" width="9.85546875" customWidth="1"/>
    <col min="9" max="9" width="8.28515625" customWidth="1"/>
    <col min="10" max="10" width="10.85546875" customWidth="1"/>
    <col min="11" max="11" width="13" customWidth="1"/>
    <col min="12" max="12" width="14.85546875" customWidth="1"/>
    <col min="13" max="13" width="17.7109375" customWidth="1"/>
  </cols>
  <sheetData>
    <row r="1" spans="2:15" ht="13.5" thickBot="1"/>
    <row r="2" spans="2:15" s="2" customFormat="1" ht="42.75" customHeight="1">
      <c r="B2" s="99" t="s">
        <v>213</v>
      </c>
      <c r="C2" s="100"/>
      <c r="D2" s="100"/>
      <c r="E2" s="100"/>
      <c r="F2" s="100"/>
      <c r="G2" s="100"/>
      <c r="H2" s="100"/>
      <c r="I2" s="100"/>
      <c r="J2" s="100"/>
      <c r="K2" s="100"/>
      <c r="L2" s="100"/>
      <c r="M2" s="101"/>
      <c r="N2" s="3"/>
      <c r="O2" s="3"/>
    </row>
    <row r="3" spans="2:15" ht="27" customHeight="1">
      <c r="B3" s="104" t="s">
        <v>0</v>
      </c>
      <c r="C3" s="98" t="s">
        <v>193</v>
      </c>
      <c r="D3" s="98" t="s">
        <v>152</v>
      </c>
      <c r="E3" s="98" t="s">
        <v>153</v>
      </c>
      <c r="F3" s="98" t="s">
        <v>154</v>
      </c>
      <c r="G3" s="98" t="s">
        <v>155</v>
      </c>
      <c r="H3" s="98" t="s">
        <v>146</v>
      </c>
      <c r="I3" s="98"/>
      <c r="J3" s="98"/>
      <c r="K3" s="98"/>
      <c r="L3" s="98" t="s">
        <v>156</v>
      </c>
      <c r="M3" s="111" t="s">
        <v>157</v>
      </c>
    </row>
    <row r="4" spans="2:15" ht="84" customHeight="1">
      <c r="B4" s="118"/>
      <c r="C4" s="117"/>
      <c r="D4" s="117"/>
      <c r="E4" s="117"/>
      <c r="F4" s="117"/>
      <c r="G4" s="98"/>
      <c r="H4" s="33" t="s">
        <v>120</v>
      </c>
      <c r="I4" s="33" t="s">
        <v>121</v>
      </c>
      <c r="J4" s="33" t="s">
        <v>175</v>
      </c>
      <c r="K4" s="33" t="s">
        <v>176</v>
      </c>
      <c r="L4" s="117"/>
      <c r="M4" s="119"/>
    </row>
    <row r="5" spans="2:15" ht="15.75">
      <c r="B5" s="41">
        <f>k_total_tec_0822!B6</f>
        <v>1</v>
      </c>
      <c r="C5" s="48" t="str">
        <f>k_total_tec_0822!C6</f>
        <v>METROPOLITAN LIFE</v>
      </c>
      <c r="D5" s="43">
        <v>1103850</v>
      </c>
      <c r="E5" s="62">
        <v>32</v>
      </c>
      <c r="F5" s="43">
        <v>3</v>
      </c>
      <c r="G5" s="43">
        <v>21</v>
      </c>
      <c r="H5" s="43">
        <v>213</v>
      </c>
      <c r="I5" s="43">
        <v>0</v>
      </c>
      <c r="J5" s="43">
        <v>0</v>
      </c>
      <c r="K5" s="43">
        <v>2</v>
      </c>
      <c r="L5" s="43">
        <v>2027</v>
      </c>
      <c r="M5" s="44">
        <f>D5-E5+F5+G5-H5+I5+L5+J5+K5</f>
        <v>1105658</v>
      </c>
      <c r="N5" s="72"/>
      <c r="O5" s="4"/>
    </row>
    <row r="6" spans="2:15" ht="15.75">
      <c r="B6" s="45">
        <f>k_total_tec_0822!B7</f>
        <v>2</v>
      </c>
      <c r="C6" s="48" t="str">
        <f>k_total_tec_0822!C7</f>
        <v>AZT VIITORUL TAU</v>
      </c>
      <c r="D6" s="43">
        <v>1647309</v>
      </c>
      <c r="E6" s="62">
        <v>28</v>
      </c>
      <c r="F6" s="43">
        <v>8</v>
      </c>
      <c r="G6" s="43">
        <v>15</v>
      </c>
      <c r="H6" s="43">
        <v>378</v>
      </c>
      <c r="I6" s="43">
        <v>0</v>
      </c>
      <c r="J6" s="43">
        <v>0</v>
      </c>
      <c r="K6" s="43">
        <v>1</v>
      </c>
      <c r="L6" s="43">
        <v>2027</v>
      </c>
      <c r="M6" s="44">
        <f t="shared" ref="M6:M11" si="0">D6-E6+F6+G6-H6+I6+L6+J6+K6</f>
        <v>1648954</v>
      </c>
      <c r="N6" s="72"/>
      <c r="O6" s="4"/>
    </row>
    <row r="7" spans="2:15" ht="15.75">
      <c r="B7" s="45">
        <f>k_total_tec_0822!B8</f>
        <v>3</v>
      </c>
      <c r="C7" s="42" t="str">
        <f>k_total_tec_0822!C8</f>
        <v>BCR</v>
      </c>
      <c r="D7" s="43">
        <v>729809</v>
      </c>
      <c r="E7" s="62">
        <v>12</v>
      </c>
      <c r="F7" s="43">
        <v>54</v>
      </c>
      <c r="G7" s="43">
        <v>27</v>
      </c>
      <c r="H7" s="43">
        <v>80</v>
      </c>
      <c r="I7" s="43">
        <v>0</v>
      </c>
      <c r="J7" s="43">
        <v>0</v>
      </c>
      <c r="K7" s="43">
        <v>7</v>
      </c>
      <c r="L7" s="43">
        <v>2027</v>
      </c>
      <c r="M7" s="44">
        <f t="shared" si="0"/>
        <v>731832</v>
      </c>
      <c r="N7" s="72"/>
      <c r="O7" s="4"/>
    </row>
    <row r="8" spans="2:15" ht="15.75">
      <c r="B8" s="45">
        <f>k_total_tec_0822!B9</f>
        <v>4</v>
      </c>
      <c r="C8" s="42" t="str">
        <f>k_total_tec_0822!C9</f>
        <v>BRD</v>
      </c>
      <c r="D8" s="43">
        <v>519382</v>
      </c>
      <c r="E8" s="62">
        <v>45</v>
      </c>
      <c r="F8" s="43">
        <v>4</v>
      </c>
      <c r="G8" s="43">
        <v>135</v>
      </c>
      <c r="H8" s="43">
        <v>32</v>
      </c>
      <c r="I8" s="43">
        <v>0</v>
      </c>
      <c r="J8" s="43">
        <v>0</v>
      </c>
      <c r="K8" s="43">
        <v>0</v>
      </c>
      <c r="L8" s="43">
        <v>2040</v>
      </c>
      <c r="M8" s="44">
        <f t="shared" si="0"/>
        <v>521484</v>
      </c>
      <c r="N8" s="72"/>
      <c r="O8" s="4"/>
    </row>
    <row r="9" spans="2:15" ht="15.75">
      <c r="B9" s="45">
        <f>k_total_tec_0822!B10</f>
        <v>5</v>
      </c>
      <c r="C9" s="42" t="str">
        <f>k_total_tec_0822!C10</f>
        <v>VITAL</v>
      </c>
      <c r="D9" s="43">
        <v>993274</v>
      </c>
      <c r="E9" s="62">
        <v>20</v>
      </c>
      <c r="F9" s="43">
        <v>0</v>
      </c>
      <c r="G9" s="43">
        <v>16</v>
      </c>
      <c r="H9" s="43">
        <v>120</v>
      </c>
      <c r="I9" s="43">
        <v>0</v>
      </c>
      <c r="J9" s="43">
        <v>0</v>
      </c>
      <c r="K9" s="43">
        <v>2</v>
      </c>
      <c r="L9" s="43">
        <v>2027</v>
      </c>
      <c r="M9" s="44">
        <f t="shared" si="0"/>
        <v>995179</v>
      </c>
      <c r="N9" s="72"/>
      <c r="O9" s="4"/>
    </row>
    <row r="10" spans="2:15" ht="15.75">
      <c r="B10" s="45">
        <f>k_total_tec_0822!B11</f>
        <v>6</v>
      </c>
      <c r="C10" s="42" t="str">
        <f>k_total_tec_0822!C11</f>
        <v>ARIPI</v>
      </c>
      <c r="D10" s="43">
        <v>828954</v>
      </c>
      <c r="E10" s="62">
        <v>15</v>
      </c>
      <c r="F10" s="43">
        <v>3</v>
      </c>
      <c r="G10" s="43">
        <v>0</v>
      </c>
      <c r="H10" s="43">
        <v>87</v>
      </c>
      <c r="I10" s="43">
        <v>0</v>
      </c>
      <c r="J10" s="43">
        <v>0</v>
      </c>
      <c r="K10" s="43">
        <v>1</v>
      </c>
      <c r="L10" s="43">
        <v>2027</v>
      </c>
      <c r="M10" s="44">
        <f t="shared" si="0"/>
        <v>830883</v>
      </c>
      <c r="N10" s="72"/>
      <c r="O10" s="4"/>
    </row>
    <row r="11" spans="2:15" ht="15.75">
      <c r="B11" s="45">
        <f>k_total_tec_0822!B12</f>
        <v>7</v>
      </c>
      <c r="C11" s="42" t="str">
        <f>k_total_tec_0822!C12</f>
        <v>NN</v>
      </c>
      <c r="D11" s="43">
        <v>2070106</v>
      </c>
      <c r="E11" s="62">
        <v>10</v>
      </c>
      <c r="F11" s="43">
        <v>90</v>
      </c>
      <c r="G11" s="43">
        <v>24</v>
      </c>
      <c r="H11" s="43">
        <v>484</v>
      </c>
      <c r="I11" s="43">
        <v>0</v>
      </c>
      <c r="J11" s="43">
        <v>0</v>
      </c>
      <c r="K11" s="43">
        <v>0</v>
      </c>
      <c r="L11" s="43">
        <v>2027</v>
      </c>
      <c r="M11" s="44">
        <f t="shared" si="0"/>
        <v>2071753</v>
      </c>
      <c r="N11" s="72"/>
      <c r="O11" s="4"/>
    </row>
    <row r="12" spans="2:15" ht="15.75" thickBot="1">
      <c r="B12" s="112" t="s">
        <v>192</v>
      </c>
      <c r="C12" s="113"/>
      <c r="D12" s="35">
        <f t="shared" ref="D12:M12" si="1">SUM(D5:D11)</f>
        <v>7892684</v>
      </c>
      <c r="E12" s="35">
        <f t="shared" si="1"/>
        <v>162</v>
      </c>
      <c r="F12" s="35">
        <f t="shared" si="1"/>
        <v>162</v>
      </c>
      <c r="G12" s="35">
        <f t="shared" si="1"/>
        <v>238</v>
      </c>
      <c r="H12" s="35">
        <f t="shared" si="1"/>
        <v>1394</v>
      </c>
      <c r="I12" s="35">
        <f t="shared" si="1"/>
        <v>0</v>
      </c>
      <c r="J12" s="35">
        <f t="shared" si="1"/>
        <v>0</v>
      </c>
      <c r="K12" s="35">
        <f t="shared" si="1"/>
        <v>13</v>
      </c>
      <c r="L12" s="35">
        <f t="shared" si="1"/>
        <v>14202</v>
      </c>
      <c r="M12" s="36">
        <f t="shared" si="1"/>
        <v>7905743</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F3:F4"/>
    <mergeCell ref="B3:B4"/>
    <mergeCell ref="B12:C12"/>
    <mergeCell ref="L3:L4"/>
    <mergeCell ref="C3:C4"/>
    <mergeCell ref="M3:M4"/>
    <mergeCell ref="D3:D4"/>
    <mergeCell ref="G3:G4"/>
    <mergeCell ref="B2:M2"/>
    <mergeCell ref="H3:K3"/>
    <mergeCell ref="E3:E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I3"/>
  <sheetViews>
    <sheetView workbookViewId="0">
      <selection activeCell="F38" sqref="F38"/>
    </sheetView>
  </sheetViews>
  <sheetFormatPr defaultRowHeight="12.75"/>
  <cols>
    <col min="2" max="9" width="16.140625" customWidth="1"/>
  </cols>
  <sheetData>
    <row r="1" spans="2:9" ht="13.5" thickBot="1"/>
    <row r="2" spans="2:9">
      <c r="B2" s="73" t="s">
        <v>174</v>
      </c>
      <c r="C2" s="74" t="s">
        <v>160</v>
      </c>
      <c r="D2" s="74" t="s">
        <v>149</v>
      </c>
      <c r="E2" s="74" t="s">
        <v>143</v>
      </c>
      <c r="F2" s="74" t="s">
        <v>188</v>
      </c>
      <c r="G2" s="74" t="s">
        <v>180</v>
      </c>
      <c r="H2" s="74" t="s">
        <v>171</v>
      </c>
      <c r="I2" s="75" t="s">
        <v>151</v>
      </c>
    </row>
    <row r="3" spans="2:9" ht="15.75" thickBot="1">
      <c r="B3" s="76">
        <v>7834131</v>
      </c>
      <c r="C3" s="77">
        <v>7845238</v>
      </c>
      <c r="D3" s="77">
        <v>7851858</v>
      </c>
      <c r="E3" s="77">
        <v>7862673</v>
      </c>
      <c r="F3" s="77">
        <v>7872374</v>
      </c>
      <c r="G3" s="77">
        <v>7882943</v>
      </c>
      <c r="H3" s="77">
        <v>7892684</v>
      </c>
      <c r="I3" s="78">
        <v>7905743</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I6"/>
  <sheetViews>
    <sheetView workbookViewId="0">
      <selection activeCell="F35" sqref="F35"/>
    </sheetView>
  </sheetViews>
  <sheetFormatPr defaultRowHeight="12.75"/>
  <cols>
    <col min="2" max="9" width="16.7109375" customWidth="1"/>
  </cols>
  <sheetData>
    <row r="1" spans="2:9" ht="13.5" thickBot="1"/>
    <row r="2" spans="2:9">
      <c r="B2" s="73" t="s">
        <v>174</v>
      </c>
      <c r="C2" s="74" t="s">
        <v>160</v>
      </c>
      <c r="D2" s="74" t="s">
        <v>149</v>
      </c>
      <c r="E2" s="74" t="s">
        <v>143</v>
      </c>
      <c r="F2" s="74" t="s">
        <v>188</v>
      </c>
      <c r="G2" s="74" t="s">
        <v>180</v>
      </c>
      <c r="H2" s="74" t="s">
        <v>171</v>
      </c>
      <c r="I2" s="75" t="s">
        <v>151</v>
      </c>
    </row>
    <row r="3" spans="2:9" ht="15.75" thickBot="1">
      <c r="B3" s="76">
        <v>3751158</v>
      </c>
      <c r="C3" s="77">
        <v>3763200</v>
      </c>
      <c r="D3" s="77">
        <v>3770716</v>
      </c>
      <c r="E3" s="77">
        <v>3782573</v>
      </c>
      <c r="F3" s="77">
        <v>3793407</v>
      </c>
      <c r="G3" s="77">
        <v>3805018</v>
      </c>
      <c r="H3" s="77">
        <v>3815745</v>
      </c>
      <c r="I3" s="78">
        <v>3829947</v>
      </c>
    </row>
    <row r="6" spans="2:9">
      <c r="B6" s="4"/>
      <c r="C6" s="4"/>
      <c r="D6" s="4"/>
      <c r="E6" s="4"/>
      <c r="F6" s="4"/>
      <c r="G6" s="4"/>
      <c r="H6" s="4"/>
      <c r="I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k_total_tec_0822</vt:lpstr>
      <vt:lpstr>regularizati_0822</vt:lpstr>
      <vt:lpstr>evolutie_rp_0822</vt:lpstr>
      <vt:lpstr>sume_euro_0822</vt:lpstr>
      <vt:lpstr>sume_euro_0822_graf</vt:lpstr>
      <vt:lpstr>evolutie_contrib_0822</vt:lpstr>
      <vt:lpstr>part_fonduri_0822</vt:lpstr>
      <vt:lpstr>evolutie_rp_0822_graf</vt:lpstr>
      <vt:lpstr>evolutie_aleatorii_0822_graf</vt:lpstr>
      <vt:lpstr>participanti_judete_0822</vt:lpstr>
      <vt:lpstr>participanti_jud_dom_0822</vt:lpstr>
      <vt:lpstr>conturi_goale_0822</vt:lpstr>
      <vt:lpstr>rp_sexe_0822</vt:lpstr>
      <vt:lpstr>Sheet1</vt:lpstr>
      <vt:lpstr>rp_varste_sexe_0822</vt:lpstr>
      <vt:lpstr>Sheet2</vt:lpstr>
      <vt:lpstr>evolutie_contrib_0822!Print_Area</vt:lpstr>
      <vt:lpstr>evolutie_rp_0822!Print_Area</vt:lpstr>
      <vt:lpstr>k_total_tec_0822!Print_Area</vt:lpstr>
      <vt:lpstr>part_fonduri_0822!Print_Area</vt:lpstr>
      <vt:lpstr>participanti_judete_0822!Print_Area</vt:lpstr>
      <vt:lpstr>rp_sexe_0822!Print_Area</vt:lpstr>
      <vt:lpstr>rp_varste_sexe_0822!Print_Area</vt:lpstr>
      <vt:lpstr>sume_euro_0822!Print_Area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2022-11-01T11:08:31Z</cp:lastPrinted>
  <dcterms:created xsi:type="dcterms:W3CDTF">2008-08-08T07:39:32Z</dcterms:created>
  <dcterms:modified xsi:type="dcterms:W3CDTF">2022-11-01T11:19:55Z</dcterms:modified>
</cp:coreProperties>
</file>