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355" yWindow="-15" windowWidth="14400" windowHeight="13500" tabRatio="860"/>
  </bookViews>
  <sheets>
    <sheet name="k_total_tec_0722" sheetId="23" r:id="rId1"/>
    <sheet name="regularizati_0722" sheetId="31" r:id="rId2"/>
    <sheet name="evolutie_rp_0722" sheetId="1" r:id="rId3"/>
    <sheet name="sume_euro_0722" sheetId="15" r:id="rId4"/>
    <sheet name="sume_euro_0722_graf" sheetId="16" r:id="rId5"/>
    <sheet name="evolutie_contrib_0722" sheetId="25" r:id="rId6"/>
    <sheet name="part_fonduri_0722" sheetId="24" r:id="rId7"/>
    <sheet name="evolutie_rp_0722_graf" sheetId="13" r:id="rId8"/>
    <sheet name="evolutie_aleatorii_0722_graf" sheetId="14" r:id="rId9"/>
    <sheet name="participanti_judete_0722" sheetId="17" r:id="rId10"/>
    <sheet name="participanti_jud_dom_0722" sheetId="32" r:id="rId11"/>
    <sheet name="conturi_goale_0722" sheetId="30" r:id="rId12"/>
    <sheet name="rp_sexe_0722" sheetId="26" r:id="rId13"/>
    <sheet name="Sheet1" sheetId="33" r:id="rId14"/>
    <sheet name="rp_varste_sexe_0722" sheetId="28" r:id="rId15"/>
    <sheet name="Sheet2" sheetId="34" r:id="rId16"/>
  </sheets>
  <externalReferences>
    <externalReference r:id="rId17"/>
  </externalReferences>
  <definedNames>
    <definedName name="_xlnm.Print_Area" localSheetId="5">evolutie_contrib_0722!$B$2:$J$13</definedName>
    <definedName name="_xlnm.Print_Area" localSheetId="2">evolutie_rp_0722!$B$2:$J$12</definedName>
    <definedName name="_xlnm.Print_Area" localSheetId="0">k_total_tec_0722!$B$2:$K$16</definedName>
    <definedName name="_xlnm.Print_Area" localSheetId="6">part_fonduri_0722!$B$2:$M$12</definedName>
    <definedName name="_xlnm.Print_Area" localSheetId="10">participanti_jud_dom_0722!#REF!</definedName>
    <definedName name="_xlnm.Print_Area" localSheetId="9">participanti_judete_0722!$B$2:$E$48</definedName>
    <definedName name="_xlnm.Print_Area" localSheetId="12">rp_sexe_0722!$B$2:$F$12</definedName>
    <definedName name="_xlnm.Print_Area" localSheetId="14">rp_varste_sexe_0722!$B$2:$P$14</definedName>
    <definedName name="_xlnm.Print_Area" localSheetId="3">sume_euro_0722!$B$2:$K$13</definedName>
  </definedNames>
  <calcPr calcId="125725"/>
</workbook>
</file>

<file path=xl/calcChain.xml><?xml version="1.0" encoding="utf-8"?>
<calcChain xmlns="http://schemas.openxmlformats.org/spreadsheetml/2006/main">
  <c r="M5" i="24"/>
  <c r="M6"/>
  <c r="M12" s="1"/>
  <c r="M7"/>
  <c r="M8"/>
  <c r="M9"/>
  <c r="M10"/>
  <c r="M11"/>
  <c r="J12" i="1"/>
  <c r="J13" i="25" s="1"/>
  <c r="J13" i="15"/>
  <c r="J12" i="25"/>
  <c r="J11"/>
  <c r="J10"/>
  <c r="J9"/>
  <c r="J8"/>
  <c r="J7"/>
  <c r="J6"/>
  <c r="K7" i="15"/>
  <c r="K8"/>
  <c r="K9"/>
  <c r="K10"/>
  <c r="K11"/>
  <c r="K12"/>
  <c r="K6"/>
  <c r="I13"/>
  <c r="I12" i="1"/>
  <c r="I12" i="25"/>
  <c r="I11"/>
  <c r="I10"/>
  <c r="I9"/>
  <c r="I8"/>
  <c r="I7"/>
  <c r="I6"/>
  <c r="H13" i="15"/>
  <c r="H13" i="25" s="1"/>
  <c r="H12" i="1"/>
  <c r="H12" i="25"/>
  <c r="H11"/>
  <c r="H10"/>
  <c r="H9"/>
  <c r="H8"/>
  <c r="H7"/>
  <c r="H6"/>
  <c r="G12" i="1"/>
  <c r="G13" i="15"/>
  <c r="G12" i="25"/>
  <c r="G11"/>
  <c r="G10"/>
  <c r="G9"/>
  <c r="G8"/>
  <c r="G7"/>
  <c r="G6"/>
  <c r="D48" i="17"/>
  <c r="E39" s="1"/>
  <c r="F13" i="15"/>
  <c r="F13" i="25" s="1"/>
  <c r="F12" i="1"/>
  <c r="F12" i="25"/>
  <c r="F11"/>
  <c r="F10"/>
  <c r="F9"/>
  <c r="F8"/>
  <c r="F7"/>
  <c r="F6"/>
  <c r="E13" i="15"/>
  <c r="E13" i="25" s="1"/>
  <c r="E12" i="1"/>
  <c r="E12" i="25"/>
  <c r="E11"/>
  <c r="E10"/>
  <c r="E9"/>
  <c r="E8"/>
  <c r="E7"/>
  <c r="E6"/>
  <c r="D13" i="15"/>
  <c r="D13" i="25"/>
  <c r="D12"/>
  <c r="D11"/>
  <c r="D10"/>
  <c r="D9"/>
  <c r="D8"/>
  <c r="D7"/>
  <c r="D6"/>
  <c r="D12" i="1"/>
  <c r="E7" i="28"/>
  <c r="D7" s="1"/>
  <c r="F7"/>
  <c r="F14" s="1"/>
  <c r="G7"/>
  <c r="G14" s="1"/>
  <c r="H7"/>
  <c r="E8"/>
  <c r="F8"/>
  <c r="D8" s="1"/>
  <c r="G8"/>
  <c r="H8"/>
  <c r="E9"/>
  <c r="F9"/>
  <c r="G9"/>
  <c r="H9"/>
  <c r="H14" s="1"/>
  <c r="E10"/>
  <c r="F10"/>
  <c r="G10"/>
  <c r="H10"/>
  <c r="E11"/>
  <c r="F11"/>
  <c r="D11" s="1"/>
  <c r="G11"/>
  <c r="H11"/>
  <c r="E12"/>
  <c r="D12" s="1"/>
  <c r="F12"/>
  <c r="G12"/>
  <c r="H12"/>
  <c r="E13"/>
  <c r="F13"/>
  <c r="G13"/>
  <c r="H13"/>
  <c r="E30" i="17"/>
  <c r="F7" i="31"/>
  <c r="F8"/>
  <c r="F9"/>
  <c r="F10"/>
  <c r="F11"/>
  <c r="F12"/>
  <c r="F6"/>
  <c r="D53" i="32"/>
  <c r="J12" i="24"/>
  <c r="L12"/>
  <c r="K12"/>
  <c r="F13" i="23"/>
  <c r="K14" i="28"/>
  <c r="O14"/>
  <c r="K7" i="23"/>
  <c r="K8"/>
  <c r="K9"/>
  <c r="K10"/>
  <c r="K11"/>
  <c r="K12"/>
  <c r="K6"/>
  <c r="K13" s="1"/>
  <c r="I6"/>
  <c r="I13" s="1"/>
  <c r="I7"/>
  <c r="I8"/>
  <c r="I9"/>
  <c r="I10"/>
  <c r="I11"/>
  <c r="I12"/>
  <c r="E37" i="17"/>
  <c r="D12" i="24"/>
  <c r="G13" i="31"/>
  <c r="H6" s="1"/>
  <c r="E13" i="23"/>
  <c r="D13"/>
  <c r="D11" i="26"/>
  <c r="D10"/>
  <c r="D9"/>
  <c r="D8"/>
  <c r="D6"/>
  <c r="D5"/>
  <c r="D7"/>
  <c r="D12"/>
  <c r="E12"/>
  <c r="F12"/>
  <c r="K13" i="31"/>
  <c r="J13"/>
  <c r="D13"/>
  <c r="I13" s="1"/>
  <c r="E13"/>
  <c r="I12"/>
  <c r="I11"/>
  <c r="C11"/>
  <c r="I10"/>
  <c r="C10"/>
  <c r="I9"/>
  <c r="C9"/>
  <c r="I8"/>
  <c r="C8"/>
  <c r="I7"/>
  <c r="C7"/>
  <c r="I6"/>
  <c r="B6"/>
  <c r="J13" i="23"/>
  <c r="G13"/>
  <c r="H13"/>
  <c r="C12" i="28"/>
  <c r="C11"/>
  <c r="C10"/>
  <c r="C9"/>
  <c r="C8"/>
  <c r="C7"/>
  <c r="B7"/>
  <c r="C10" i="26"/>
  <c r="C9"/>
  <c r="C8"/>
  <c r="C7"/>
  <c r="C6"/>
  <c r="C5"/>
  <c r="B5"/>
  <c r="C11" i="24"/>
  <c r="C10"/>
  <c r="C9"/>
  <c r="C8"/>
  <c r="C7"/>
  <c r="C6"/>
  <c r="C5"/>
  <c r="B5"/>
  <c r="C12" i="25"/>
  <c r="C11"/>
  <c r="C10"/>
  <c r="C9"/>
  <c r="C8"/>
  <c r="C7"/>
  <c r="C6"/>
  <c r="B6"/>
  <c r="C12" i="15"/>
  <c r="C11"/>
  <c r="C10"/>
  <c r="C9"/>
  <c r="C8"/>
  <c r="C7"/>
  <c r="C6"/>
  <c r="B6"/>
  <c r="B5" i="1"/>
  <c r="C11"/>
  <c r="C10"/>
  <c r="C9"/>
  <c r="C8"/>
  <c r="C7"/>
  <c r="C6"/>
  <c r="C5"/>
  <c r="E12" i="24"/>
  <c r="F12"/>
  <c r="G12"/>
  <c r="H12"/>
  <c r="I12"/>
  <c r="I14" i="28"/>
  <c r="J14"/>
  <c r="L14"/>
  <c r="M14"/>
  <c r="N14"/>
  <c r="P14"/>
  <c r="H7" i="31"/>
  <c r="H9"/>
  <c r="H11"/>
  <c r="E14" i="28"/>
  <c r="E43" i="17"/>
  <c r="E20"/>
  <c r="E28"/>
  <c r="E47"/>
  <c r="E19"/>
  <c r="E48"/>
  <c r="E12"/>
  <c r="E9"/>
  <c r="E10"/>
  <c r="E45"/>
  <c r="E44"/>
  <c r="E32"/>
  <c r="E6"/>
  <c r="E5"/>
  <c r="D13" i="28"/>
  <c r="D10"/>
  <c r="K13" i="15"/>
  <c r="B6" i="1"/>
  <c r="B7" i="25"/>
  <c r="B6" i="24"/>
  <c r="B6" i="26"/>
  <c r="B8" i="28"/>
  <c r="B7" i="15"/>
  <c r="B8" i="25"/>
  <c r="B7" i="24"/>
  <c r="B7" i="26"/>
  <c r="B8" i="15"/>
  <c r="B7" i="1"/>
  <c r="B9" i="28"/>
  <c r="B9" i="15"/>
  <c r="B8" i="1"/>
  <c r="B9" i="25"/>
  <c r="B8" i="26"/>
  <c r="B8" i="24"/>
  <c r="B10" i="28"/>
  <c r="B9" i="1"/>
  <c r="B11" i="28"/>
  <c r="B9" i="26"/>
  <c r="B10" i="25"/>
  <c r="B10" i="15"/>
  <c r="B9" i="24"/>
  <c r="B10" i="1"/>
  <c r="B10" i="24"/>
  <c r="B12" i="28"/>
  <c r="B10" i="26"/>
  <c r="B11" i="15"/>
  <c r="B11" i="25"/>
  <c r="B11" i="26"/>
  <c r="B11" i="24"/>
  <c r="B12" i="25"/>
  <c r="B11" i="1"/>
  <c r="B13" i="28"/>
  <c r="B12" i="15"/>
  <c r="D9" i="28" l="1"/>
  <c r="D14" s="1"/>
  <c r="E16" i="17"/>
  <c r="E17"/>
  <c r="E7"/>
  <c r="E8"/>
  <c r="E26"/>
  <c r="E41"/>
  <c r="E42"/>
  <c r="E34"/>
  <c r="E35"/>
  <c r="E27"/>
  <c r="E18"/>
  <c r="E40"/>
  <c r="E24"/>
  <c r="E46"/>
  <c r="E36"/>
  <c r="E38"/>
  <c r="E11"/>
  <c r="E23"/>
  <c r="E29"/>
  <c r="E14"/>
  <c r="E13"/>
  <c r="E25"/>
  <c r="E33"/>
  <c r="E15"/>
  <c r="E21"/>
  <c r="E31"/>
  <c r="E22"/>
  <c r="G13" i="25"/>
  <c r="I13"/>
  <c r="F13" i="31"/>
  <c r="H10"/>
  <c r="H13"/>
  <c r="H8"/>
  <c r="H12"/>
</calcChain>
</file>

<file path=xl/sharedStrings.xml><?xml version="1.0" encoding="utf-8"?>
<sst xmlns="http://schemas.openxmlformats.org/spreadsheetml/2006/main" count="392" uniqueCount="221">
  <si>
    <t>FEBRUARIE 2022</t>
  </si>
  <si>
    <t>Februarie 2022'</t>
  </si>
  <si>
    <t>februarie 2022</t>
  </si>
  <si>
    <t>Denumire CTP</t>
  </si>
  <si>
    <t>Alte nationalitati</t>
  </si>
  <si>
    <t xml:space="preserve">1Euro 4,9481 BNR 18/03/2021)              </t>
  </si>
  <si>
    <t>Ianuarie 2022'</t>
  </si>
  <si>
    <t>ianuarie 2022</t>
  </si>
  <si>
    <t>peste 45 de ani</t>
  </si>
  <si>
    <t>35-45 ani</t>
  </si>
  <si>
    <t>IULIE 2022</t>
  </si>
  <si>
    <t>Iulie 2022'</t>
  </si>
  <si>
    <t>Numar participanti in Registrul Participantilor la luna de referinta  IUNIE 2022</t>
  </si>
  <si>
    <t>Transferuri validate catre alte fonduri la luna de referinta IULIE  2022</t>
  </si>
  <si>
    <t>Transferuri validate de la alte fonduri la luna de referinta   IULIE 2022</t>
  </si>
  <si>
    <t>Acte aderare validate pentru luna de referinta IULIE 2022</t>
  </si>
  <si>
    <t>Asigurati repartizati aleatoriu la luna de referinta IULIE 2022</t>
  </si>
  <si>
    <t>Numar participanti in Registrul participantilor dupa repartizarea aleatorie la luna de referinta   IULIE 2022</t>
  </si>
  <si>
    <t>Numar de participanti pentru care se fac viramente in luna de referinta IULIE 2022</t>
  </si>
  <si>
    <t>iulie 2022</t>
  </si>
  <si>
    <t>IANUARIE 2022</t>
  </si>
  <si>
    <t>Preluati MapN acte aderare</t>
  </si>
  <si>
    <t>Preluati MapN repartizare aleatorie</t>
  </si>
  <si>
    <t>NN</t>
  </si>
  <si>
    <t>METROPOLITAN LIFE</t>
  </si>
  <si>
    <t xml:space="preserve">1Euro 4,8793 BNR 18/08/2021)              </t>
  </si>
  <si>
    <t>IUNIE 2022</t>
  </si>
  <si>
    <t>Iunie 2022'</t>
  </si>
  <si>
    <t>martie 2022</t>
  </si>
  <si>
    <t>aprilie 2022</t>
  </si>
  <si>
    <t>mai 2022</t>
  </si>
  <si>
    <t>iunie 2022</t>
  </si>
  <si>
    <t xml:space="preserve">1Euro 4,9390 BNR 18/07/2021)              </t>
  </si>
  <si>
    <t>Numar participanti in registrul participantilor</t>
  </si>
  <si>
    <t>MAI 2022</t>
  </si>
  <si>
    <t>Mai 2022'</t>
  </si>
  <si>
    <t>BCR</t>
  </si>
  <si>
    <t>BRD</t>
  </si>
  <si>
    <t>Total</t>
  </si>
  <si>
    <t>Fond</t>
  </si>
  <si>
    <t>Nr. crt.</t>
  </si>
  <si>
    <t>TOTAL</t>
  </si>
  <si>
    <t>Judet</t>
  </si>
  <si>
    <t>Numar de participanti</t>
  </si>
  <si>
    <t>Cod</t>
  </si>
  <si>
    <t>Denumire</t>
  </si>
  <si>
    <t>abs.</t>
  </si>
  <si>
    <t>rel.</t>
  </si>
  <si>
    <t>NEDECLARATI</t>
  </si>
  <si>
    <t>011</t>
  </si>
  <si>
    <t>ALBA</t>
  </si>
  <si>
    <t>021</t>
  </si>
  <si>
    <t>ARAD</t>
  </si>
  <si>
    <t>031</t>
  </si>
  <si>
    <t>ARGES</t>
  </si>
  <si>
    <t>041</t>
  </si>
  <si>
    <t>BACAU</t>
  </si>
  <si>
    <t>051</t>
  </si>
  <si>
    <t>BIHOR</t>
  </si>
  <si>
    <t>061</t>
  </si>
  <si>
    <t>BISTRITA</t>
  </si>
  <si>
    <t>071</t>
  </si>
  <si>
    <t>BOTOSANI</t>
  </si>
  <si>
    <t>081</t>
  </si>
  <si>
    <t>BRASOV</t>
  </si>
  <si>
    <t>091</t>
  </si>
  <si>
    <t>BRAILA</t>
  </si>
  <si>
    <t>101</t>
  </si>
  <si>
    <t>BUZAU</t>
  </si>
  <si>
    <t>111</t>
  </si>
  <si>
    <t>CARAS SEVERIN</t>
  </si>
  <si>
    <t>121</t>
  </si>
  <si>
    <t>CLUJ</t>
  </si>
  <si>
    <t>131</t>
  </si>
  <si>
    <t>CONSTANTA</t>
  </si>
  <si>
    <t>141</t>
  </si>
  <si>
    <t>COVASNA</t>
  </si>
  <si>
    <t>151</t>
  </si>
  <si>
    <t>DIMBOVITA</t>
  </si>
  <si>
    <t>161</t>
  </si>
  <si>
    <t>DOLJ</t>
  </si>
  <si>
    <t>171</t>
  </si>
  <si>
    <t>GALATI</t>
  </si>
  <si>
    <t>181</t>
  </si>
  <si>
    <t>GORJ</t>
  </si>
  <si>
    <t>191</t>
  </si>
  <si>
    <t>HARGHITA</t>
  </si>
  <si>
    <t>201</t>
  </si>
  <si>
    <t>HUNEDOARA</t>
  </si>
  <si>
    <t>211</t>
  </si>
  <si>
    <t>IALOMITA</t>
  </si>
  <si>
    <t>221</t>
  </si>
  <si>
    <t>IASI</t>
  </si>
  <si>
    <t>231</t>
  </si>
  <si>
    <t>GIURGIU</t>
  </si>
  <si>
    <t>241</t>
  </si>
  <si>
    <t>MARAMURES</t>
  </si>
  <si>
    <t>251</t>
  </si>
  <si>
    <t>MEHEDINTI</t>
  </si>
  <si>
    <t>261</t>
  </si>
  <si>
    <t>MURES</t>
  </si>
  <si>
    <t>271</t>
  </si>
  <si>
    <t>NEAMT</t>
  </si>
  <si>
    <t>281</t>
  </si>
  <si>
    <t>OLT</t>
  </si>
  <si>
    <t>291</t>
  </si>
  <si>
    <t>PRAHOVA</t>
  </si>
  <si>
    <t>301</t>
  </si>
  <si>
    <t>SATU MARE</t>
  </si>
  <si>
    <t>311</t>
  </si>
  <si>
    <t>SALAJ</t>
  </si>
  <si>
    <t>321</t>
  </si>
  <si>
    <t>SIBIU</t>
  </si>
  <si>
    <t>331</t>
  </si>
  <si>
    <t>SUCEAVA</t>
  </si>
  <si>
    <t>341</t>
  </si>
  <si>
    <t>TELEORMAN</t>
  </si>
  <si>
    <t>351</t>
  </si>
  <si>
    <t>TIMIS</t>
  </si>
  <si>
    <t>361</t>
  </si>
  <si>
    <t>TULCEA</t>
  </si>
  <si>
    <t>371</t>
  </si>
  <si>
    <t>VASLUI</t>
  </si>
  <si>
    <t>381</t>
  </si>
  <si>
    <t xml:space="preserve">1Euro 4,9472 BNR 17/06/2021)              </t>
  </si>
  <si>
    <t>VILCEA</t>
  </si>
  <si>
    <t>391</t>
  </si>
  <si>
    <t>VRANCEA</t>
  </si>
  <si>
    <t>401</t>
  </si>
  <si>
    <t>CALARASI</t>
  </si>
  <si>
    <t>411</t>
  </si>
  <si>
    <t>BUCURESTI</t>
  </si>
  <si>
    <t>471</t>
  </si>
  <si>
    <t>ILFOV</t>
  </si>
  <si>
    <t/>
  </si>
  <si>
    <t>Numar asigurati in registrul participantilor</t>
  </si>
  <si>
    <t>Numar asigurati pentru care se fac viramente la luna de referinta</t>
  </si>
  <si>
    <t>din care</t>
  </si>
  <si>
    <t>rel. la numar participanti la fond</t>
  </si>
  <si>
    <t>rel. la total regularizari</t>
  </si>
  <si>
    <t>tot_part</t>
  </si>
  <si>
    <t>tot_vir</t>
  </si>
  <si>
    <t>tot_reg</t>
  </si>
  <si>
    <t>tot_plus</t>
  </si>
  <si>
    <t>tot_minus</t>
  </si>
  <si>
    <t>(*) Situatia centralizeaza numarul de participanti pentru care se efectueaza la luna de referinta viramente care difera de efectivul datorat aferent lunii de referinta.</t>
  </si>
  <si>
    <t xml:space="preserve">(***) Se refera la participantii care, prin actualizare cu declaratiile primite de la angajatori la luna de referinta, dar aferente lunilor anterioare, au suferit o scadere a venitului asigurat aferent lunilor anterioare sau au fost stersi din declaratii </t>
  </si>
  <si>
    <t>EURO</t>
  </si>
  <si>
    <t>LEI</t>
  </si>
  <si>
    <t>curs EURO</t>
  </si>
  <si>
    <t xml:space="preserve">Numar pozitii in liste </t>
  </si>
  <si>
    <t>Sume virate                                                       (LEI)</t>
  </si>
  <si>
    <t>Total sume virate            (EUR)</t>
  </si>
  <si>
    <t>Venit asigurat  (RON)</t>
  </si>
  <si>
    <t>Venit asigurat  (EUR)</t>
  </si>
  <si>
    <t>Sume curente</t>
  </si>
  <si>
    <t>Restante</t>
  </si>
  <si>
    <t>AZT VIITORUL TAU</t>
  </si>
  <si>
    <t>VITAL</t>
  </si>
  <si>
    <t>ARIPI</t>
  </si>
  <si>
    <t>Invalidari</t>
  </si>
  <si>
    <t>Afilieri</t>
  </si>
  <si>
    <t>Denumire Fond</t>
  </si>
  <si>
    <t>tot_rec</t>
  </si>
  <si>
    <t>sume_tot</t>
  </si>
  <si>
    <t>sume_crt</t>
  </si>
  <si>
    <t>sume_rest</t>
  </si>
  <si>
    <t>venit_asig</t>
  </si>
  <si>
    <t>femei</t>
  </si>
  <si>
    <t>barbati</t>
  </si>
  <si>
    <t>Femei</t>
  </si>
  <si>
    <t>Barbati</t>
  </si>
  <si>
    <t>15-25 ani</t>
  </si>
  <si>
    <t>25-35 ani</t>
  </si>
  <si>
    <t>numar</t>
  </si>
  <si>
    <t>f1525</t>
  </si>
  <si>
    <t>f2535</t>
  </si>
  <si>
    <t>f3545</t>
  </si>
  <si>
    <t>m1525</t>
  </si>
  <si>
    <t>m2535</t>
  </si>
  <si>
    <t>m3545</t>
  </si>
  <si>
    <t>(**) Se refera la participantii care, prin actualizare cu declaratiile primite de la angajatori la luna de referinta, dar aferente lunilor anterioare, au suferit o crestere a venitului asigurat aferent lunilor anterioare sau au fost declarati acum, desi la luni anterioare nu figurau in declaratii.</t>
  </si>
  <si>
    <t>Denumire fond de pensii administrat privat</t>
  </si>
  <si>
    <t>APRILIE 2022</t>
  </si>
  <si>
    <t>Aprilie 2022'</t>
  </si>
  <si>
    <t>Luna de referinta</t>
  </si>
  <si>
    <t xml:space="preserve">COMENZI </t>
  </si>
  <si>
    <t xml:space="preserve">1Euro 4,9472 BNR 18/05/2021)              </t>
  </si>
  <si>
    <t>MARTIE 2022</t>
  </si>
  <si>
    <t>Martie 2022'</t>
  </si>
  <si>
    <t xml:space="preserve">1Euro 4,9416 BNR 18/04/2021)              </t>
  </si>
  <si>
    <t>(BNR  19/09/2022)</t>
  </si>
  <si>
    <t xml:space="preserve">1Euro 4,9226 BNR 19/09/2021)              </t>
  </si>
  <si>
    <t>Situatie centralizatoare
privind numarul participantilor si contributiile virate la fondurile de pensii administrate privat
aferente lunii de referinta IULIE 2022</t>
  </si>
  <si>
    <t>1 EUR</t>
  </si>
  <si>
    <t>Numărul de participanți pentru care se fac viramente în luna de referință este mai mic decât cel total înscris în Registrul Participanților, aceștia putându-se încadra în unele dintre următoarele situații:
 - nu obțin lunar venituri din salarii sau asimilate salariilor și, în consecință, nu figurează lunar în declarațiile D112 transmise de angajatori;
- obțin lunar venituri din salarii sau asimilate salariilor la angajatori care, potrivit legii, se încadrează în categoria persoanelor juridice care pot depune trimestrial declarațiile D112 (angajatori care au până la 3 salariați exclusiv);
- au fost înscriși în Registrul Participanților în perioada de constituire a acestuia conform legii, anterior primei luni de virament la Pilonul II (martie 2008) și ulterior nu au mai obținut venituri din salarii sau asimilate salariilor (conturi goale);
- se află în perioada de concediu pentru creşterea copilului în vârstă de până la 2 ani, respectiv 3 ani în cazul copilului cu handicap sau de concediu de acomodare în cazul copilului adoptat. Indemnizațiile de care se beneficiază în aceste perioade se consideră stagiu asimilat în sistemul public de pensii, dar pentru ele nu se datorează CAS, în consecință nu se fac viramente la Pilonul II;
 - sunt beneficiari de pensie de limită de vârstă sau de invaliditate și se află în perioada legală de 12 luni ulterioară dobândirii acestei calități, în care contul rămâne deschis pentru eventuale regularizări;
- perioada legală de 12 luni de la data decesului în care contul participantului rămâne deschis pentru eventuale regularizări;
- sunt absolvenți ai instituțiilor de învățământ care au fost beneficiari ai indemnizației de ajutor de șomaj în perioada de 60 de zile de la absolvire, perioadă în care au fost înscriși conform legii în Registrul Participanților și, ulterior, nu au reușit să se angajeze în domeniul pentru care au pregătire profesională, în consecință nu mai figurează în declarațiile D112;
- desfășoară activități în domeniul construcțiilor (începând cu luna ianuarie 2019) ș.a</t>
  </si>
  <si>
    <t>Situatie centralizatoare               
privind evolutia numarului de participanti din Registrul participantilor 
pana la luna de referinta IULIE 2022</t>
  </si>
  <si>
    <r>
      <t xml:space="preserve">din care, Numar participanti pentru care s-au efectuat regularizari prin actualizarea cu datele primite de la angajatori </t>
    </r>
    <r>
      <rPr>
        <b/>
        <sz val="10"/>
        <color indexed="10"/>
        <rFont val="Arial"/>
        <family val="2"/>
      </rPr>
      <t>(*)</t>
    </r>
  </si>
  <si>
    <r>
      <t xml:space="preserve">Numar participanti cu contributii restante de la luni anterioare, virate la luna de referinta </t>
    </r>
    <r>
      <rPr>
        <b/>
        <sz val="10"/>
        <color indexed="10"/>
        <rFont val="Arial"/>
        <family val="2"/>
      </rPr>
      <t>(**)</t>
    </r>
  </si>
  <si>
    <r>
      <t xml:space="preserve">Numar participanti cu contributii achitate in plus la luni anterioare, regularizate la luna de referinta </t>
    </r>
    <r>
      <rPr>
        <b/>
        <sz val="10"/>
        <color indexed="10"/>
        <rFont val="Arial"/>
        <family val="2"/>
      </rPr>
      <t>(***)</t>
    </r>
  </si>
  <si>
    <t>Situatie centralizatoare                
privind valoarea in Euro a viramentelor catre fondurile de pensii administrate privat 
aferente lunilor de referinta IANUARIE 2022 - IULIE 2022</t>
  </si>
  <si>
    <t xml:space="preserve">1Euro 4,9481 
BNR (18/03/2022)              </t>
  </si>
  <si>
    <t xml:space="preserve">1Euro 4,9416 
BNR (18/04/2022)              </t>
  </si>
  <si>
    <t xml:space="preserve">1Euro 4,9472 
BNR (18/05/2022)              </t>
  </si>
  <si>
    <t xml:space="preserve">1Euro 4,9472 
BNR (17/06/2022)              </t>
  </si>
  <si>
    <t xml:space="preserve">1Euro 4,9390 
BNR (18/07/2022)              </t>
  </si>
  <si>
    <t xml:space="preserve">1Euro 4,8793 
BNR (18/08/2022)              </t>
  </si>
  <si>
    <t xml:space="preserve">1Euro 4,9226 
BNR (19/09/2022)              </t>
  </si>
  <si>
    <t>Situatie centralizatoare               
privind evolutia contributiei medii in Euro la pilonul II a participantilor pana la luna de referinta 
IULIE 2022</t>
  </si>
  <si>
    <t xml:space="preserve">1Euro 4,9481 
BNR 18/03/2022)              </t>
  </si>
  <si>
    <t xml:space="preserve">1Euro 4,9416 
BNR 18/04/2022)              </t>
  </si>
  <si>
    <t xml:space="preserve">1Euro 4,9472 
BNR 18/05/2022)              </t>
  </si>
  <si>
    <t xml:space="preserve">1Euro 4,9472 
BNR 17/06/2022)              </t>
  </si>
  <si>
    <t xml:space="preserve">1Euro 4,9390 
BNR 18/07/2022)              </t>
  </si>
  <si>
    <t xml:space="preserve">1Euro 4,8793 
BNR 18/08/2022)              </t>
  </si>
  <si>
    <t xml:space="preserve">1Euro 4,9226 
BNR 19/09/2022)              </t>
  </si>
  <si>
    <t>Situatie centralizatoare           
privind repartizarea participantilor dupa judetul 
angajatorului la luna de referinta 
IULIE 2022</t>
  </si>
  <si>
    <t>Situatie centralizatoare privind repartizarea participantilor
 dupa judetul de domiciliu pentru care se fac viramente 
la luna de referinta 
IULIE 2022</t>
  </si>
  <si>
    <t>Situatie centralizatoare privind numarul de participanti  
care nu figurează cu declaraţii depuse 
in sistemul public de pensii</t>
  </si>
  <si>
    <t>Situatie centralizatoare    
privind repartizarea pe sexe a participantilor    
aferente lunii de referinta 
IULIE 2022</t>
  </si>
  <si>
    <t>Situatie centralizatoare              
privind repartizarea pe sexe si varste a participantilor              
aferente lunii de referinta 
IULIE 2022</t>
  </si>
</sst>
</file>

<file path=xl/styles.xml><?xml version="1.0" encoding="utf-8"?>
<styleSheet xmlns="http://schemas.openxmlformats.org/spreadsheetml/2006/main">
  <numFmts count="1">
    <numFmt numFmtId="164" formatCode="#,##0.0000"/>
  </numFmts>
  <fonts count="24">
    <font>
      <sz val="10"/>
      <name val="Arial"/>
      <charset val="238"/>
    </font>
    <font>
      <sz val="10"/>
      <name val="Arial"/>
      <charset val="238"/>
    </font>
    <font>
      <b/>
      <sz val="12"/>
      <name val="Arial"/>
      <family val="2"/>
    </font>
    <font>
      <sz val="12"/>
      <name val="Arial"/>
      <family val="2"/>
    </font>
    <font>
      <sz val="12"/>
      <name val="Arial"/>
      <charset val="238"/>
    </font>
    <font>
      <b/>
      <sz val="14"/>
      <name val="Arial"/>
      <family val="2"/>
    </font>
    <font>
      <sz val="14"/>
      <name val="Arial"/>
      <family val="2"/>
    </font>
    <font>
      <sz val="10"/>
      <name val="Arial"/>
    </font>
    <font>
      <sz val="11"/>
      <color indexed="8"/>
      <name val="Calibri"/>
      <family val="2"/>
    </font>
    <font>
      <sz val="11"/>
      <color indexed="9"/>
      <name val="Calibri"/>
      <family val="2"/>
    </font>
    <font>
      <sz val="10"/>
      <name val="Arial"/>
      <family val="2"/>
    </font>
    <font>
      <b/>
      <sz val="11"/>
      <color indexed="8"/>
      <name val="Calibri"/>
      <family val="2"/>
    </font>
    <font>
      <b/>
      <sz val="10"/>
      <name val="Arial"/>
      <family val="2"/>
    </font>
    <font>
      <i/>
      <sz val="9"/>
      <name val="Arial"/>
      <family val="2"/>
    </font>
    <font>
      <b/>
      <sz val="11"/>
      <name val="Arial"/>
      <family val="2"/>
    </font>
    <font>
      <sz val="9"/>
      <name val="Arial"/>
      <family val="2"/>
    </font>
    <font>
      <sz val="8"/>
      <name val="Arial"/>
      <charset val="238"/>
    </font>
    <font>
      <i/>
      <sz val="10"/>
      <name val="Arial"/>
      <family val="2"/>
    </font>
    <font>
      <sz val="8"/>
      <name val="Arial"/>
      <family val="2"/>
    </font>
    <font>
      <b/>
      <sz val="9"/>
      <name val="Arial"/>
      <family val="2"/>
    </font>
    <font>
      <sz val="12"/>
      <color indexed="53"/>
      <name val="Arial"/>
      <family val="2"/>
    </font>
    <font>
      <b/>
      <i/>
      <sz val="10"/>
      <name val="Arial"/>
      <family val="2"/>
    </font>
    <font>
      <b/>
      <i/>
      <sz val="9"/>
      <color indexed="8"/>
      <name val="Arial"/>
      <family val="2"/>
    </font>
    <font>
      <b/>
      <sz val="10"/>
      <color indexed="10"/>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0"/>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theme="7" tint="0.59999389629810485"/>
        <bgColor indexed="64"/>
      </patternFill>
    </fill>
    <fill>
      <patternFill patternType="solid">
        <fgColor theme="8" tint="0.79998168889431442"/>
        <bgColor indexed="64"/>
      </patternFill>
    </fill>
  </fills>
  <borders count="17">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8">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 fillId="0" borderId="0"/>
    <xf numFmtId="0" fontId="7" fillId="0" borderId="0"/>
    <xf numFmtId="0" fontId="11" fillId="0" borderId="1" applyNumberFormat="0" applyFill="0" applyAlignment="0" applyProtection="0"/>
  </cellStyleXfs>
  <cellXfs count="132">
    <xf numFmtId="0" fontId="0" fillId="0" borderId="0" xfId="0"/>
    <xf numFmtId="3" fontId="5" fillId="0" borderId="0" xfId="0" applyNumberFormat="1" applyFont="1" applyBorder="1"/>
    <xf numFmtId="0" fontId="3" fillId="0" borderId="0" xfId="0" applyFont="1"/>
    <xf numFmtId="0" fontId="6" fillId="0" borderId="0" xfId="0" applyFont="1" applyAlignment="1">
      <alignment horizontal="centerContinuous"/>
    </xf>
    <xf numFmtId="3" fontId="0" fillId="0" borderId="0" xfId="0" applyNumberFormat="1"/>
    <xf numFmtId="0" fontId="0" fillId="0" borderId="0" xfId="0" applyAlignment="1">
      <alignment horizontal="center" vertical="center" wrapText="1"/>
    </xf>
    <xf numFmtId="0" fontId="13" fillId="0" borderId="0" xfId="0" applyFont="1" applyFill="1" applyAlignment="1">
      <alignment horizontal="center" vertical="center" wrapText="1"/>
    </xf>
    <xf numFmtId="0" fontId="15" fillId="0" borderId="0" xfId="0" applyFont="1"/>
    <xf numFmtId="0" fontId="0" fillId="0" borderId="0" xfId="0" applyAlignment="1">
      <alignment wrapText="1"/>
    </xf>
    <xf numFmtId="0" fontId="3" fillId="0" borderId="0" xfId="26" applyFont="1"/>
    <xf numFmtId="10" fontId="3" fillId="0" borderId="0" xfId="26" applyNumberFormat="1" applyFont="1"/>
    <xf numFmtId="0" fontId="17" fillId="0" borderId="0" xfId="0" applyFont="1" applyAlignment="1">
      <alignment horizontal="right"/>
    </xf>
    <xf numFmtId="164" fontId="17" fillId="0" borderId="0" xfId="0" applyNumberFormat="1" applyFont="1" applyAlignment="1">
      <alignment horizontal="left" vertical="center"/>
    </xf>
    <xf numFmtId="0" fontId="12" fillId="0" borderId="0" xfId="0" applyFont="1"/>
    <xf numFmtId="3" fontId="12" fillId="0" borderId="0" xfId="0" applyNumberFormat="1" applyFont="1"/>
    <xf numFmtId="0" fontId="17" fillId="0" borderId="0" xfId="0" applyFont="1"/>
    <xf numFmtId="0" fontId="2" fillId="20" borderId="2" xfId="0" applyFont="1" applyFill="1" applyBorder="1" applyAlignment="1">
      <alignment horizontal="center" vertical="center" wrapText="1"/>
    </xf>
    <xf numFmtId="3" fontId="6" fillId="0" borderId="2" xfId="0" applyNumberFormat="1" applyFont="1" applyBorder="1"/>
    <xf numFmtId="3" fontId="6" fillId="0" borderId="3" xfId="0" applyNumberFormat="1" applyFont="1" applyBorder="1"/>
    <xf numFmtId="0" fontId="10" fillId="0" borderId="0" xfId="0" applyFont="1"/>
    <xf numFmtId="4" fontId="0" fillId="0" borderId="0" xfId="0" applyNumberFormat="1"/>
    <xf numFmtId="0" fontId="20" fillId="0" borderId="0" xfId="26" applyFont="1"/>
    <xf numFmtId="3" fontId="4" fillId="0" borderId="0" xfId="0" applyNumberFormat="1" applyFont="1" applyBorder="1"/>
    <xf numFmtId="3" fontId="0" fillId="0" borderId="0" xfId="0" applyNumberFormat="1" applyBorder="1"/>
    <xf numFmtId="0" fontId="13" fillId="0" borderId="2" xfId="0" applyFont="1" applyFill="1" applyBorder="1" applyAlignment="1">
      <alignment horizontal="center" vertical="center" wrapText="1"/>
    </xf>
    <xf numFmtId="0" fontId="13" fillId="21" borderId="2" xfId="0" applyFont="1" applyFill="1" applyBorder="1" applyAlignment="1">
      <alignment horizontal="center" vertical="center" wrapText="1"/>
    </xf>
    <xf numFmtId="0" fontId="19" fillId="22" borderId="4" xfId="0" applyFont="1" applyFill="1" applyBorder="1" applyAlignment="1">
      <alignment horizontal="center" vertical="center" wrapText="1"/>
    </xf>
    <xf numFmtId="0" fontId="13" fillId="21" borderId="3" xfId="0" applyFont="1" applyFill="1" applyBorder="1" applyAlignment="1">
      <alignment horizontal="center" vertical="center" wrapText="1"/>
    </xf>
    <xf numFmtId="3" fontId="3" fillId="0" borderId="0" xfId="26" applyNumberFormat="1" applyFont="1"/>
    <xf numFmtId="0" fontId="0" fillId="23" borderId="0" xfId="0" applyFill="1"/>
    <xf numFmtId="0" fontId="2" fillId="20" borderId="4" xfId="0" applyFont="1" applyFill="1" applyBorder="1" applyAlignment="1">
      <alignment horizontal="center" vertical="center" wrapText="1"/>
    </xf>
    <xf numFmtId="3" fontId="13" fillId="21" borderId="2" xfId="0" applyNumberFormat="1" applyFont="1" applyFill="1" applyBorder="1" applyAlignment="1">
      <alignment horizontal="center" vertical="center" wrapText="1"/>
    </xf>
    <xf numFmtId="3" fontId="13" fillId="0" borderId="3" xfId="0" applyNumberFormat="1" applyFont="1" applyFill="1" applyBorder="1" applyAlignment="1">
      <alignment horizontal="center" vertical="center" wrapText="1"/>
    </xf>
    <xf numFmtId="0" fontId="21" fillId="0" borderId="0" xfId="0" applyFont="1" applyAlignment="1">
      <alignment horizontal="right"/>
    </xf>
    <xf numFmtId="164" fontId="22" fillId="0" borderId="0" xfId="0" quotePrefix="1" applyNumberFormat="1" applyFont="1" applyAlignment="1">
      <alignment horizontal="left"/>
    </xf>
    <xf numFmtId="0" fontId="21" fillId="0" borderId="0" xfId="0" applyFont="1"/>
    <xf numFmtId="0" fontId="12" fillId="24" borderId="2" xfId="0" applyFont="1" applyFill="1" applyBorder="1" applyAlignment="1">
      <alignment horizontal="center" vertical="center" wrapText="1"/>
    </xf>
    <xf numFmtId="0" fontId="14" fillId="24" borderId="8" xfId="0" applyFont="1" applyFill="1" applyBorder="1" applyAlignment="1">
      <alignment horizontal="centerContinuous"/>
    </xf>
    <xf numFmtId="0" fontId="14" fillId="24" borderId="9" xfId="0" applyFont="1" applyFill="1" applyBorder="1" applyAlignment="1">
      <alignment horizontal="centerContinuous"/>
    </xf>
    <xf numFmtId="3" fontId="14" fillId="24" borderId="9" xfId="0" applyNumberFormat="1" applyFont="1" applyFill="1" applyBorder="1"/>
    <xf numFmtId="3" fontId="14" fillId="24" borderId="10" xfId="0" applyNumberFormat="1" applyFont="1" applyFill="1" applyBorder="1"/>
    <xf numFmtId="0" fontId="12" fillId="25" borderId="4" xfId="0" applyFont="1" applyFill="1" applyBorder="1" applyAlignment="1">
      <alignment horizontal="center"/>
    </xf>
    <xf numFmtId="0" fontId="19" fillId="25" borderId="2" xfId="0" applyFont="1" applyFill="1" applyBorder="1" applyAlignment="1">
      <alignment horizontal="left"/>
    </xf>
    <xf numFmtId="3" fontId="14" fillId="25" borderId="2" xfId="0" applyNumberFormat="1" applyFont="1" applyFill="1" applyBorder="1"/>
    <xf numFmtId="3" fontId="14" fillId="25" borderId="3" xfId="0" applyNumberFormat="1" applyFont="1" applyFill="1" applyBorder="1"/>
    <xf numFmtId="0" fontId="12" fillId="25" borderId="4" xfId="0" quotePrefix="1" applyFont="1" applyFill="1" applyBorder="1" applyAlignment="1">
      <alignment horizontal="center"/>
    </xf>
    <xf numFmtId="0" fontId="12" fillId="25" borderId="2" xfId="0" applyFont="1" applyFill="1" applyBorder="1" applyAlignment="1">
      <alignment horizontal="left"/>
    </xf>
    <xf numFmtId="0" fontId="12" fillId="24" borderId="3" xfId="0" applyFont="1" applyFill="1" applyBorder="1" applyAlignment="1">
      <alignment horizontal="center" vertical="center" wrapText="1"/>
    </xf>
    <xf numFmtId="10" fontId="14" fillId="24" borderId="9" xfId="0" applyNumberFormat="1" applyFont="1" applyFill="1" applyBorder="1"/>
    <xf numFmtId="10" fontId="14" fillId="25" borderId="2" xfId="0" applyNumberFormat="1" applyFont="1" applyFill="1" applyBorder="1"/>
    <xf numFmtId="3" fontId="14" fillId="24" borderId="9" xfId="0" applyNumberFormat="1" applyFont="1" applyFill="1" applyBorder="1" applyAlignment="1">
      <alignment horizontal="right"/>
    </xf>
    <xf numFmtId="3" fontId="14" fillId="24" borderId="10" xfId="0" applyNumberFormat="1" applyFont="1" applyFill="1" applyBorder="1" applyAlignment="1">
      <alignment horizontal="right"/>
    </xf>
    <xf numFmtId="0" fontId="21" fillId="24" borderId="2" xfId="0" applyFont="1" applyFill="1" applyBorder="1" applyAlignment="1">
      <alignment vertical="center" wrapText="1"/>
    </xf>
    <xf numFmtId="0" fontId="12" fillId="0" borderId="11" xfId="0" applyFont="1" applyBorder="1"/>
    <xf numFmtId="0" fontId="12" fillId="0" borderId="8" xfId="0" applyFont="1" applyBorder="1"/>
    <xf numFmtId="17" fontId="12" fillId="24" borderId="12" xfId="0" applyNumberFormat="1" applyFont="1" applyFill="1" applyBorder="1" applyAlignment="1">
      <alignment horizontal="center" vertical="center" wrapText="1"/>
    </xf>
    <xf numFmtId="17" fontId="12" fillId="24" borderId="13" xfId="0" applyNumberFormat="1" applyFont="1" applyFill="1" applyBorder="1" applyAlignment="1">
      <alignment horizontal="center" vertical="center" wrapText="1"/>
    </xf>
    <xf numFmtId="0" fontId="21" fillId="24" borderId="9" xfId="0" applyFont="1" applyFill="1" applyBorder="1" applyAlignment="1">
      <alignment vertical="center" wrapText="1"/>
    </xf>
    <xf numFmtId="0" fontId="21" fillId="24" borderId="10" xfId="0" applyFont="1" applyFill="1" applyBorder="1" applyAlignment="1">
      <alignment vertical="center" wrapText="1"/>
    </xf>
    <xf numFmtId="0" fontId="12" fillId="24" borderId="4" xfId="0" applyFont="1" applyFill="1" applyBorder="1"/>
    <xf numFmtId="0" fontId="14" fillId="25" borderId="2" xfId="0" applyFont="1" applyFill="1" applyBorder="1"/>
    <xf numFmtId="0" fontId="14" fillId="25" borderId="3" xfId="0" applyFont="1" applyFill="1" applyBorder="1"/>
    <xf numFmtId="164" fontId="14" fillId="25" borderId="2" xfId="0" applyNumberFormat="1" applyFont="1" applyFill="1" applyBorder="1"/>
    <xf numFmtId="164" fontId="14" fillId="25" borderId="3" xfId="0" applyNumberFormat="1" applyFont="1" applyFill="1" applyBorder="1"/>
    <xf numFmtId="0" fontId="21" fillId="24" borderId="3" xfId="0" applyFont="1" applyFill="1" applyBorder="1" applyAlignment="1">
      <alignment vertical="center" wrapText="1"/>
    </xf>
    <xf numFmtId="2" fontId="14" fillId="24" borderId="9" xfId="0" applyNumberFormat="1" applyFont="1" applyFill="1" applyBorder="1" applyAlignment="1">
      <alignment horizontal="center"/>
    </xf>
    <xf numFmtId="2" fontId="14" fillId="24" borderId="10" xfId="0" applyNumberFormat="1" applyFont="1" applyFill="1" applyBorder="1" applyAlignment="1">
      <alignment horizontal="center"/>
    </xf>
    <xf numFmtId="2" fontId="14" fillId="25" borderId="2" xfId="0" applyNumberFormat="1" applyFont="1" applyFill="1" applyBorder="1" applyAlignment="1">
      <alignment horizontal="center"/>
    </xf>
    <xf numFmtId="2" fontId="14" fillId="25" borderId="3" xfId="0" applyNumberFormat="1" applyFont="1" applyFill="1" applyBorder="1" applyAlignment="1">
      <alignment horizontal="center"/>
    </xf>
    <xf numFmtId="3" fontId="3" fillId="0" borderId="0" xfId="0" applyNumberFormat="1" applyFont="1" applyFill="1" applyBorder="1"/>
    <xf numFmtId="17" fontId="12" fillId="24" borderId="11" xfId="0" quotePrefix="1" applyNumberFormat="1" applyFont="1" applyFill="1" applyBorder="1" applyAlignment="1">
      <alignment horizontal="center" vertical="center" wrapText="1"/>
    </xf>
    <xf numFmtId="17" fontId="12" fillId="24" borderId="12" xfId="0" quotePrefix="1" applyNumberFormat="1" applyFont="1" applyFill="1" applyBorder="1" applyAlignment="1">
      <alignment horizontal="center" vertical="center" wrapText="1"/>
    </xf>
    <xf numFmtId="17" fontId="12" fillId="24" borderId="13" xfId="0" quotePrefix="1" applyNumberFormat="1" applyFont="1" applyFill="1" applyBorder="1" applyAlignment="1">
      <alignment horizontal="center" vertical="center" wrapText="1"/>
    </xf>
    <xf numFmtId="3" fontId="14" fillId="25" borderId="8" xfId="0" applyNumberFormat="1" applyFont="1" applyFill="1" applyBorder="1"/>
    <xf numFmtId="3" fontId="14" fillId="25" borderId="9" xfId="0" applyNumberFormat="1" applyFont="1" applyFill="1" applyBorder="1"/>
    <xf numFmtId="3" fontId="14" fillId="25" borderId="10" xfId="0" applyNumberFormat="1" applyFont="1" applyFill="1" applyBorder="1"/>
    <xf numFmtId="0" fontId="12" fillId="24" borderId="4" xfId="26" applyFont="1" applyFill="1" applyBorder="1" applyAlignment="1">
      <alignment horizontal="center"/>
    </xf>
    <xf numFmtId="0" fontId="12" fillId="24" borderId="2" xfId="26" applyFont="1" applyFill="1" applyBorder="1" applyAlignment="1">
      <alignment horizontal="center"/>
    </xf>
    <xf numFmtId="10" fontId="12" fillId="24" borderId="3" xfId="26" applyNumberFormat="1" applyFont="1" applyFill="1" applyBorder="1" applyAlignment="1">
      <alignment horizontal="center"/>
    </xf>
    <xf numFmtId="0" fontId="12" fillId="25" borderId="2" xfId="26" applyFont="1" applyFill="1" applyBorder="1"/>
    <xf numFmtId="10" fontId="2" fillId="25" borderId="3" xfId="26" applyNumberFormat="1" applyFont="1" applyFill="1" applyBorder="1"/>
    <xf numFmtId="10" fontId="14" fillId="25" borderId="3" xfId="26" applyNumberFormat="1" applyFont="1" applyFill="1" applyBorder="1"/>
    <xf numFmtId="0" fontId="14" fillId="24" borderId="8" xfId="26" applyFont="1" applyFill="1" applyBorder="1"/>
    <xf numFmtId="0" fontId="14" fillId="24" borderId="9" xfId="26" applyFont="1" applyFill="1" applyBorder="1"/>
    <xf numFmtId="10" fontId="14" fillId="24" borderId="10" xfId="26" applyNumberFormat="1" applyFont="1" applyFill="1" applyBorder="1"/>
    <xf numFmtId="0" fontId="12" fillId="25" borderId="4" xfId="26" applyFont="1" applyFill="1" applyBorder="1"/>
    <xf numFmtId="0" fontId="12" fillId="24" borderId="3" xfId="26" applyFont="1" applyFill="1" applyBorder="1" applyAlignment="1">
      <alignment horizontal="center" vertical="center" wrapText="1"/>
    </xf>
    <xf numFmtId="0" fontId="12" fillId="25" borderId="4" xfId="26" applyFont="1" applyFill="1" applyBorder="1" applyAlignment="1">
      <alignment horizontal="center"/>
    </xf>
    <xf numFmtId="0" fontId="12" fillId="25" borderId="2" xfId="26" applyFont="1" applyFill="1" applyBorder="1" applyAlignment="1">
      <alignment horizontal="center"/>
    </xf>
    <xf numFmtId="0" fontId="12" fillId="25" borderId="3" xfId="26" applyFont="1" applyFill="1" applyBorder="1" applyAlignment="1">
      <alignment horizontal="center"/>
    </xf>
    <xf numFmtId="3" fontId="14" fillId="25" borderId="3" xfId="25" applyNumberFormat="1" applyFont="1" applyFill="1" applyBorder="1"/>
    <xf numFmtId="0" fontId="12" fillId="25" borderId="4" xfId="26" applyFont="1" applyFill="1" applyBorder="1" applyAlignment="1">
      <alignment horizontal="left"/>
    </xf>
    <xf numFmtId="3" fontId="14" fillId="24" borderId="10" xfId="25" applyNumberFormat="1" applyFont="1" applyFill="1" applyBorder="1"/>
    <xf numFmtId="0" fontId="12" fillId="24" borderId="3" xfId="26" applyFont="1" applyFill="1" applyBorder="1" applyAlignment="1">
      <alignment horizontal="center"/>
    </xf>
    <xf numFmtId="17" fontId="14" fillId="25" borderId="4" xfId="0" quotePrefix="1" applyNumberFormat="1" applyFont="1" applyFill="1" applyBorder="1"/>
    <xf numFmtId="17" fontId="14" fillId="25" borderId="8" xfId="0" quotePrefix="1" applyNumberFormat="1" applyFont="1" applyFill="1" applyBorder="1"/>
    <xf numFmtId="0" fontId="12" fillId="24" borderId="2" xfId="0" applyFont="1" applyFill="1" applyBorder="1" applyAlignment="1">
      <alignment horizontal="center" vertical="center" wrapText="1"/>
    </xf>
    <xf numFmtId="0" fontId="12" fillId="24" borderId="5" xfId="0" applyFont="1" applyFill="1" applyBorder="1" applyAlignment="1">
      <alignment horizontal="center" vertical="center" wrapText="1"/>
    </xf>
    <xf numFmtId="0" fontId="12" fillId="24" borderId="6" xfId="0" applyFont="1" applyFill="1" applyBorder="1" applyAlignment="1">
      <alignment horizontal="center" vertical="center"/>
    </xf>
    <xf numFmtId="0" fontId="12" fillId="24" borderId="7" xfId="0" applyFont="1" applyFill="1" applyBorder="1" applyAlignment="1">
      <alignment horizontal="center" vertical="center"/>
    </xf>
    <xf numFmtId="3" fontId="12" fillId="24" borderId="2" xfId="0" applyNumberFormat="1" applyFont="1" applyFill="1" applyBorder="1" applyAlignment="1">
      <alignment horizontal="center" vertical="center" wrapText="1"/>
    </xf>
    <xf numFmtId="3" fontId="12" fillId="24" borderId="3" xfId="0" applyNumberFormat="1" applyFont="1" applyFill="1" applyBorder="1" applyAlignment="1">
      <alignment horizontal="center" vertical="center" wrapText="1"/>
    </xf>
    <xf numFmtId="0" fontId="12" fillId="24" borderId="4" xfId="0" applyFont="1" applyFill="1" applyBorder="1" applyAlignment="1">
      <alignment horizontal="center" vertical="center" wrapText="1"/>
    </xf>
    <xf numFmtId="0" fontId="10" fillId="0" borderId="0" xfId="0" applyFont="1" applyAlignment="1">
      <alignment horizontal="left" vertical="top" wrapText="1"/>
    </xf>
    <xf numFmtId="0" fontId="10" fillId="0" borderId="0" xfId="0" applyNumberFormat="1" applyFont="1" applyAlignment="1">
      <alignment horizontal="left" vertical="top" wrapText="1"/>
    </xf>
    <xf numFmtId="0" fontId="10" fillId="0" borderId="0" xfId="0" applyFont="1" applyAlignment="1">
      <alignment horizontal="left" vertical="top"/>
    </xf>
    <xf numFmtId="0" fontId="12" fillId="24" borderId="3" xfId="0" applyFont="1" applyFill="1" applyBorder="1" applyAlignment="1">
      <alignment horizontal="center" vertical="center" wrapText="1"/>
    </xf>
    <xf numFmtId="17" fontId="12" fillId="24" borderId="2" xfId="0" quotePrefix="1" applyNumberFormat="1" applyFont="1" applyFill="1" applyBorder="1" applyAlignment="1">
      <alignment horizontal="center" vertical="center" wrapText="1"/>
    </xf>
    <xf numFmtId="0" fontId="14" fillId="24" borderId="8" xfId="0" applyFont="1" applyFill="1" applyBorder="1" applyAlignment="1">
      <alignment horizontal="center"/>
    </xf>
    <xf numFmtId="0" fontId="14" fillId="24" borderId="9" xfId="0" applyFont="1" applyFill="1" applyBorder="1" applyAlignment="1">
      <alignment horizontal="center"/>
    </xf>
    <xf numFmtId="17" fontId="12" fillId="24" borderId="3" xfId="0" quotePrefix="1" applyNumberFormat="1" applyFont="1" applyFill="1" applyBorder="1" applyAlignment="1">
      <alignment horizontal="center" vertical="center" wrapText="1"/>
    </xf>
    <xf numFmtId="0" fontId="12" fillId="24" borderId="2" xfId="0" quotePrefix="1" applyFont="1" applyFill="1" applyBorder="1" applyAlignment="1">
      <alignment horizontal="center" vertical="center" wrapText="1"/>
    </xf>
    <xf numFmtId="0" fontId="10" fillId="24" borderId="2" xfId="0" applyFont="1" applyFill="1" applyBorder="1" applyAlignment="1">
      <alignment horizontal="center" vertical="center" wrapText="1"/>
    </xf>
    <xf numFmtId="0" fontId="10" fillId="24" borderId="4" xfId="0" applyFont="1" applyFill="1" applyBorder="1" applyAlignment="1">
      <alignment horizontal="center" vertical="center" wrapText="1"/>
    </xf>
    <xf numFmtId="0" fontId="10" fillId="24" borderId="3" xfId="0" applyFont="1" applyFill="1" applyBorder="1" applyAlignment="1">
      <alignment horizontal="center" vertical="center" wrapText="1"/>
    </xf>
    <xf numFmtId="0" fontId="12" fillId="24" borderId="4" xfId="26" applyFont="1" applyFill="1" applyBorder="1" applyAlignment="1">
      <alignment horizontal="center"/>
    </xf>
    <xf numFmtId="0" fontId="12" fillId="24" borderId="2" xfId="26" applyFont="1" applyFill="1" applyBorder="1" applyAlignment="1">
      <alignment horizontal="center"/>
    </xf>
    <xf numFmtId="0" fontId="12" fillId="24" borderId="3" xfId="26" applyFont="1" applyFill="1" applyBorder="1" applyAlignment="1">
      <alignment horizontal="center"/>
    </xf>
    <xf numFmtId="0" fontId="2" fillId="0" borderId="0" xfId="26" applyFont="1" applyAlignment="1">
      <alignment horizontal="center"/>
    </xf>
    <xf numFmtId="0" fontId="12" fillId="24" borderId="5" xfId="26" applyFont="1" applyFill="1" applyBorder="1" applyAlignment="1">
      <alignment horizontal="center" vertical="center" wrapText="1"/>
    </xf>
    <xf numFmtId="0" fontId="12" fillId="24" borderId="6" xfId="26" applyFont="1" applyFill="1" applyBorder="1" applyAlignment="1">
      <alignment horizontal="center" vertical="center"/>
    </xf>
    <xf numFmtId="0" fontId="12" fillId="24" borderId="7" xfId="26" applyFont="1" applyFill="1" applyBorder="1" applyAlignment="1">
      <alignment horizontal="center" vertical="center"/>
    </xf>
    <xf numFmtId="0" fontId="12" fillId="24" borderId="4" xfId="26" applyFont="1" applyFill="1" applyBorder="1" applyAlignment="1">
      <alignment horizontal="center" vertical="center"/>
    </xf>
    <xf numFmtId="0" fontId="12" fillId="24" borderId="2" xfId="26" applyFont="1" applyFill="1" applyBorder="1" applyAlignment="1">
      <alignment horizontal="center" vertical="center"/>
    </xf>
    <xf numFmtId="0" fontId="12" fillId="24" borderId="5" xfId="25" applyFont="1" applyFill="1" applyBorder="1" applyAlignment="1">
      <alignment horizontal="center" vertical="center" wrapText="1"/>
    </xf>
    <xf numFmtId="0" fontId="12" fillId="24" borderId="6" xfId="25" applyFont="1" applyFill="1" applyBorder="1" applyAlignment="1">
      <alignment horizontal="center" vertical="center"/>
    </xf>
    <xf numFmtId="0" fontId="12" fillId="24" borderId="7" xfId="25" applyFont="1" applyFill="1" applyBorder="1" applyAlignment="1">
      <alignment horizontal="center" vertical="center"/>
    </xf>
    <xf numFmtId="3" fontId="14" fillId="24" borderId="8" xfId="0" applyNumberFormat="1" applyFont="1" applyFill="1" applyBorder="1" applyAlignment="1">
      <alignment horizontal="center"/>
    </xf>
    <xf numFmtId="3" fontId="14" fillId="24" borderId="9" xfId="0" applyNumberFormat="1" applyFont="1" applyFill="1" applyBorder="1" applyAlignment="1">
      <alignment horizontal="center"/>
    </xf>
    <xf numFmtId="0" fontId="12" fillId="24" borderId="14" xfId="0" applyFont="1" applyFill="1" applyBorder="1" applyAlignment="1">
      <alignment horizontal="center" vertical="center" wrapText="1"/>
    </xf>
    <xf numFmtId="0" fontId="12" fillId="24" borderId="15" xfId="0" applyFont="1" applyFill="1" applyBorder="1" applyAlignment="1">
      <alignment horizontal="center" vertical="center" wrapText="1"/>
    </xf>
    <xf numFmtId="0" fontId="12" fillId="24" borderId="16" xfId="0" applyFont="1" applyFill="1" applyBorder="1" applyAlignment="1">
      <alignment horizontal="center" vertical="center" wrapText="1"/>
    </xf>
  </cellXfs>
  <cellStyles count="2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Normal" xfId="0" builtinId="0"/>
    <cellStyle name="Normal 2" xfId="25"/>
    <cellStyle name="Normal_k_participanti_judete_1008" xfId="26"/>
    <cellStyle name="Total" xfId="27" builtinId="25"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lang val="en-GB"/>
  <c:style val="6"/>
  <c:chart>
    <c:title>
      <c:tx>
        <c:rich>
          <a:bodyPr/>
          <a:lstStyle/>
          <a:p>
            <a:pPr>
              <a:defRPr sz="1050"/>
            </a:pPr>
            <a:r>
              <a:rPr lang="en-GB" sz="1050"/>
              <a:t>Repartizarea pe sexe a participantilor
la luna de referinta IULIE 2022
</a:t>
            </a:r>
          </a:p>
        </c:rich>
      </c:tx>
      <c:layout>
        <c:manualLayout>
          <c:xMode val="edge"/>
          <c:yMode val="edge"/>
          <c:x val="0.36293546840298818"/>
          <c:y val="6.2526388523634943E-2"/>
        </c:manualLayout>
      </c:layout>
    </c:title>
    <c:view3D>
      <c:perspective val="0"/>
    </c:view3D>
    <c:plotArea>
      <c:layout>
        <c:manualLayout>
          <c:layoutTarget val="inner"/>
          <c:xMode val="edge"/>
          <c:yMode val="edge"/>
          <c:x val="0.15094339622641526"/>
          <c:y val="0.38336052202283882"/>
          <c:w val="0.6270810210876806"/>
          <c:h val="0.36541598694942939"/>
        </c:manualLayout>
      </c:layout>
      <c:pie3DChart>
        <c:varyColors val="1"/>
        <c:ser>
          <c:idx val="0"/>
          <c:order val="0"/>
          <c:dPt>
            <c:idx val="0"/>
            <c:explosion val="8"/>
          </c:dPt>
          <c:dLbls>
            <c:dLbl>
              <c:idx val="0"/>
              <c:layout>
                <c:manualLayout>
                  <c:x val="-0.11432208598786414"/>
                  <c:y val="-0.19734381489426392"/>
                </c:manualLayout>
              </c:layout>
              <c:dLblPos val="bestFit"/>
              <c:showVal val="1"/>
              <c:showPercent val="1"/>
              <c:separator>
</c:separator>
            </c:dLbl>
            <c:dLbl>
              <c:idx val="1"/>
              <c:layout>
                <c:manualLayout>
                  <c:x val="6.0355568761451955E-2"/>
                  <c:y val="-0.28044289732951438"/>
                </c:manualLayout>
              </c:layout>
              <c:dLblPos val="bestFit"/>
              <c:showVal val="1"/>
              <c:showPercent val="1"/>
              <c:separator>
</c:separator>
            </c:dLbl>
            <c:numFmt formatCode="0.00%" sourceLinked="0"/>
            <c:txPr>
              <a:bodyPr/>
              <a:lstStyle/>
              <a:p>
                <a:pPr>
                  <a:defRPr b="1"/>
                </a:pPr>
                <a:endParaRPr lang="en-US"/>
              </a:p>
            </c:txPr>
            <c:showVal val="1"/>
            <c:showPercent val="1"/>
            <c:separator>
</c:separator>
          </c:dLbls>
          <c:cat>
            <c:strRef>
              <c:f>rp_sexe_0722!$E$4:$F$4</c:f>
              <c:strCache>
                <c:ptCount val="2"/>
                <c:pt idx="0">
                  <c:v>femei</c:v>
                </c:pt>
                <c:pt idx="1">
                  <c:v>barbati</c:v>
                </c:pt>
              </c:strCache>
            </c:strRef>
          </c:cat>
          <c:val>
            <c:numRef>
              <c:f>rp_sexe_0722!$E$12:$F$12</c:f>
              <c:numCache>
                <c:formatCode>#,##0</c:formatCode>
                <c:ptCount val="2"/>
                <c:pt idx="0">
                  <c:v>3791883</c:v>
                </c:pt>
                <c:pt idx="1">
                  <c:v>4100801</c:v>
                </c:pt>
              </c:numCache>
            </c:numRef>
          </c:val>
        </c:ser>
        <c:dLbls>
          <c:showVal val="1"/>
          <c:showPercent val="1"/>
          <c:separator>
</c:separator>
        </c:dLbls>
      </c:pie3DChart>
      <c:spPr>
        <a:noFill/>
        <a:ln w="25400">
          <a:noFill/>
        </a:ln>
      </c:spPr>
    </c:plotArea>
    <c:legend>
      <c:legendPos val="r"/>
      <c:layout>
        <c:manualLayout>
          <c:xMode val="edge"/>
          <c:yMode val="edge"/>
          <c:x val="0.45283022915404814"/>
          <c:y val="0.80032733629317976"/>
          <c:w val="8.7680320008075574E-2"/>
          <c:h val="0.14729947558126932"/>
        </c:manualLayout>
      </c:layout>
    </c:legend>
    <c:plotVisOnly val="1"/>
    <c:dispBlanksAs val="zero"/>
  </c:chart>
  <c:spPr>
    <a:gradFill>
      <a:gsLst>
        <a:gs pos="0">
          <a:srgbClr val="8488C4"/>
        </a:gs>
        <a:gs pos="53000">
          <a:srgbClr val="D4DEFF"/>
        </a:gs>
        <a:gs pos="83000">
          <a:srgbClr val="D4DEFF"/>
        </a:gs>
        <a:gs pos="100000">
          <a:srgbClr val="96AB94"/>
        </a:gs>
      </a:gsLst>
      <a:lin ang="5400000" scaled="0"/>
    </a:gradFill>
  </c:sp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style val="6"/>
  <c:chart>
    <c:title>
      <c:tx>
        <c:rich>
          <a:bodyPr/>
          <a:lstStyle/>
          <a:p>
            <a:pPr>
              <a:defRPr sz="1000"/>
            </a:pPr>
            <a:r>
              <a:rPr lang="en-GB" sz="1000"/>
              <a:t>Situatie centralizatoare privind repartizarea pe sexe si categorii de varsta</a:t>
            </a:r>
          </a:p>
          <a:p>
            <a:pPr>
              <a:defRPr sz="1000"/>
            </a:pPr>
            <a:r>
              <a:rPr lang="en-GB" sz="1000"/>
              <a:t> a participantilor aferente lunii de referinta</a:t>
            </a:r>
          </a:p>
          <a:p>
            <a:pPr>
              <a:defRPr sz="1000"/>
            </a:pPr>
            <a:r>
              <a:rPr lang="en-GB" sz="1000"/>
              <a:t> IULIE 2022</a:t>
            </a:r>
          </a:p>
        </c:rich>
      </c:tx>
      <c:layout>
        <c:manualLayout>
          <c:xMode val="edge"/>
          <c:yMode val="edge"/>
          <c:x val="0.22175496970441719"/>
          <c:y val="8.1366887962534079E-2"/>
        </c:manualLayout>
      </c:layout>
    </c:title>
    <c:view3D>
      <c:hPercent val="167"/>
      <c:depthPercent val="100"/>
      <c:rAngAx val="1"/>
    </c:view3D>
    <c:plotArea>
      <c:layout>
        <c:manualLayout>
          <c:layoutTarget val="inner"/>
          <c:xMode val="edge"/>
          <c:yMode val="edge"/>
          <c:x val="0.18934911242603567"/>
          <c:y val="0.27032161057272952"/>
          <c:w val="0.55739644970414171"/>
          <c:h val="0.66918776323598772"/>
        </c:manualLayout>
      </c:layout>
      <c:bar3DChart>
        <c:barDir val="bar"/>
        <c:grouping val="clustered"/>
        <c:ser>
          <c:idx val="0"/>
          <c:order val="0"/>
          <c:tx>
            <c:strRef>
              <c:f>rp_varste_sexe_0722!$E$5:$H$5</c:f>
              <c:strCache>
                <c:ptCount val="1"/>
                <c:pt idx="0">
                  <c:v>15-25 ani 25-35 ani 35-45 ani peste 45 de ani</c:v>
                </c:pt>
              </c:strCache>
            </c:strRef>
          </c:tx>
          <c:dLbls>
            <c:dLbl>
              <c:idx val="0"/>
              <c:layout>
                <c:manualLayout>
                  <c:x val="-0.10838099019135211"/>
                  <c:y val="-8.0069991251093646E-3"/>
                </c:manualLayout>
              </c:layout>
              <c:showVal val="1"/>
            </c:dLbl>
            <c:dLbl>
              <c:idx val="1"/>
              <c:layout>
                <c:manualLayout>
                  <c:x val="-0.34882173341777661"/>
                  <c:y val="1.0004631773969432E-4"/>
                </c:manualLayout>
              </c:layout>
              <c:showVal val="1"/>
            </c:dLbl>
            <c:dLbl>
              <c:idx val="2"/>
              <c:layout>
                <c:manualLayout>
                  <c:x val="-0.46451185198488848"/>
                  <c:y val="-2.9744223148577015E-3"/>
                </c:manualLayout>
              </c:layout>
              <c:showVal val="1"/>
            </c:dLbl>
            <c:dLbl>
              <c:idx val="3"/>
              <c:layout>
                <c:manualLayout>
                  <c:x val="-0.38274950925251988"/>
                  <c:y val="-1.0714219546086151E-2"/>
                </c:manualLayout>
              </c:layout>
              <c:showVal val="1"/>
            </c:dLbl>
            <c:txPr>
              <a:bodyPr/>
              <a:lstStyle/>
              <a:p>
                <a:pPr>
                  <a:defRPr b="1"/>
                </a:pPr>
                <a:endParaRPr lang="en-US"/>
              </a:p>
            </c:txPr>
            <c:showVal val="1"/>
          </c:dLbls>
          <c:cat>
            <c:strRef>
              <c:f>rp_varste_sexe_0722!$E$5:$H$5</c:f>
              <c:strCache>
                <c:ptCount val="4"/>
                <c:pt idx="0">
                  <c:v>15-25 ani</c:v>
                </c:pt>
                <c:pt idx="1">
                  <c:v>25-35 ani</c:v>
                </c:pt>
                <c:pt idx="2">
                  <c:v>35-45 ani</c:v>
                </c:pt>
                <c:pt idx="3">
                  <c:v>peste 45 de ani</c:v>
                </c:pt>
              </c:strCache>
            </c:strRef>
          </c:cat>
          <c:val>
            <c:numRef>
              <c:f>rp_varste_sexe_0722!$E$14:$H$14</c:f>
              <c:numCache>
                <c:formatCode>#,##0</c:formatCode>
                <c:ptCount val="4"/>
                <c:pt idx="0">
                  <c:v>723963</c:v>
                </c:pt>
                <c:pt idx="1">
                  <c:v>2110235</c:v>
                </c:pt>
                <c:pt idx="2">
                  <c:v>2763125</c:v>
                </c:pt>
                <c:pt idx="3">
                  <c:v>2295361</c:v>
                </c:pt>
              </c:numCache>
            </c:numRef>
          </c:val>
        </c:ser>
        <c:dLbls>
          <c:showVal val="1"/>
        </c:dLbls>
        <c:shape val="box"/>
        <c:axId val="128801024"/>
        <c:axId val="128811008"/>
        <c:axId val="0"/>
      </c:bar3DChart>
      <c:catAx>
        <c:axId val="128801024"/>
        <c:scaling>
          <c:orientation val="minMax"/>
        </c:scaling>
        <c:axPos val="l"/>
        <c:numFmt formatCode="General" sourceLinked="1"/>
        <c:tickLblPos val="low"/>
        <c:txPr>
          <a:bodyPr rot="0" vert="horz"/>
          <a:lstStyle/>
          <a:p>
            <a:pPr>
              <a:defRPr b="1"/>
            </a:pPr>
            <a:endParaRPr lang="en-US"/>
          </a:p>
        </c:txPr>
        <c:crossAx val="128811008"/>
        <c:crosses val="autoZero"/>
        <c:lblAlgn val="ctr"/>
        <c:lblOffset val="100"/>
        <c:tickLblSkip val="1"/>
        <c:tickMarkSkip val="1"/>
      </c:catAx>
      <c:valAx>
        <c:axId val="128811008"/>
        <c:scaling>
          <c:orientation val="minMax"/>
        </c:scaling>
        <c:axPos val="b"/>
        <c:majorGridlines/>
        <c:numFmt formatCode="#,##0" sourceLinked="1"/>
        <c:tickLblPos val="nextTo"/>
        <c:txPr>
          <a:bodyPr rot="0" vert="horz"/>
          <a:lstStyle/>
          <a:p>
            <a:pPr>
              <a:defRPr b="1"/>
            </a:pPr>
            <a:endParaRPr lang="en-US"/>
          </a:p>
        </c:txPr>
        <c:crossAx val="128801024"/>
        <c:crosses val="autoZero"/>
        <c:crossBetween val="between"/>
      </c:valAx>
      <c:spPr>
        <a:noFill/>
        <a:ln w="25400">
          <a:noFill/>
        </a:ln>
      </c:spPr>
    </c:plotArea>
    <c:plotVisOnly val="1"/>
    <c:dispBlanksAs val="gap"/>
  </c:chart>
  <c:spPr>
    <a:gradFill>
      <a:gsLst>
        <a:gs pos="0">
          <a:srgbClr val="8488C4"/>
        </a:gs>
        <a:gs pos="53000">
          <a:srgbClr val="D4DEFF"/>
        </a:gs>
        <a:gs pos="83000">
          <a:srgbClr val="D4DEFF"/>
        </a:gs>
        <a:gs pos="100000">
          <a:srgbClr val="96AB94"/>
        </a:gs>
      </a:gsLst>
      <a:lin ang="5400000" scaled="0"/>
    </a:gradFill>
  </c:spPr>
  <c:printSettings>
    <c:headerFooter alignWithMargins="0"/>
    <c:pageMargins b="1" l="0.75000000000000033" r="0.75000000000000033"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8</xdr:col>
      <xdr:colOff>247044</xdr:colOff>
      <xdr:row>33</xdr:row>
      <xdr:rowOff>18259</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1724025"/>
          <a:ext cx="6200169" cy="40663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6</xdr:col>
      <xdr:colOff>849027</xdr:colOff>
      <xdr:row>25</xdr:row>
      <xdr:rowOff>147755</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695325"/>
          <a:ext cx="6230652" cy="35481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6</xdr:col>
      <xdr:colOff>731685</xdr:colOff>
      <xdr:row>26</xdr:row>
      <xdr:rowOff>156532</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695325"/>
          <a:ext cx="6303810" cy="37188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0</xdr:colOff>
      <xdr:row>29</xdr:row>
      <xdr:rowOff>152400</xdr:rowOff>
    </xdr:to>
    <xdr:graphicFrame macro="">
      <xdr:nvGraphicFramePr>
        <xdr:cNvPr id="786437"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9525</xdr:colOff>
      <xdr:row>30</xdr:row>
      <xdr:rowOff>0</xdr:rowOff>
    </xdr:to>
    <xdr:graphicFrame macro="">
      <xdr:nvGraphicFramePr>
        <xdr:cNvPr id="79769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ntru%20site_0609_varianta%20pentru%20site.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k_total_tec_0609"/>
      <sheetName val="evolutie_rp_0609"/>
      <sheetName val="sume_euro_0609"/>
      <sheetName val="sume_euro_0609_graf"/>
      <sheetName val="evolutie_contrib_0609"/>
      <sheetName val="part_fonduri_0609"/>
      <sheetName val="evolutie_rp_0609_graf"/>
      <sheetName val="evolutie_aleatorii_0609_graf"/>
      <sheetName val="participanti_judete_0609"/>
      <sheetName val="regularizati_0609"/>
      <sheetName val="rp_sexe_0609"/>
      <sheetName val="RP_SEXE_0609_graf"/>
      <sheetName val="rp_varste_sexe_0609"/>
      <sheetName val="rp_varste_sexe_0609_graf"/>
    </sheetNames>
    <sheetDataSet>
      <sheetData sheetId="0" refreshError="1">
        <row r="10">
          <cell r="A10">
            <v>1</v>
          </cell>
        </row>
        <row r="12">
          <cell r="B12" t="str">
            <v>AZT VIITORUL TAU</v>
          </cell>
        </row>
        <row r="13">
          <cell r="B13" t="str">
            <v>BCR</v>
          </cell>
        </row>
        <row r="15">
          <cell r="B15" t="str">
            <v>BRD</v>
          </cell>
        </row>
        <row r="16">
          <cell r="B16" t="str">
            <v>VITAL</v>
          </cell>
        </row>
        <row r="18">
          <cell r="B18" t="str">
            <v>ARIPI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B1:K31"/>
  <sheetViews>
    <sheetView tabSelected="1" zoomScaleNormal="100" workbookViewId="0">
      <selection activeCell="E24" sqref="E24"/>
    </sheetView>
  </sheetViews>
  <sheetFormatPr defaultRowHeight="12.75"/>
  <cols>
    <col min="2" max="2" width="6.28515625" customWidth="1"/>
    <col min="3" max="3" width="18" style="7" customWidth="1"/>
    <col min="4" max="4" width="13.5703125" customWidth="1"/>
    <col min="5" max="5" width="12.85546875" customWidth="1"/>
    <col min="6" max="7" width="13.7109375" bestFit="1" customWidth="1"/>
    <col min="8" max="8" width="12.42578125" customWidth="1"/>
    <col min="9" max="9" width="16.42578125" customWidth="1"/>
    <col min="10" max="10" width="15.42578125" style="4" bestFit="1" customWidth="1"/>
    <col min="11" max="11" width="14.5703125" style="4" customWidth="1"/>
  </cols>
  <sheetData>
    <row r="1" spans="2:11" ht="13.5" thickBot="1"/>
    <row r="2" spans="2:11" ht="42" customHeight="1">
      <c r="B2" s="97" t="s">
        <v>193</v>
      </c>
      <c r="C2" s="98"/>
      <c r="D2" s="98"/>
      <c r="E2" s="98"/>
      <c r="F2" s="98"/>
      <c r="G2" s="98"/>
      <c r="H2" s="98"/>
      <c r="I2" s="98"/>
      <c r="J2" s="98"/>
      <c r="K2" s="99"/>
    </row>
    <row r="3" spans="2:11" s="5" customFormat="1" ht="50.25" customHeight="1">
      <c r="B3" s="102" t="s">
        <v>40</v>
      </c>
      <c r="C3" s="96" t="s">
        <v>182</v>
      </c>
      <c r="D3" s="96" t="s">
        <v>135</v>
      </c>
      <c r="E3" s="96" t="s">
        <v>150</v>
      </c>
      <c r="F3" s="96" t="s">
        <v>151</v>
      </c>
      <c r="G3" s="96"/>
      <c r="H3" s="96"/>
      <c r="I3" s="96" t="s">
        <v>152</v>
      </c>
      <c r="J3" s="100" t="s">
        <v>153</v>
      </c>
      <c r="K3" s="101" t="s">
        <v>154</v>
      </c>
    </row>
    <row r="4" spans="2:11" s="5" customFormat="1" ht="36" customHeight="1">
      <c r="B4" s="102" t="s">
        <v>40</v>
      </c>
      <c r="C4" s="96"/>
      <c r="D4" s="96"/>
      <c r="E4" s="96"/>
      <c r="F4" s="36" t="s">
        <v>38</v>
      </c>
      <c r="G4" s="36" t="s">
        <v>155</v>
      </c>
      <c r="H4" s="36" t="s">
        <v>156</v>
      </c>
      <c r="I4" s="96"/>
      <c r="J4" s="100"/>
      <c r="K4" s="101"/>
    </row>
    <row r="5" spans="2:11" s="6" customFormat="1" ht="13.5" hidden="1" customHeight="1">
      <c r="B5" s="26"/>
      <c r="C5" s="24"/>
      <c r="D5" s="25" t="s">
        <v>140</v>
      </c>
      <c r="E5" s="25" t="s">
        <v>163</v>
      </c>
      <c r="F5" s="25" t="s">
        <v>164</v>
      </c>
      <c r="G5" s="25" t="s">
        <v>165</v>
      </c>
      <c r="H5" s="25" t="s">
        <v>166</v>
      </c>
      <c r="I5" s="24"/>
      <c r="J5" s="31" t="s">
        <v>167</v>
      </c>
      <c r="K5" s="32"/>
    </row>
    <row r="6" spans="2:11" ht="15">
      <c r="B6" s="41">
        <v>1</v>
      </c>
      <c r="C6" s="42" t="s">
        <v>24</v>
      </c>
      <c r="D6" s="43">
        <v>1103850</v>
      </c>
      <c r="E6" s="43">
        <v>1156890</v>
      </c>
      <c r="F6" s="43">
        <v>130160584</v>
      </c>
      <c r="G6" s="43">
        <v>124723865</v>
      </c>
      <c r="H6" s="43">
        <v>5436719</v>
      </c>
      <c r="I6" s="43">
        <f t="shared" ref="I6:I12" si="0">F6/$C$15</f>
        <v>26441430.138544671</v>
      </c>
      <c r="J6" s="43">
        <v>3325088270</v>
      </c>
      <c r="K6" s="44">
        <f t="shared" ref="K6:K12" si="1">J6/$C$15</f>
        <v>675473991.38666558</v>
      </c>
    </row>
    <row r="7" spans="2:11" ht="15">
      <c r="B7" s="45">
        <v>2</v>
      </c>
      <c r="C7" s="42" t="s">
        <v>157</v>
      </c>
      <c r="D7" s="43">
        <v>1647309</v>
      </c>
      <c r="E7" s="43">
        <v>1728426</v>
      </c>
      <c r="F7" s="43">
        <v>192719060</v>
      </c>
      <c r="G7" s="43">
        <v>184055962</v>
      </c>
      <c r="H7" s="43">
        <v>8663098</v>
      </c>
      <c r="I7" s="43">
        <f t="shared" si="0"/>
        <v>39149851.704383865</v>
      </c>
      <c r="J7" s="43">
        <v>4906771837</v>
      </c>
      <c r="K7" s="44">
        <f t="shared" si="1"/>
        <v>996784592.89806199</v>
      </c>
    </row>
    <row r="8" spans="2:11" ht="15">
      <c r="B8" s="45">
        <v>3</v>
      </c>
      <c r="C8" s="46" t="s">
        <v>36</v>
      </c>
      <c r="D8" s="43">
        <v>729809</v>
      </c>
      <c r="E8" s="43">
        <v>759769</v>
      </c>
      <c r="F8" s="43">
        <v>74761712</v>
      </c>
      <c r="G8" s="43">
        <v>71386724</v>
      </c>
      <c r="H8" s="43">
        <v>3374988</v>
      </c>
      <c r="I8" s="43">
        <f t="shared" si="0"/>
        <v>15187444.033640759</v>
      </c>
      <c r="J8" s="43">
        <v>1903076040</v>
      </c>
      <c r="K8" s="44">
        <f t="shared" si="1"/>
        <v>386599772.4779588</v>
      </c>
    </row>
    <row r="9" spans="2:11" ht="15">
      <c r="B9" s="45">
        <v>4</v>
      </c>
      <c r="C9" s="46" t="s">
        <v>37</v>
      </c>
      <c r="D9" s="43">
        <v>519382</v>
      </c>
      <c r="E9" s="43">
        <v>539533</v>
      </c>
      <c r="F9" s="43">
        <v>52324956</v>
      </c>
      <c r="G9" s="43">
        <v>49737379</v>
      </c>
      <c r="H9" s="43">
        <v>2587577</v>
      </c>
      <c r="I9" s="43">
        <f t="shared" si="0"/>
        <v>10629536.423841059</v>
      </c>
      <c r="J9" s="43">
        <v>1325943279</v>
      </c>
      <c r="K9" s="44">
        <f t="shared" si="1"/>
        <v>269358322.63438022</v>
      </c>
    </row>
    <row r="10" spans="2:11" ht="15">
      <c r="B10" s="45">
        <v>5</v>
      </c>
      <c r="C10" s="46" t="s">
        <v>158</v>
      </c>
      <c r="D10" s="43">
        <v>993274</v>
      </c>
      <c r="E10" s="43">
        <v>1034959</v>
      </c>
      <c r="F10" s="43">
        <v>101627689</v>
      </c>
      <c r="G10" s="43">
        <v>97103633</v>
      </c>
      <c r="H10" s="43">
        <v>4524056</v>
      </c>
      <c r="I10" s="43">
        <f t="shared" si="0"/>
        <v>20645124.324543938</v>
      </c>
      <c r="J10" s="43">
        <v>2588639954</v>
      </c>
      <c r="K10" s="44">
        <f t="shared" si="1"/>
        <v>525868434.16080934</v>
      </c>
    </row>
    <row r="11" spans="2:11" ht="15">
      <c r="B11" s="45">
        <v>6</v>
      </c>
      <c r="C11" s="46" t="s">
        <v>159</v>
      </c>
      <c r="D11" s="43">
        <v>828954</v>
      </c>
      <c r="E11" s="43">
        <v>865167</v>
      </c>
      <c r="F11" s="43">
        <v>88838596</v>
      </c>
      <c r="G11" s="43">
        <v>84996835</v>
      </c>
      <c r="H11" s="43">
        <v>3841761</v>
      </c>
      <c r="I11" s="43">
        <f t="shared" si="0"/>
        <v>18047088.124162029</v>
      </c>
      <c r="J11" s="43">
        <v>2265919371</v>
      </c>
      <c r="K11" s="44">
        <f t="shared" si="1"/>
        <v>460309464.71376914</v>
      </c>
    </row>
    <row r="12" spans="2:11" ht="15">
      <c r="B12" s="45">
        <v>7</v>
      </c>
      <c r="C12" s="46" t="s">
        <v>23</v>
      </c>
      <c r="D12" s="43">
        <v>2070106</v>
      </c>
      <c r="E12" s="43">
        <v>2187228</v>
      </c>
      <c r="F12" s="43">
        <v>295726457</v>
      </c>
      <c r="G12" s="43">
        <v>284471694</v>
      </c>
      <c r="H12" s="43">
        <v>11254763</v>
      </c>
      <c r="I12" s="43">
        <f t="shared" si="0"/>
        <v>60075256.368585706</v>
      </c>
      <c r="J12" s="43">
        <v>7584192788</v>
      </c>
      <c r="K12" s="44">
        <f t="shared" si="1"/>
        <v>1540688414.2526307</v>
      </c>
    </row>
    <row r="13" spans="2:11" ht="15.75" thickBot="1">
      <c r="B13" s="37" t="s">
        <v>41</v>
      </c>
      <c r="C13" s="38"/>
      <c r="D13" s="39">
        <f t="shared" ref="D13:K13" si="2">SUM(D6:D12)</f>
        <v>7892684</v>
      </c>
      <c r="E13" s="39">
        <f t="shared" si="2"/>
        <v>8271972</v>
      </c>
      <c r="F13" s="39">
        <f t="shared" si="2"/>
        <v>936159054</v>
      </c>
      <c r="G13" s="39">
        <f t="shared" si="2"/>
        <v>896476092</v>
      </c>
      <c r="H13" s="39">
        <f t="shared" si="2"/>
        <v>39682962</v>
      </c>
      <c r="I13" s="39">
        <f t="shared" si="2"/>
        <v>190175731.11770204</v>
      </c>
      <c r="J13" s="39">
        <f t="shared" si="2"/>
        <v>23899631539</v>
      </c>
      <c r="K13" s="40">
        <f t="shared" si="2"/>
        <v>4855082992.5242758</v>
      </c>
    </row>
    <row r="15" spans="2:11" s="13" customFormat="1">
      <c r="B15" s="33" t="s">
        <v>194</v>
      </c>
      <c r="C15" s="34">
        <v>4.9226000000000001</v>
      </c>
      <c r="J15" s="14"/>
      <c r="K15" s="14"/>
    </row>
    <row r="16" spans="2:11">
      <c r="B16" s="35"/>
      <c r="C16" s="35" t="s">
        <v>191</v>
      </c>
    </row>
    <row r="17" spans="7:7">
      <c r="G17" s="20"/>
    </row>
    <row r="18" spans="7:7">
      <c r="G18" s="20"/>
    </row>
    <row r="19" spans="7:7">
      <c r="G19" s="20"/>
    </row>
    <row r="20" spans="7:7">
      <c r="G20" s="20"/>
    </row>
    <row r="21" spans="7:7">
      <c r="G21" s="20"/>
    </row>
    <row r="22" spans="7:7">
      <c r="G22" s="20"/>
    </row>
    <row r="23" spans="7:7">
      <c r="G23" s="20"/>
    </row>
    <row r="24" spans="7:7">
      <c r="G24" s="20"/>
    </row>
    <row r="25" spans="7:7">
      <c r="G25" s="20"/>
    </row>
    <row r="26" spans="7:7">
      <c r="G26" s="20"/>
    </row>
    <row r="27" spans="7:7">
      <c r="G27" s="20"/>
    </row>
    <row r="28" spans="7:7">
      <c r="G28" s="20"/>
    </row>
    <row r="29" spans="7:7">
      <c r="G29" s="20"/>
    </row>
    <row r="30" spans="7:7">
      <c r="G30" s="20"/>
    </row>
    <row r="31" spans="7:7">
      <c r="G31" s="20"/>
    </row>
  </sheetData>
  <mergeCells count="9">
    <mergeCell ref="E3:E4"/>
    <mergeCell ref="B2:K2"/>
    <mergeCell ref="J3:J4"/>
    <mergeCell ref="F3:H3"/>
    <mergeCell ref="K3:K4"/>
    <mergeCell ref="I3:I4"/>
    <mergeCell ref="B3:B4"/>
    <mergeCell ref="C3:C4"/>
    <mergeCell ref="D3:D4"/>
  </mergeCells>
  <phoneticPr fontId="18" type="noConversion"/>
  <printOptions horizontalCentered="1"/>
  <pageMargins left="0.19685039370078741" right="0.23622047244094491" top="0.59055118110236227" bottom="0.43307086614173229" header="0.35433070866141736" footer="0.19685039370078741"/>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B1:M49"/>
  <sheetViews>
    <sheetView workbookViewId="0">
      <selection activeCell="K14" sqref="K14"/>
    </sheetView>
  </sheetViews>
  <sheetFormatPr defaultRowHeight="15"/>
  <cols>
    <col min="1" max="1" width="9.140625" style="9"/>
    <col min="2" max="2" width="7.85546875" style="9" customWidth="1"/>
    <col min="3" max="3" width="17.85546875" style="9" customWidth="1"/>
    <col min="4" max="4" width="13.7109375" style="9" customWidth="1"/>
    <col min="5" max="5" width="19.7109375" style="10" customWidth="1"/>
    <col min="6" max="6" width="1.140625" style="9" customWidth="1"/>
    <col min="7" max="16384" width="9.140625" style="9"/>
  </cols>
  <sheetData>
    <row r="1" spans="2:5" ht="15.75" thickBot="1"/>
    <row r="2" spans="2:5" ht="59.25" customHeight="1">
      <c r="B2" s="119" t="s">
        <v>216</v>
      </c>
      <c r="C2" s="120"/>
      <c r="D2" s="120"/>
      <c r="E2" s="121"/>
    </row>
    <row r="3" spans="2:5">
      <c r="B3" s="115" t="s">
        <v>42</v>
      </c>
      <c r="C3" s="116"/>
      <c r="D3" s="116" t="s">
        <v>43</v>
      </c>
      <c r="E3" s="117"/>
    </row>
    <row r="4" spans="2:5">
      <c r="B4" s="76" t="s">
        <v>44</v>
      </c>
      <c r="C4" s="77" t="s">
        <v>45</v>
      </c>
      <c r="D4" s="77" t="s">
        <v>46</v>
      </c>
      <c r="E4" s="78" t="s">
        <v>47</v>
      </c>
    </row>
    <row r="5" spans="2:5" ht="15.75">
      <c r="B5" s="85"/>
      <c r="C5" s="79" t="s">
        <v>48</v>
      </c>
      <c r="D5" s="43">
        <v>100776</v>
      </c>
      <c r="E5" s="80">
        <f t="shared" ref="E5:E48" si="0">D5/$D$48</f>
        <v>1.276828009331173E-2</v>
      </c>
    </row>
    <row r="6" spans="2:5" ht="15.75">
      <c r="B6" s="85" t="s">
        <v>49</v>
      </c>
      <c r="C6" s="79" t="s">
        <v>50</v>
      </c>
      <c r="D6" s="43">
        <v>68927</v>
      </c>
      <c r="E6" s="81">
        <f t="shared" si="0"/>
        <v>8.7330241524936261E-3</v>
      </c>
    </row>
    <row r="7" spans="2:5" ht="15.75">
      <c r="B7" s="85" t="s">
        <v>51</v>
      </c>
      <c r="C7" s="79" t="s">
        <v>52</v>
      </c>
      <c r="D7" s="43">
        <v>96527</v>
      </c>
      <c r="E7" s="81">
        <f t="shared" si="0"/>
        <v>1.2229933442159854E-2</v>
      </c>
    </row>
    <row r="8" spans="2:5" ht="15.75">
      <c r="B8" s="85" t="s">
        <v>53</v>
      </c>
      <c r="C8" s="79" t="s">
        <v>54</v>
      </c>
      <c r="D8" s="43">
        <v>122734</v>
      </c>
      <c r="E8" s="81">
        <f t="shared" si="0"/>
        <v>1.5550350172387492E-2</v>
      </c>
    </row>
    <row r="9" spans="2:5" ht="15.75">
      <c r="B9" s="85" t="s">
        <v>55</v>
      </c>
      <c r="C9" s="79" t="s">
        <v>56</v>
      </c>
      <c r="D9" s="43">
        <v>104626</v>
      </c>
      <c r="E9" s="81">
        <f t="shared" si="0"/>
        <v>1.325607359929778E-2</v>
      </c>
    </row>
    <row r="10" spans="2:5" ht="15.75">
      <c r="B10" s="85" t="s">
        <v>57</v>
      </c>
      <c r="C10" s="79" t="s">
        <v>58</v>
      </c>
      <c r="D10" s="43">
        <v>158230</v>
      </c>
      <c r="E10" s="81">
        <f t="shared" si="0"/>
        <v>2.0047679597966928E-2</v>
      </c>
    </row>
    <row r="11" spans="2:5" ht="15.75">
      <c r="B11" s="85" t="s">
        <v>59</v>
      </c>
      <c r="C11" s="79" t="s">
        <v>60</v>
      </c>
      <c r="D11" s="43">
        <v>70003</v>
      </c>
      <c r="E11" s="81">
        <f t="shared" si="0"/>
        <v>8.8693529349458313E-3</v>
      </c>
    </row>
    <row r="12" spans="2:5" ht="15.75">
      <c r="B12" s="85" t="s">
        <v>61</v>
      </c>
      <c r="C12" s="79" t="s">
        <v>62</v>
      </c>
      <c r="D12" s="43">
        <v>58394</v>
      </c>
      <c r="E12" s="81">
        <f t="shared" si="0"/>
        <v>7.3984971398829598E-3</v>
      </c>
    </row>
    <row r="13" spans="2:5" ht="15.75">
      <c r="B13" s="85" t="s">
        <v>63</v>
      </c>
      <c r="C13" s="79" t="s">
        <v>64</v>
      </c>
      <c r="D13" s="43">
        <v>135680</v>
      </c>
      <c r="E13" s="81">
        <f t="shared" si="0"/>
        <v>1.7190603348620062E-2</v>
      </c>
    </row>
    <row r="14" spans="2:5" ht="15.75">
      <c r="B14" s="85" t="s">
        <v>65</v>
      </c>
      <c r="C14" s="79" t="s">
        <v>66</v>
      </c>
      <c r="D14" s="43">
        <v>47459</v>
      </c>
      <c r="E14" s="81">
        <f t="shared" si="0"/>
        <v>6.013036883270634E-3</v>
      </c>
    </row>
    <row r="15" spans="2:5" ht="15.75">
      <c r="B15" s="85" t="s">
        <v>67</v>
      </c>
      <c r="C15" s="79" t="s">
        <v>68</v>
      </c>
      <c r="D15" s="43">
        <v>70975</v>
      </c>
      <c r="E15" s="81">
        <f t="shared" si="0"/>
        <v>8.9925049577558158E-3</v>
      </c>
    </row>
    <row r="16" spans="2:5" ht="15.75">
      <c r="B16" s="85" t="s">
        <v>69</v>
      </c>
      <c r="C16" s="79" t="s">
        <v>70</v>
      </c>
      <c r="D16" s="43">
        <v>47097</v>
      </c>
      <c r="E16" s="81">
        <f t="shared" si="0"/>
        <v>5.9671716237467507E-3</v>
      </c>
    </row>
    <row r="17" spans="2:5" ht="15.75">
      <c r="B17" s="85" t="s">
        <v>71</v>
      </c>
      <c r="C17" s="79" t="s">
        <v>72</v>
      </c>
      <c r="D17" s="43">
        <v>218545</v>
      </c>
      <c r="E17" s="81">
        <f t="shared" si="0"/>
        <v>2.7689566692395133E-2</v>
      </c>
    </row>
    <row r="18" spans="2:5" ht="15.75">
      <c r="B18" s="85" t="s">
        <v>73</v>
      </c>
      <c r="C18" s="79" t="s">
        <v>74</v>
      </c>
      <c r="D18" s="43">
        <v>176313</v>
      </c>
      <c r="E18" s="81">
        <f t="shared" si="0"/>
        <v>2.2338788680758028E-2</v>
      </c>
    </row>
    <row r="19" spans="2:5" ht="15.75">
      <c r="B19" s="85" t="s">
        <v>75</v>
      </c>
      <c r="C19" s="79" t="s">
        <v>76</v>
      </c>
      <c r="D19" s="43">
        <v>54539</v>
      </c>
      <c r="E19" s="81">
        <f t="shared" si="0"/>
        <v>6.9100701358371878E-3</v>
      </c>
    </row>
    <row r="20" spans="2:5" ht="15.75">
      <c r="B20" s="85" t="s">
        <v>77</v>
      </c>
      <c r="C20" s="79" t="s">
        <v>78</v>
      </c>
      <c r="D20" s="43">
        <v>67450</v>
      </c>
      <c r="E20" s="81">
        <f t="shared" si="0"/>
        <v>8.5458888256517047E-3</v>
      </c>
    </row>
    <row r="21" spans="2:5" ht="15.75">
      <c r="B21" s="85" t="s">
        <v>79</v>
      </c>
      <c r="C21" s="79" t="s">
        <v>80</v>
      </c>
      <c r="D21" s="43">
        <v>131225</v>
      </c>
      <c r="E21" s="81">
        <f t="shared" si="0"/>
        <v>1.6626156577407635E-2</v>
      </c>
    </row>
    <row r="22" spans="2:5" ht="15.75">
      <c r="B22" s="85" t="s">
        <v>81</v>
      </c>
      <c r="C22" s="79" t="s">
        <v>82</v>
      </c>
      <c r="D22" s="43">
        <v>122992</v>
      </c>
      <c r="E22" s="81">
        <f t="shared" si="0"/>
        <v>1.5583038672269154E-2</v>
      </c>
    </row>
    <row r="23" spans="2:5" ht="15.75">
      <c r="B23" s="85" t="s">
        <v>83</v>
      </c>
      <c r="C23" s="79" t="s">
        <v>84</v>
      </c>
      <c r="D23" s="43">
        <v>70864</v>
      </c>
      <c r="E23" s="81">
        <f t="shared" si="0"/>
        <v>8.9784413008299844E-3</v>
      </c>
    </row>
    <row r="24" spans="2:5" ht="15.75">
      <c r="B24" s="85" t="s">
        <v>85</v>
      </c>
      <c r="C24" s="79" t="s">
        <v>86</v>
      </c>
      <c r="D24" s="43">
        <v>100311</v>
      </c>
      <c r="E24" s="81">
        <f t="shared" si="0"/>
        <v>1.2709364773757571E-2</v>
      </c>
    </row>
    <row r="25" spans="2:5" ht="15.75">
      <c r="B25" s="85" t="s">
        <v>87</v>
      </c>
      <c r="C25" s="79" t="s">
        <v>88</v>
      </c>
      <c r="D25" s="43">
        <v>106244</v>
      </c>
      <c r="E25" s="81">
        <f t="shared" si="0"/>
        <v>1.3461073571423865E-2</v>
      </c>
    </row>
    <row r="26" spans="2:5" ht="15.75">
      <c r="B26" s="85" t="s">
        <v>89</v>
      </c>
      <c r="C26" s="79" t="s">
        <v>90</v>
      </c>
      <c r="D26" s="43">
        <v>33307</v>
      </c>
      <c r="E26" s="81">
        <f t="shared" si="0"/>
        <v>4.2199839750330813E-3</v>
      </c>
    </row>
    <row r="27" spans="2:5" ht="15.75">
      <c r="B27" s="85" t="s">
        <v>91</v>
      </c>
      <c r="C27" s="79" t="s">
        <v>92</v>
      </c>
      <c r="D27" s="43">
        <v>202631</v>
      </c>
      <c r="E27" s="81">
        <f t="shared" si="0"/>
        <v>2.5673269067911498E-2</v>
      </c>
    </row>
    <row r="28" spans="2:5" ht="15.75">
      <c r="B28" s="85" t="s">
        <v>93</v>
      </c>
      <c r="C28" s="79" t="s">
        <v>94</v>
      </c>
      <c r="D28" s="43">
        <v>22885</v>
      </c>
      <c r="E28" s="81">
        <f t="shared" si="0"/>
        <v>2.8995206193482472E-3</v>
      </c>
    </row>
    <row r="29" spans="2:5" ht="15.75">
      <c r="B29" s="85" t="s">
        <v>95</v>
      </c>
      <c r="C29" s="79" t="s">
        <v>96</v>
      </c>
      <c r="D29" s="43">
        <v>137071</v>
      </c>
      <c r="E29" s="81">
        <f t="shared" si="0"/>
        <v>1.7366842508834763E-2</v>
      </c>
    </row>
    <row r="30" spans="2:5" ht="15.75">
      <c r="B30" s="85" t="s">
        <v>97</v>
      </c>
      <c r="C30" s="79" t="s">
        <v>98</v>
      </c>
      <c r="D30" s="43">
        <v>41571</v>
      </c>
      <c r="E30" s="81">
        <f t="shared" si="0"/>
        <v>5.2670295681418386E-3</v>
      </c>
    </row>
    <row r="31" spans="2:5" ht="15.75">
      <c r="B31" s="85" t="s">
        <v>99</v>
      </c>
      <c r="C31" s="79" t="s">
        <v>100</v>
      </c>
      <c r="D31" s="43">
        <v>163940</v>
      </c>
      <c r="E31" s="81">
        <f t="shared" si="0"/>
        <v>2.0771134382169616E-2</v>
      </c>
    </row>
    <row r="32" spans="2:5" ht="15.75">
      <c r="B32" s="85" t="s">
        <v>101</v>
      </c>
      <c r="C32" s="79" t="s">
        <v>102</v>
      </c>
      <c r="D32" s="43">
        <v>106201</v>
      </c>
      <c r="E32" s="81">
        <f t="shared" si="0"/>
        <v>1.3455625488110254E-2</v>
      </c>
    </row>
    <row r="33" spans="2:13" ht="15.75">
      <c r="B33" s="85" t="s">
        <v>103</v>
      </c>
      <c r="C33" s="79" t="s">
        <v>104</v>
      </c>
      <c r="D33" s="43">
        <v>78485</v>
      </c>
      <c r="E33" s="81">
        <f t="shared" si="0"/>
        <v>9.9440190434584731E-3</v>
      </c>
    </row>
    <row r="34" spans="2:13" ht="15.75">
      <c r="B34" s="85" t="s">
        <v>105</v>
      </c>
      <c r="C34" s="79" t="s">
        <v>106</v>
      </c>
      <c r="D34" s="43">
        <v>173234</v>
      </c>
      <c r="E34" s="81">
        <f t="shared" si="0"/>
        <v>2.1948680575581133E-2</v>
      </c>
    </row>
    <row r="35" spans="2:13" ht="15.75">
      <c r="B35" s="85" t="s">
        <v>107</v>
      </c>
      <c r="C35" s="79" t="s">
        <v>108</v>
      </c>
      <c r="D35" s="43">
        <v>124358</v>
      </c>
      <c r="E35" s="81">
        <f t="shared" si="0"/>
        <v>1.5756110342185246E-2</v>
      </c>
    </row>
    <row r="36" spans="2:13" ht="15.75">
      <c r="B36" s="85" t="s">
        <v>109</v>
      </c>
      <c r="C36" s="79" t="s">
        <v>110</v>
      </c>
      <c r="D36" s="43">
        <v>70208</v>
      </c>
      <c r="E36" s="81">
        <f t="shared" si="0"/>
        <v>8.8953263553944381E-3</v>
      </c>
    </row>
    <row r="37" spans="2:13" ht="15.75">
      <c r="B37" s="85" t="s">
        <v>111</v>
      </c>
      <c r="C37" s="79" t="s">
        <v>112</v>
      </c>
      <c r="D37" s="43">
        <v>184109</v>
      </c>
      <c r="E37" s="81">
        <f t="shared" si="0"/>
        <v>2.3326538855476794E-2</v>
      </c>
    </row>
    <row r="38" spans="2:13" ht="15.75">
      <c r="B38" s="85" t="s">
        <v>113</v>
      </c>
      <c r="C38" s="79" t="s">
        <v>114</v>
      </c>
      <c r="D38" s="43">
        <v>174480</v>
      </c>
      <c r="E38" s="81">
        <f t="shared" si="0"/>
        <v>2.2106548292063891E-2</v>
      </c>
    </row>
    <row r="39" spans="2:13" ht="15.75">
      <c r="B39" s="85" t="s">
        <v>115</v>
      </c>
      <c r="C39" s="79" t="s">
        <v>116</v>
      </c>
      <c r="D39" s="43">
        <v>40800</v>
      </c>
      <c r="E39" s="81">
        <f t="shared" si="0"/>
        <v>5.1693441673326844E-3</v>
      </c>
    </row>
    <row r="40" spans="2:13" ht="15.75">
      <c r="B40" s="85" t="s">
        <v>117</v>
      </c>
      <c r="C40" s="79" t="s">
        <v>118</v>
      </c>
      <c r="D40" s="43">
        <v>379686</v>
      </c>
      <c r="E40" s="81">
        <f t="shared" si="0"/>
        <v>4.8106068860732293E-2</v>
      </c>
      <c r="M40" s="21"/>
    </row>
    <row r="41" spans="2:13" ht="15.75">
      <c r="B41" s="85" t="s">
        <v>119</v>
      </c>
      <c r="C41" s="79" t="s">
        <v>120</v>
      </c>
      <c r="D41" s="43">
        <v>58895</v>
      </c>
      <c r="E41" s="81">
        <f t="shared" si="0"/>
        <v>7.4619736454671183E-3</v>
      </c>
    </row>
    <row r="42" spans="2:13" ht="15.75">
      <c r="B42" s="85" t="s">
        <v>121</v>
      </c>
      <c r="C42" s="79" t="s">
        <v>122</v>
      </c>
      <c r="D42" s="43">
        <v>88660</v>
      </c>
      <c r="E42" s="81">
        <f t="shared" si="0"/>
        <v>1.1233187594993034E-2</v>
      </c>
    </row>
    <row r="43" spans="2:13" ht="15.75">
      <c r="B43" s="85" t="s">
        <v>123</v>
      </c>
      <c r="C43" s="79" t="s">
        <v>125</v>
      </c>
      <c r="D43" s="43">
        <v>109281</v>
      </c>
      <c r="E43" s="81">
        <f t="shared" si="0"/>
        <v>1.3845860292899095E-2</v>
      </c>
    </row>
    <row r="44" spans="2:13" ht="15.75">
      <c r="B44" s="85" t="s">
        <v>126</v>
      </c>
      <c r="C44" s="79" t="s">
        <v>127</v>
      </c>
      <c r="D44" s="43">
        <v>87315</v>
      </c>
      <c r="E44" s="81">
        <f t="shared" si="0"/>
        <v>1.1062776616927778E-2</v>
      </c>
    </row>
    <row r="45" spans="2:13" ht="15.75">
      <c r="B45" s="85" t="s">
        <v>128</v>
      </c>
      <c r="C45" s="79" t="s">
        <v>129</v>
      </c>
      <c r="D45" s="43">
        <v>41697</v>
      </c>
      <c r="E45" s="81">
        <f t="shared" si="0"/>
        <v>5.2829937192468363E-3</v>
      </c>
    </row>
    <row r="46" spans="2:13" ht="15.75">
      <c r="B46" s="85" t="s">
        <v>130</v>
      </c>
      <c r="C46" s="79" t="s">
        <v>131</v>
      </c>
      <c r="D46" s="43">
        <v>2604032</v>
      </c>
      <c r="E46" s="81">
        <f t="shared" si="0"/>
        <v>0.32992984389087415</v>
      </c>
    </row>
    <row r="47" spans="2:13" ht="15.75">
      <c r="B47" s="85" t="s">
        <v>132</v>
      </c>
      <c r="C47" s="79" t="s">
        <v>133</v>
      </c>
      <c r="D47" s="43">
        <v>839927</v>
      </c>
      <c r="E47" s="81">
        <f t="shared" si="0"/>
        <v>0.10641842496164802</v>
      </c>
    </row>
    <row r="48" spans="2:13" ht="16.5" thickBot="1">
      <c r="B48" s="82" t="s">
        <v>134</v>
      </c>
      <c r="C48" s="83" t="s">
        <v>41</v>
      </c>
      <c r="D48" s="39">
        <f>SUM(D5:D47)</f>
        <v>7892684</v>
      </c>
      <c r="E48" s="84">
        <f t="shared" si="0"/>
        <v>1</v>
      </c>
    </row>
    <row r="49" spans="4:4">
      <c r="D49" s="28"/>
    </row>
  </sheetData>
  <mergeCells count="3">
    <mergeCell ref="B3:C3"/>
    <mergeCell ref="D3:E3"/>
    <mergeCell ref="B2:E2"/>
  </mergeCells>
  <phoneticPr fontId="7" type="noConversion"/>
  <printOptions horizontalCentered="1" verticalCentered="1"/>
  <pageMargins left="0.27559055118110237" right="0.27559055118110237" top="0.27559055118110237" bottom="0.55118110236220474" header="0.19685039370078741" footer="0.15748031496062992"/>
  <pageSetup scale="82"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L53"/>
  <sheetViews>
    <sheetView workbookViewId="0">
      <selection activeCell="J11" sqref="J11"/>
    </sheetView>
  </sheetViews>
  <sheetFormatPr defaultRowHeight="15"/>
  <cols>
    <col min="2" max="2" width="7.42578125" customWidth="1"/>
    <col min="3" max="3" width="19.28515625" customWidth="1"/>
    <col min="4" max="4" width="28.5703125" customWidth="1"/>
    <col min="5" max="16384" width="9.140625" style="9"/>
  </cols>
  <sheetData>
    <row r="1" spans="2:4" ht="15.75" thickBot="1"/>
    <row r="2" spans="2:4" ht="57" customHeight="1">
      <c r="B2" s="124" t="s">
        <v>217</v>
      </c>
      <c r="C2" s="125"/>
      <c r="D2" s="126"/>
    </row>
    <row r="3" spans="2:4" ht="55.5" customHeight="1">
      <c r="B3" s="122" t="s">
        <v>42</v>
      </c>
      <c r="C3" s="123"/>
      <c r="D3" s="86" t="s">
        <v>18</v>
      </c>
    </row>
    <row r="4" spans="2:4">
      <c r="B4" s="87" t="s">
        <v>44</v>
      </c>
      <c r="C4" s="88" t="s">
        <v>3</v>
      </c>
      <c r="D4" s="89"/>
    </row>
    <row r="5" spans="2:4" ht="15.75">
      <c r="B5" s="87"/>
      <c r="C5" s="79" t="s">
        <v>4</v>
      </c>
      <c r="D5" s="90">
        <v>14431</v>
      </c>
    </row>
    <row r="6" spans="2:4" ht="15.75">
      <c r="B6" s="91" t="s">
        <v>49</v>
      </c>
      <c r="C6" s="79" t="s">
        <v>50</v>
      </c>
      <c r="D6" s="90">
        <v>72873</v>
      </c>
    </row>
    <row r="7" spans="2:4" ht="15.75">
      <c r="B7" s="91" t="s">
        <v>51</v>
      </c>
      <c r="C7" s="79" t="s">
        <v>52</v>
      </c>
      <c r="D7" s="90">
        <v>95369</v>
      </c>
    </row>
    <row r="8" spans="2:4" ht="15.75">
      <c r="B8" s="91" t="s">
        <v>53</v>
      </c>
      <c r="C8" s="79" t="s">
        <v>54</v>
      </c>
      <c r="D8" s="90">
        <v>140566</v>
      </c>
    </row>
    <row r="9" spans="2:4" ht="15.75">
      <c r="B9" s="91" t="s">
        <v>55</v>
      </c>
      <c r="C9" s="79" t="s">
        <v>56</v>
      </c>
      <c r="D9" s="90">
        <v>90181</v>
      </c>
    </row>
    <row r="10" spans="2:4" ht="15.75">
      <c r="B10" s="91" t="s">
        <v>57</v>
      </c>
      <c r="C10" s="79" t="s">
        <v>58</v>
      </c>
      <c r="D10" s="90">
        <v>126660</v>
      </c>
    </row>
    <row r="11" spans="2:4" ht="15.75">
      <c r="B11" s="91" t="s">
        <v>59</v>
      </c>
      <c r="C11" s="79" t="s">
        <v>60</v>
      </c>
      <c r="D11" s="90">
        <v>48974</v>
      </c>
    </row>
    <row r="12" spans="2:4" ht="15.75">
      <c r="B12" s="91" t="s">
        <v>61</v>
      </c>
      <c r="C12" s="79" t="s">
        <v>62</v>
      </c>
      <c r="D12" s="90">
        <v>47280</v>
      </c>
    </row>
    <row r="13" spans="2:4" ht="15.75">
      <c r="B13" s="91" t="s">
        <v>63</v>
      </c>
      <c r="C13" s="79" t="s">
        <v>64</v>
      </c>
      <c r="D13" s="90">
        <v>135192</v>
      </c>
    </row>
    <row r="14" spans="2:4" ht="15.75">
      <c r="B14" s="91" t="s">
        <v>65</v>
      </c>
      <c r="C14" s="79" t="s">
        <v>66</v>
      </c>
      <c r="D14" s="90">
        <v>51031</v>
      </c>
    </row>
    <row r="15" spans="2:4" ht="15.75">
      <c r="B15" s="91" t="s">
        <v>67</v>
      </c>
      <c r="C15" s="79" t="s">
        <v>68</v>
      </c>
      <c r="D15" s="90">
        <v>68222</v>
      </c>
    </row>
    <row r="16" spans="2:4" ht="15.75">
      <c r="B16" s="91" t="s">
        <v>69</v>
      </c>
      <c r="C16" s="79" t="s">
        <v>70</v>
      </c>
      <c r="D16" s="90">
        <v>42711</v>
      </c>
    </row>
    <row r="17" spans="2:4" ht="15.75">
      <c r="B17" s="91" t="s">
        <v>71</v>
      </c>
      <c r="C17" s="79" t="s">
        <v>72</v>
      </c>
      <c r="D17" s="90">
        <v>180264</v>
      </c>
    </row>
    <row r="18" spans="2:4" ht="15.75">
      <c r="B18" s="91" t="s">
        <v>73</v>
      </c>
      <c r="C18" s="79" t="s">
        <v>74</v>
      </c>
      <c r="D18" s="90">
        <v>142376</v>
      </c>
    </row>
    <row r="19" spans="2:4" ht="15.75">
      <c r="B19" s="91" t="s">
        <v>75</v>
      </c>
      <c r="C19" s="79" t="s">
        <v>76</v>
      </c>
      <c r="D19" s="90">
        <v>38492</v>
      </c>
    </row>
    <row r="20" spans="2:4" ht="15.75">
      <c r="B20" s="91" t="s">
        <v>77</v>
      </c>
      <c r="C20" s="79" t="s">
        <v>78</v>
      </c>
      <c r="D20" s="90">
        <v>86023</v>
      </c>
    </row>
    <row r="21" spans="2:4" ht="15.75">
      <c r="B21" s="91" t="s">
        <v>79</v>
      </c>
      <c r="C21" s="79" t="s">
        <v>80</v>
      </c>
      <c r="D21" s="90">
        <v>107933</v>
      </c>
    </row>
    <row r="22" spans="2:4" ht="15.75">
      <c r="B22" s="91" t="s">
        <v>81</v>
      </c>
      <c r="C22" s="79" t="s">
        <v>82</v>
      </c>
      <c r="D22" s="90">
        <v>84188</v>
      </c>
    </row>
    <row r="23" spans="2:4" ht="15.75">
      <c r="B23" s="91" t="s">
        <v>83</v>
      </c>
      <c r="C23" s="79" t="s">
        <v>84</v>
      </c>
      <c r="D23" s="90">
        <v>66485</v>
      </c>
    </row>
    <row r="24" spans="2:4" ht="15.75">
      <c r="B24" s="91" t="s">
        <v>85</v>
      </c>
      <c r="C24" s="79" t="s">
        <v>86</v>
      </c>
      <c r="D24" s="90">
        <v>56589</v>
      </c>
    </row>
    <row r="25" spans="2:4" ht="15.75">
      <c r="B25" s="91" t="s">
        <v>87</v>
      </c>
      <c r="C25" s="79" t="s">
        <v>88</v>
      </c>
      <c r="D25" s="90">
        <v>78924</v>
      </c>
    </row>
    <row r="26" spans="2:4" ht="15.75">
      <c r="B26" s="91" t="s">
        <v>89</v>
      </c>
      <c r="C26" s="79" t="s">
        <v>90</v>
      </c>
      <c r="D26" s="90">
        <v>43324</v>
      </c>
    </row>
    <row r="27" spans="2:4" ht="15.75">
      <c r="B27" s="91" t="s">
        <v>91</v>
      </c>
      <c r="C27" s="79" t="s">
        <v>92</v>
      </c>
      <c r="D27" s="90">
        <v>141144</v>
      </c>
    </row>
    <row r="28" spans="2:4" ht="15.75">
      <c r="B28" s="91" t="s">
        <v>93</v>
      </c>
      <c r="C28" s="79" t="s">
        <v>94</v>
      </c>
      <c r="D28" s="90">
        <v>42351</v>
      </c>
    </row>
    <row r="29" spans="2:4" ht="15.75">
      <c r="B29" s="91" t="s">
        <v>95</v>
      </c>
      <c r="C29" s="79" t="s">
        <v>96</v>
      </c>
      <c r="D29" s="90">
        <v>85327</v>
      </c>
    </row>
    <row r="30" spans="2:4" ht="15.75">
      <c r="B30" s="91" t="s">
        <v>97</v>
      </c>
      <c r="C30" s="79" t="s">
        <v>98</v>
      </c>
      <c r="D30" s="90">
        <v>37477</v>
      </c>
    </row>
    <row r="31" spans="2:4" ht="15.75">
      <c r="B31" s="91" t="s">
        <v>99</v>
      </c>
      <c r="C31" s="79" t="s">
        <v>100</v>
      </c>
      <c r="D31" s="90">
        <v>107077</v>
      </c>
    </row>
    <row r="32" spans="2:4" ht="15.75">
      <c r="B32" s="91" t="s">
        <v>101</v>
      </c>
      <c r="C32" s="79" t="s">
        <v>102</v>
      </c>
      <c r="D32" s="90">
        <v>67949</v>
      </c>
    </row>
    <row r="33" spans="2:12" ht="15.75">
      <c r="B33" s="91" t="s">
        <v>103</v>
      </c>
      <c r="C33" s="79" t="s">
        <v>104</v>
      </c>
      <c r="D33" s="90">
        <v>63289</v>
      </c>
    </row>
    <row r="34" spans="2:12" ht="15.75">
      <c r="B34" s="91" t="s">
        <v>105</v>
      </c>
      <c r="C34" s="79" t="s">
        <v>106</v>
      </c>
      <c r="D34" s="90">
        <v>160698</v>
      </c>
    </row>
    <row r="35" spans="2:12" ht="15.75">
      <c r="B35" s="91" t="s">
        <v>107</v>
      </c>
      <c r="C35" s="79" t="s">
        <v>108</v>
      </c>
      <c r="D35" s="90">
        <v>62690</v>
      </c>
    </row>
    <row r="36" spans="2:12" ht="15.75">
      <c r="B36" s="91" t="s">
        <v>109</v>
      </c>
      <c r="C36" s="79" t="s">
        <v>110</v>
      </c>
      <c r="D36" s="90">
        <v>42258</v>
      </c>
    </row>
    <row r="37" spans="2:12" ht="15.75">
      <c r="B37" s="91" t="s">
        <v>111</v>
      </c>
      <c r="C37" s="79" t="s">
        <v>112</v>
      </c>
      <c r="D37" s="90">
        <v>100344</v>
      </c>
    </row>
    <row r="38" spans="2:12" ht="15.75">
      <c r="B38" s="91" t="s">
        <v>113</v>
      </c>
      <c r="C38" s="79" t="s">
        <v>114</v>
      </c>
      <c r="D38" s="90">
        <v>90864</v>
      </c>
    </row>
    <row r="39" spans="2:12" ht="15.75">
      <c r="B39" s="91" t="s">
        <v>115</v>
      </c>
      <c r="C39" s="79" t="s">
        <v>116</v>
      </c>
      <c r="D39" s="90">
        <v>49584</v>
      </c>
    </row>
    <row r="40" spans="2:12" ht="15.75">
      <c r="B40" s="91" t="s">
        <v>117</v>
      </c>
      <c r="C40" s="79" t="s">
        <v>118</v>
      </c>
      <c r="D40" s="90">
        <v>171830</v>
      </c>
    </row>
    <row r="41" spans="2:12" ht="15.75">
      <c r="B41" s="91" t="s">
        <v>119</v>
      </c>
      <c r="C41" s="79" t="s">
        <v>120</v>
      </c>
      <c r="D41" s="90">
        <v>34377</v>
      </c>
    </row>
    <row r="42" spans="2:12" ht="15.75">
      <c r="B42" s="91" t="s">
        <v>121</v>
      </c>
      <c r="C42" s="79" t="s">
        <v>122</v>
      </c>
      <c r="D42" s="90">
        <v>48086</v>
      </c>
    </row>
    <row r="43" spans="2:12" ht="15.75">
      <c r="B43" s="91" t="s">
        <v>123</v>
      </c>
      <c r="C43" s="79" t="s">
        <v>125</v>
      </c>
      <c r="D43" s="90">
        <v>66131</v>
      </c>
    </row>
    <row r="44" spans="2:12" ht="15.75">
      <c r="B44" s="91" t="s">
        <v>126</v>
      </c>
      <c r="C44" s="79" t="s">
        <v>127</v>
      </c>
      <c r="D44" s="90">
        <v>45821</v>
      </c>
      <c r="L44" s="21"/>
    </row>
    <row r="45" spans="2:12" ht="15.75">
      <c r="B45" s="91" t="s">
        <v>128</v>
      </c>
      <c r="C45" s="79" t="s">
        <v>129</v>
      </c>
      <c r="D45" s="90">
        <v>46207</v>
      </c>
    </row>
    <row r="46" spans="2:12" ht="15.75">
      <c r="B46" s="91" t="s">
        <v>130</v>
      </c>
      <c r="C46" s="79" t="s">
        <v>131</v>
      </c>
      <c r="D46" s="90">
        <v>66137</v>
      </c>
    </row>
    <row r="47" spans="2:12" ht="15.75">
      <c r="B47" s="91">
        <v>421</v>
      </c>
      <c r="C47" s="79" t="s">
        <v>131</v>
      </c>
      <c r="D47" s="90">
        <v>93569</v>
      </c>
    </row>
    <row r="48" spans="2:12" ht="15.75">
      <c r="B48" s="91">
        <v>431</v>
      </c>
      <c r="C48" s="79" t="s">
        <v>131</v>
      </c>
      <c r="D48" s="90">
        <v>124073</v>
      </c>
    </row>
    <row r="49" spans="2:4" ht="15.75">
      <c r="B49" s="91">
        <v>441</v>
      </c>
      <c r="C49" s="79" t="s">
        <v>131</v>
      </c>
      <c r="D49" s="90">
        <v>94249</v>
      </c>
    </row>
    <row r="50" spans="2:4" ht="15.75">
      <c r="B50" s="91">
        <v>451</v>
      </c>
      <c r="C50" s="79" t="s">
        <v>131</v>
      </c>
      <c r="D50" s="90">
        <v>76009</v>
      </c>
    </row>
    <row r="51" spans="2:4" ht="15.75">
      <c r="B51" s="91">
        <v>461</v>
      </c>
      <c r="C51" s="79" t="s">
        <v>131</v>
      </c>
      <c r="D51" s="90">
        <v>113885</v>
      </c>
    </row>
    <row r="52" spans="2:4" ht="15.75">
      <c r="B52" s="91" t="s">
        <v>132</v>
      </c>
      <c r="C52" s="79" t="s">
        <v>133</v>
      </c>
      <c r="D52" s="90">
        <v>140050</v>
      </c>
    </row>
    <row r="53" spans="2:4" ht="16.5" thickBot="1">
      <c r="B53" s="82" t="s">
        <v>134</v>
      </c>
      <c r="C53" s="83" t="s">
        <v>41</v>
      </c>
      <c r="D53" s="92">
        <f>SUM(D5:D52)</f>
        <v>3989564</v>
      </c>
    </row>
  </sheetData>
  <mergeCells count="2">
    <mergeCell ref="B3:C3"/>
    <mergeCell ref="B2:D2"/>
  </mergeCells>
  <phoneticPr fontId="7" type="noConversion"/>
  <printOptions horizontalCentered="1" verticalCentered="1"/>
  <pageMargins left="0.27559055118110237" right="0.27559055118110237" top="0.27559055118110237" bottom="0.55118110236220474" header="0.19685039370078741" footer="0.15748031496062992"/>
  <pageSetup scale="7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dimension ref="B1:C10"/>
  <sheetViews>
    <sheetView workbookViewId="0">
      <selection activeCell="E28" sqref="E28"/>
    </sheetView>
  </sheetViews>
  <sheetFormatPr defaultRowHeight="12.75"/>
  <cols>
    <col min="1" max="1" width="12.140625" customWidth="1"/>
    <col min="2" max="2" width="33.85546875" customWidth="1"/>
    <col min="3" max="3" width="34.7109375" customWidth="1"/>
  </cols>
  <sheetData>
    <row r="1" spans="2:3" ht="16.5" thickBot="1">
      <c r="B1" s="118"/>
      <c r="C1" s="118"/>
    </row>
    <row r="2" spans="2:3" ht="39.75" customHeight="1">
      <c r="B2" s="119" t="s">
        <v>218</v>
      </c>
      <c r="C2" s="121"/>
    </row>
    <row r="3" spans="2:3">
      <c r="B3" s="76" t="s">
        <v>185</v>
      </c>
      <c r="C3" s="93" t="s">
        <v>43</v>
      </c>
    </row>
    <row r="4" spans="2:3" ht="15">
      <c r="B4" s="94" t="s">
        <v>7</v>
      </c>
      <c r="C4" s="44">
        <v>100202</v>
      </c>
    </row>
    <row r="5" spans="2:3" ht="15">
      <c r="B5" s="94" t="s">
        <v>2</v>
      </c>
      <c r="C5" s="44">
        <v>99914</v>
      </c>
    </row>
    <row r="6" spans="2:3" ht="15">
      <c r="B6" s="94" t="s">
        <v>28</v>
      </c>
      <c r="C6" s="44">
        <v>99587</v>
      </c>
    </row>
    <row r="7" spans="2:3" ht="15">
      <c r="B7" s="94" t="s">
        <v>29</v>
      </c>
      <c r="C7" s="44">
        <v>99347</v>
      </c>
    </row>
    <row r="8" spans="2:3" ht="15">
      <c r="B8" s="94" t="s">
        <v>30</v>
      </c>
      <c r="C8" s="44">
        <v>98999</v>
      </c>
    </row>
    <row r="9" spans="2:3" ht="15">
      <c r="B9" s="94" t="s">
        <v>31</v>
      </c>
      <c r="C9" s="44">
        <v>98749</v>
      </c>
    </row>
    <row r="10" spans="2:3" ht="15.75" thickBot="1">
      <c r="B10" s="95" t="s">
        <v>19</v>
      </c>
      <c r="C10" s="75">
        <v>98470</v>
      </c>
    </row>
  </sheetData>
  <mergeCells count="2">
    <mergeCell ref="B1:C1"/>
    <mergeCell ref="B2:C2"/>
  </mergeCells>
  <phoneticPr fontId="16" type="noConversion"/>
  <pageMargins left="0.55118110236220474" right="0.55118110236220474" top="0.39370078740157483" bottom="0.39370078740157483" header="0.51181102362204722" footer="0.51181102362204722"/>
  <pageSetup orientation="portrait"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B1:H15"/>
  <sheetViews>
    <sheetView zoomScaleNormal="100" workbookViewId="0">
      <selection activeCell="K21" sqref="K21"/>
    </sheetView>
  </sheetViews>
  <sheetFormatPr defaultColWidth="11.42578125" defaultRowHeight="12.75"/>
  <cols>
    <col min="2" max="2" width="6.28515625" customWidth="1"/>
    <col min="3" max="3" width="19.28515625" style="7" customWidth="1"/>
    <col min="4" max="4" width="23" customWidth="1"/>
    <col min="5" max="6" width="13.85546875" bestFit="1" customWidth="1"/>
  </cols>
  <sheetData>
    <row r="1" spans="2:8" ht="13.5" thickBot="1"/>
    <row r="2" spans="2:8" ht="54" customHeight="1">
      <c r="B2" s="97" t="s">
        <v>219</v>
      </c>
      <c r="C2" s="98"/>
      <c r="D2" s="98"/>
      <c r="E2" s="98"/>
      <c r="F2" s="99"/>
    </row>
    <row r="3" spans="2:8" ht="23.25" customHeight="1">
      <c r="B3" s="102" t="s">
        <v>40</v>
      </c>
      <c r="C3" s="96" t="s">
        <v>162</v>
      </c>
      <c r="D3" s="96" t="s">
        <v>135</v>
      </c>
      <c r="E3" s="96" t="s">
        <v>137</v>
      </c>
      <c r="F3" s="106"/>
    </row>
    <row r="4" spans="2:8" ht="47.25" customHeight="1">
      <c r="B4" s="102"/>
      <c r="C4" s="96"/>
      <c r="D4" s="96"/>
      <c r="E4" s="36" t="s">
        <v>168</v>
      </c>
      <c r="F4" s="47" t="s">
        <v>169</v>
      </c>
    </row>
    <row r="5" spans="2:8" ht="15">
      <c r="B5" s="41">
        <f>k_total_tec_0722!B6</f>
        <v>1</v>
      </c>
      <c r="C5" s="42" t="str">
        <f>k_total_tec_0722!C6</f>
        <v>METROPOLITAN LIFE</v>
      </c>
      <c r="D5" s="43">
        <f t="shared" ref="D5:D11" si="0">E5+F5</f>
        <v>1103850</v>
      </c>
      <c r="E5" s="43">
        <v>527985</v>
      </c>
      <c r="F5" s="44">
        <v>575865</v>
      </c>
      <c r="G5" s="4"/>
      <c r="H5" s="4"/>
    </row>
    <row r="6" spans="2:8" ht="15">
      <c r="B6" s="45">
        <f>k_total_tec_0722!B7</f>
        <v>2</v>
      </c>
      <c r="C6" s="42" t="str">
        <f>k_total_tec_0722!C7</f>
        <v>AZT VIITORUL TAU</v>
      </c>
      <c r="D6" s="43">
        <f t="shared" si="0"/>
        <v>1647309</v>
      </c>
      <c r="E6" s="43">
        <v>787913</v>
      </c>
      <c r="F6" s="44">
        <v>859396</v>
      </c>
      <c r="G6" s="4"/>
      <c r="H6" s="4"/>
    </row>
    <row r="7" spans="2:8" ht="15">
      <c r="B7" s="45">
        <f>k_total_tec_0722!B8</f>
        <v>3</v>
      </c>
      <c r="C7" s="46" t="str">
        <f>k_total_tec_0722!C8</f>
        <v>BCR</v>
      </c>
      <c r="D7" s="43">
        <f t="shared" si="0"/>
        <v>729809</v>
      </c>
      <c r="E7" s="43">
        <v>345036</v>
      </c>
      <c r="F7" s="44">
        <v>384773</v>
      </c>
      <c r="G7" s="4"/>
      <c r="H7" s="4"/>
    </row>
    <row r="8" spans="2:8" ht="15">
      <c r="B8" s="45">
        <f>k_total_tec_0722!B9</f>
        <v>4</v>
      </c>
      <c r="C8" s="46" t="str">
        <f>k_total_tec_0722!C9</f>
        <v>BRD</v>
      </c>
      <c r="D8" s="43">
        <f t="shared" si="0"/>
        <v>519382</v>
      </c>
      <c r="E8" s="43">
        <v>244884</v>
      </c>
      <c r="F8" s="44">
        <v>274498</v>
      </c>
      <c r="G8" s="4"/>
      <c r="H8" s="4"/>
    </row>
    <row r="9" spans="2:8" ht="15">
      <c r="B9" s="45">
        <f>k_total_tec_0722!B10</f>
        <v>5</v>
      </c>
      <c r="C9" s="46" t="str">
        <f>k_total_tec_0722!C10</f>
        <v>VITAL</v>
      </c>
      <c r="D9" s="43">
        <f t="shared" si="0"/>
        <v>993274</v>
      </c>
      <c r="E9" s="43">
        <v>467717</v>
      </c>
      <c r="F9" s="44">
        <v>525557</v>
      </c>
      <c r="G9" s="4"/>
      <c r="H9" s="4"/>
    </row>
    <row r="10" spans="2:8" ht="15">
      <c r="B10" s="45">
        <f>k_total_tec_0722!B11</f>
        <v>6</v>
      </c>
      <c r="C10" s="46" t="str">
        <f>k_total_tec_0722!C11</f>
        <v>ARIPI</v>
      </c>
      <c r="D10" s="43">
        <f t="shared" si="0"/>
        <v>828954</v>
      </c>
      <c r="E10" s="43">
        <v>392578</v>
      </c>
      <c r="F10" s="44">
        <v>436376</v>
      </c>
      <c r="G10" s="4"/>
      <c r="H10" s="4"/>
    </row>
    <row r="11" spans="2:8" ht="15">
      <c r="B11" s="45">
        <f>k_total_tec_0722!B12</f>
        <v>7</v>
      </c>
      <c r="C11" s="46" t="s">
        <v>23</v>
      </c>
      <c r="D11" s="43">
        <f t="shared" si="0"/>
        <v>2070106</v>
      </c>
      <c r="E11" s="43">
        <v>1025770</v>
      </c>
      <c r="F11" s="44">
        <v>1044336</v>
      </c>
      <c r="G11" s="4"/>
      <c r="H11" s="4"/>
    </row>
    <row r="12" spans="2:8" ht="15.75" thickBot="1">
      <c r="B12" s="127" t="s">
        <v>41</v>
      </c>
      <c r="C12" s="128"/>
      <c r="D12" s="39">
        <f>SUM(D5:D11)</f>
        <v>7892684</v>
      </c>
      <c r="E12" s="39">
        <f>SUM(E5:E11)</f>
        <v>3791883</v>
      </c>
      <c r="F12" s="40">
        <f>SUM(F5:F11)</f>
        <v>4100801</v>
      </c>
      <c r="G12" s="4"/>
      <c r="H12" s="4"/>
    </row>
    <row r="14" spans="2:8">
      <c r="B14" s="11"/>
      <c r="C14" s="12"/>
    </row>
    <row r="15" spans="2:8">
      <c r="B15" s="15"/>
      <c r="C15" s="15"/>
    </row>
  </sheetData>
  <mergeCells count="6">
    <mergeCell ref="B12:C12"/>
    <mergeCell ref="D3:D4"/>
    <mergeCell ref="E3:F3"/>
    <mergeCell ref="B3:B4"/>
    <mergeCell ref="C3:C4"/>
    <mergeCell ref="B2:F2"/>
  </mergeCells>
  <phoneticPr fontId="0" type="noConversion"/>
  <printOptions horizontalCentered="1" verticalCentered="1"/>
  <pageMargins left="0.74803149606299213" right="0.74803149606299213" top="0.98425196850393704" bottom="0.98425196850393704" header="0.51181102362204722" footer="0.51181102362204722"/>
  <pageSetup orientation="portrait" r:id="rId1"/>
  <headerFooter alignWithMargins="0"/>
</worksheet>
</file>

<file path=xl/worksheets/sheet14.xml><?xml version="1.0" encoding="utf-8"?>
<worksheet xmlns="http://schemas.openxmlformats.org/spreadsheetml/2006/main" xmlns:r="http://schemas.openxmlformats.org/officeDocument/2006/relationships">
  <dimension ref="A1"/>
  <sheetViews>
    <sheetView workbookViewId="0">
      <selection activeCell="Q11" sqref="Q11"/>
    </sheetView>
  </sheetViews>
  <sheetFormatPr defaultRowHeight="12.75"/>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sheetPr>
    <pageSetUpPr fitToPage="1"/>
  </sheetPr>
  <dimension ref="B1:P17"/>
  <sheetViews>
    <sheetView zoomScaleNormal="100" workbookViewId="0">
      <selection activeCell="E18" sqref="E18"/>
    </sheetView>
  </sheetViews>
  <sheetFormatPr defaultColWidth="11.42578125" defaultRowHeight="12.75"/>
  <cols>
    <col min="2" max="2" width="5.5703125" customWidth="1"/>
    <col min="3" max="3" width="19" style="7" customWidth="1"/>
    <col min="4" max="4" width="17.140625" customWidth="1"/>
    <col min="5" max="5" width="9" bestFit="1" customWidth="1"/>
    <col min="6" max="6" width="10.140625" bestFit="1" customWidth="1"/>
    <col min="7" max="7" width="14" customWidth="1"/>
    <col min="8" max="8" width="13.28515625" customWidth="1"/>
    <col min="9" max="10" width="9" bestFit="1" customWidth="1"/>
    <col min="11" max="11" width="10.140625" bestFit="1" customWidth="1"/>
    <col min="12" max="12" width="11.28515625" bestFit="1" customWidth="1"/>
    <col min="13" max="13" width="9.85546875" bestFit="1" customWidth="1"/>
    <col min="14" max="15" width="10.140625" bestFit="1" customWidth="1"/>
    <col min="16" max="16" width="11.28515625" bestFit="1" customWidth="1"/>
    <col min="17" max="17" width="10" customWidth="1"/>
  </cols>
  <sheetData>
    <row r="1" spans="2:16" ht="13.5" thickBot="1"/>
    <row r="2" spans="2:16" ht="56.25" customHeight="1">
      <c r="B2" s="97" t="s">
        <v>220</v>
      </c>
      <c r="C2" s="98"/>
      <c r="D2" s="98"/>
      <c r="E2" s="98"/>
      <c r="F2" s="98"/>
      <c r="G2" s="98"/>
      <c r="H2" s="98"/>
      <c r="I2" s="98"/>
      <c r="J2" s="98"/>
      <c r="K2" s="98"/>
      <c r="L2" s="98"/>
      <c r="M2" s="98"/>
      <c r="N2" s="98"/>
      <c r="O2" s="98"/>
      <c r="P2" s="99"/>
    </row>
    <row r="3" spans="2:16" ht="23.25" customHeight="1">
      <c r="B3" s="102" t="s">
        <v>40</v>
      </c>
      <c r="C3" s="96" t="s">
        <v>162</v>
      </c>
      <c r="D3" s="96" t="s">
        <v>135</v>
      </c>
      <c r="E3" s="129"/>
      <c r="F3" s="130"/>
      <c r="G3" s="130"/>
      <c r="H3" s="131"/>
      <c r="I3" s="96" t="s">
        <v>137</v>
      </c>
      <c r="J3" s="96"/>
      <c r="K3" s="96"/>
      <c r="L3" s="96"/>
      <c r="M3" s="96"/>
      <c r="N3" s="96"/>
      <c r="O3" s="96"/>
      <c r="P3" s="106"/>
    </row>
    <row r="4" spans="2:16" ht="23.25" customHeight="1">
      <c r="B4" s="102"/>
      <c r="C4" s="96"/>
      <c r="D4" s="96"/>
      <c r="E4" s="96" t="s">
        <v>41</v>
      </c>
      <c r="F4" s="96"/>
      <c r="G4" s="96"/>
      <c r="H4" s="96"/>
      <c r="I4" s="96" t="s">
        <v>170</v>
      </c>
      <c r="J4" s="96"/>
      <c r="K4" s="96"/>
      <c r="L4" s="96"/>
      <c r="M4" s="96" t="s">
        <v>171</v>
      </c>
      <c r="N4" s="96"/>
      <c r="O4" s="96"/>
      <c r="P4" s="106"/>
    </row>
    <row r="5" spans="2:16" ht="47.25" customHeight="1">
      <c r="B5" s="102"/>
      <c r="C5" s="96"/>
      <c r="D5" s="96"/>
      <c r="E5" s="36" t="s">
        <v>172</v>
      </c>
      <c r="F5" s="36" t="s">
        <v>173</v>
      </c>
      <c r="G5" s="36" t="s">
        <v>9</v>
      </c>
      <c r="H5" s="36" t="s">
        <v>8</v>
      </c>
      <c r="I5" s="36" t="s">
        <v>172</v>
      </c>
      <c r="J5" s="36" t="s">
        <v>173</v>
      </c>
      <c r="K5" s="36" t="s">
        <v>9</v>
      </c>
      <c r="L5" s="36" t="s">
        <v>8</v>
      </c>
      <c r="M5" s="36" t="s">
        <v>172</v>
      </c>
      <c r="N5" s="36" t="s">
        <v>173</v>
      </c>
      <c r="O5" s="36" t="s">
        <v>9</v>
      </c>
      <c r="P5" s="47" t="s">
        <v>8</v>
      </c>
    </row>
    <row r="6" spans="2:16" ht="18" hidden="1" customHeight="1">
      <c r="B6" s="30"/>
      <c r="C6" s="16"/>
      <c r="D6" s="17" t="s">
        <v>174</v>
      </c>
      <c r="E6" s="17" t="s">
        <v>175</v>
      </c>
      <c r="F6" s="17" t="s">
        <v>176</v>
      </c>
      <c r="G6" s="17"/>
      <c r="H6" s="17" t="s">
        <v>177</v>
      </c>
      <c r="I6" s="17" t="s">
        <v>175</v>
      </c>
      <c r="J6" s="17" t="s">
        <v>176</v>
      </c>
      <c r="K6" s="17"/>
      <c r="L6" s="17" t="s">
        <v>177</v>
      </c>
      <c r="M6" s="17" t="s">
        <v>178</v>
      </c>
      <c r="N6" s="17" t="s">
        <v>179</v>
      </c>
      <c r="O6" s="17"/>
      <c r="P6" s="18" t="s">
        <v>180</v>
      </c>
    </row>
    <row r="7" spans="2:16" ht="15">
      <c r="B7" s="41">
        <f>k_total_tec_0722!B6</f>
        <v>1</v>
      </c>
      <c r="C7" s="42" t="str">
        <f>k_total_tec_0722!C6</f>
        <v>METROPOLITAN LIFE</v>
      </c>
      <c r="D7" s="43">
        <f>SUM(E7+F7+G7+H7)</f>
        <v>1103850</v>
      </c>
      <c r="E7" s="43">
        <f>I7+M7</f>
        <v>101694</v>
      </c>
      <c r="F7" s="43">
        <f>J7+N7</f>
        <v>324286</v>
      </c>
      <c r="G7" s="43">
        <f>K7+O7</f>
        <v>389817</v>
      </c>
      <c r="H7" s="43">
        <f>L7+P7</f>
        <v>288053</v>
      </c>
      <c r="I7" s="43">
        <v>47281</v>
      </c>
      <c r="J7" s="43">
        <v>151884</v>
      </c>
      <c r="K7" s="43">
        <v>182335</v>
      </c>
      <c r="L7" s="43">
        <v>146485</v>
      </c>
      <c r="M7" s="43">
        <v>54413</v>
      </c>
      <c r="N7" s="43">
        <v>172402</v>
      </c>
      <c r="O7" s="43">
        <v>207482</v>
      </c>
      <c r="P7" s="44">
        <v>141568</v>
      </c>
    </row>
    <row r="8" spans="2:16" ht="15">
      <c r="B8" s="45">
        <f>k_total_tec_0722!B7</f>
        <v>2</v>
      </c>
      <c r="C8" s="42" t="str">
        <f>k_total_tec_0722!C7</f>
        <v>AZT VIITORUL TAU</v>
      </c>
      <c r="D8" s="43">
        <f t="shared" ref="D8:D13" si="0">SUM(E8+F8+G8+H8)</f>
        <v>1647309</v>
      </c>
      <c r="E8" s="43">
        <f t="shared" ref="E8:E13" si="1">I8+M8</f>
        <v>101412</v>
      </c>
      <c r="F8" s="43">
        <f t="shared" ref="F8:F13" si="2">J8+N8</f>
        <v>296447</v>
      </c>
      <c r="G8" s="43">
        <f t="shared" ref="G8:G13" si="3">K8+O8</f>
        <v>649551</v>
      </c>
      <c r="H8" s="43">
        <f t="shared" ref="H8:H13" si="4">L8+P8</f>
        <v>599899</v>
      </c>
      <c r="I8" s="43">
        <v>47124</v>
      </c>
      <c r="J8" s="43">
        <v>138847</v>
      </c>
      <c r="K8" s="43">
        <v>304013</v>
      </c>
      <c r="L8" s="43">
        <v>297929</v>
      </c>
      <c r="M8" s="43">
        <v>54288</v>
      </c>
      <c r="N8" s="43">
        <v>157600</v>
      </c>
      <c r="O8" s="43">
        <v>345538</v>
      </c>
      <c r="P8" s="44">
        <v>301970</v>
      </c>
    </row>
    <row r="9" spans="2:16" ht="15">
      <c r="B9" s="45">
        <f>k_total_tec_0722!B8</f>
        <v>3</v>
      </c>
      <c r="C9" s="46" t="str">
        <f>k_total_tec_0722!C8</f>
        <v>BCR</v>
      </c>
      <c r="D9" s="43">
        <f t="shared" si="0"/>
        <v>729809</v>
      </c>
      <c r="E9" s="43">
        <f t="shared" si="1"/>
        <v>104995</v>
      </c>
      <c r="F9" s="43">
        <f t="shared" si="2"/>
        <v>294300</v>
      </c>
      <c r="G9" s="43">
        <f t="shared" si="3"/>
        <v>187784</v>
      </c>
      <c r="H9" s="43">
        <f t="shared" si="4"/>
        <v>142730</v>
      </c>
      <c r="I9" s="43">
        <v>48625</v>
      </c>
      <c r="J9" s="43">
        <v>139239</v>
      </c>
      <c r="K9" s="43">
        <v>87288</v>
      </c>
      <c r="L9" s="43">
        <v>69884</v>
      </c>
      <c r="M9" s="43">
        <v>56370</v>
      </c>
      <c r="N9" s="43">
        <v>155061</v>
      </c>
      <c r="O9" s="43">
        <v>100496</v>
      </c>
      <c r="P9" s="44">
        <v>72846</v>
      </c>
    </row>
    <row r="10" spans="2:16" ht="15">
      <c r="B10" s="45">
        <f>k_total_tec_0722!B9</f>
        <v>4</v>
      </c>
      <c r="C10" s="46" t="str">
        <f>k_total_tec_0722!C9</f>
        <v>BRD</v>
      </c>
      <c r="D10" s="43">
        <f t="shared" si="0"/>
        <v>519382</v>
      </c>
      <c r="E10" s="43">
        <f t="shared" si="1"/>
        <v>109636</v>
      </c>
      <c r="F10" s="43">
        <f t="shared" si="2"/>
        <v>237485</v>
      </c>
      <c r="G10" s="43">
        <f t="shared" si="3"/>
        <v>115151</v>
      </c>
      <c r="H10" s="43">
        <f t="shared" si="4"/>
        <v>57110</v>
      </c>
      <c r="I10" s="43">
        <v>50902</v>
      </c>
      <c r="J10" s="43">
        <v>113075</v>
      </c>
      <c r="K10" s="43">
        <v>53500</v>
      </c>
      <c r="L10" s="43">
        <v>27407</v>
      </c>
      <c r="M10" s="43">
        <v>58734</v>
      </c>
      <c r="N10" s="43">
        <v>124410</v>
      </c>
      <c r="O10" s="43">
        <v>61651</v>
      </c>
      <c r="P10" s="44">
        <v>29703</v>
      </c>
    </row>
    <row r="11" spans="2:16" ht="15">
      <c r="B11" s="45">
        <f>k_total_tec_0722!B10</f>
        <v>5</v>
      </c>
      <c r="C11" s="46" t="str">
        <f>k_total_tec_0722!C10</f>
        <v>VITAL</v>
      </c>
      <c r="D11" s="43">
        <f t="shared" si="0"/>
        <v>993274</v>
      </c>
      <c r="E11" s="43">
        <f t="shared" si="1"/>
        <v>101289</v>
      </c>
      <c r="F11" s="43">
        <f t="shared" si="2"/>
        <v>353242</v>
      </c>
      <c r="G11" s="43">
        <f t="shared" si="3"/>
        <v>323196</v>
      </c>
      <c r="H11" s="43">
        <f t="shared" si="4"/>
        <v>215547</v>
      </c>
      <c r="I11" s="43">
        <v>47064</v>
      </c>
      <c r="J11" s="43">
        <v>166025</v>
      </c>
      <c r="K11" s="43">
        <v>147352</v>
      </c>
      <c r="L11" s="43">
        <v>107276</v>
      </c>
      <c r="M11" s="43">
        <v>54225</v>
      </c>
      <c r="N11" s="43">
        <v>187217</v>
      </c>
      <c r="O11" s="43">
        <v>175844</v>
      </c>
      <c r="P11" s="44">
        <v>108271</v>
      </c>
    </row>
    <row r="12" spans="2:16" ht="15">
      <c r="B12" s="45">
        <f>k_total_tec_0722!B11</f>
        <v>6</v>
      </c>
      <c r="C12" s="46" t="str">
        <f>k_total_tec_0722!C11</f>
        <v>ARIPI</v>
      </c>
      <c r="D12" s="43">
        <f t="shared" si="0"/>
        <v>828954</v>
      </c>
      <c r="E12" s="43">
        <f t="shared" si="1"/>
        <v>101209</v>
      </c>
      <c r="F12" s="43">
        <f t="shared" si="2"/>
        <v>264657</v>
      </c>
      <c r="G12" s="43">
        <f t="shared" si="3"/>
        <v>271556</v>
      </c>
      <c r="H12" s="43">
        <f t="shared" si="4"/>
        <v>191532</v>
      </c>
      <c r="I12" s="43">
        <v>47028</v>
      </c>
      <c r="J12" s="43">
        <v>124316</v>
      </c>
      <c r="K12" s="43">
        <v>125017</v>
      </c>
      <c r="L12" s="43">
        <v>96217</v>
      </c>
      <c r="M12" s="43">
        <v>54181</v>
      </c>
      <c r="N12" s="43">
        <v>140341</v>
      </c>
      <c r="O12" s="43">
        <v>146539</v>
      </c>
      <c r="P12" s="44">
        <v>95315</v>
      </c>
    </row>
    <row r="13" spans="2:16" ht="15">
      <c r="B13" s="45">
        <f>k_total_tec_0722!B12</f>
        <v>7</v>
      </c>
      <c r="C13" s="46" t="s">
        <v>23</v>
      </c>
      <c r="D13" s="43">
        <f t="shared" si="0"/>
        <v>2070106</v>
      </c>
      <c r="E13" s="43">
        <f t="shared" si="1"/>
        <v>103728</v>
      </c>
      <c r="F13" s="43">
        <f t="shared" si="2"/>
        <v>339818</v>
      </c>
      <c r="G13" s="43">
        <f t="shared" si="3"/>
        <v>826070</v>
      </c>
      <c r="H13" s="43">
        <f t="shared" si="4"/>
        <v>800490</v>
      </c>
      <c r="I13" s="43">
        <v>48270</v>
      </c>
      <c r="J13" s="43">
        <v>160432</v>
      </c>
      <c r="K13" s="43">
        <v>405983</v>
      </c>
      <c r="L13" s="43">
        <v>411085</v>
      </c>
      <c r="M13" s="43">
        <v>55458</v>
      </c>
      <c r="N13" s="43">
        <v>179386</v>
      </c>
      <c r="O13" s="43">
        <v>420087</v>
      </c>
      <c r="P13" s="44">
        <v>389405</v>
      </c>
    </row>
    <row r="14" spans="2:16" ht="15.75" thickBot="1">
      <c r="B14" s="108" t="s">
        <v>41</v>
      </c>
      <c r="C14" s="109"/>
      <c r="D14" s="39">
        <f t="shared" ref="D14:P14" si="5">SUM(D7:D13)</f>
        <v>7892684</v>
      </c>
      <c r="E14" s="39">
        <f t="shared" si="5"/>
        <v>723963</v>
      </c>
      <c r="F14" s="39">
        <f t="shared" si="5"/>
        <v>2110235</v>
      </c>
      <c r="G14" s="39">
        <f t="shared" si="5"/>
        <v>2763125</v>
      </c>
      <c r="H14" s="39">
        <f t="shared" si="5"/>
        <v>2295361</v>
      </c>
      <c r="I14" s="39">
        <f t="shared" si="5"/>
        <v>336294</v>
      </c>
      <c r="J14" s="39">
        <f t="shared" si="5"/>
        <v>993818</v>
      </c>
      <c r="K14" s="39">
        <f t="shared" si="5"/>
        <v>1305488</v>
      </c>
      <c r="L14" s="39">
        <f t="shared" si="5"/>
        <v>1156283</v>
      </c>
      <c r="M14" s="39">
        <f t="shared" si="5"/>
        <v>387669</v>
      </c>
      <c r="N14" s="39">
        <f t="shared" si="5"/>
        <v>1116417</v>
      </c>
      <c r="O14" s="39">
        <f t="shared" si="5"/>
        <v>1457637</v>
      </c>
      <c r="P14" s="40">
        <f t="shared" si="5"/>
        <v>1139078</v>
      </c>
    </row>
    <row r="16" spans="2:16">
      <c r="B16" s="11"/>
      <c r="C16" s="12"/>
      <c r="E16" s="4"/>
      <c r="I16" s="4"/>
    </row>
    <row r="17" spans="2:3">
      <c r="B17" s="15"/>
      <c r="C17" s="15"/>
    </row>
  </sheetData>
  <mergeCells count="10">
    <mergeCell ref="B2:P2"/>
    <mergeCell ref="E3:H3"/>
    <mergeCell ref="B14:C14"/>
    <mergeCell ref="B3:B5"/>
    <mergeCell ref="C3:C5"/>
    <mergeCell ref="I3:P3"/>
    <mergeCell ref="I4:L4"/>
    <mergeCell ref="M4:P4"/>
    <mergeCell ref="D3:D5"/>
    <mergeCell ref="E4:H4"/>
  </mergeCells>
  <phoneticPr fontId="0" type="noConversion"/>
  <printOptions horizontalCentered="1" verticalCentered="1"/>
  <pageMargins left="0.74803149606299213" right="0.74803149606299213" top="0.98425196850393704" bottom="0.98425196850393704" header="0.51181102362204722" footer="0.51181102362204722"/>
  <pageSetup paperSize="9" scale="78" orientation="landscape" r:id="rId1"/>
  <headerFooter alignWithMargins="0"/>
</worksheet>
</file>

<file path=xl/worksheets/sheet16.xml><?xml version="1.0" encoding="utf-8"?>
<worksheet xmlns="http://schemas.openxmlformats.org/spreadsheetml/2006/main" xmlns:r="http://schemas.openxmlformats.org/officeDocument/2006/relationships">
  <dimension ref="A1"/>
  <sheetViews>
    <sheetView workbookViewId="0">
      <selection activeCell="D36" sqref="D36"/>
    </sheetView>
  </sheetViews>
  <sheetFormatPr defaultRowHeight="12.7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B1:K18"/>
  <sheetViews>
    <sheetView zoomScaleNormal="100" workbookViewId="0">
      <selection activeCell="P16" sqref="P16"/>
    </sheetView>
  </sheetViews>
  <sheetFormatPr defaultRowHeight="12.75"/>
  <cols>
    <col min="2" max="2" width="5" customWidth="1"/>
    <col min="3" max="3" width="18.140625" customWidth="1"/>
    <col min="4" max="4" width="18.7109375" customWidth="1"/>
    <col min="5" max="5" width="17.85546875" customWidth="1"/>
    <col min="6" max="6" width="14.28515625" customWidth="1"/>
    <col min="7" max="7" width="12.5703125" customWidth="1"/>
    <col min="8" max="8" width="15.7109375" customWidth="1"/>
    <col min="9" max="9" width="16.28515625" customWidth="1"/>
    <col min="10" max="10" width="14.28515625" customWidth="1"/>
    <col min="11" max="11" width="18" customWidth="1"/>
  </cols>
  <sheetData>
    <row r="1" spans="2:11" ht="13.5" thickBot="1"/>
    <row r="2" spans="2:11" ht="41.25" customHeight="1">
      <c r="B2" s="97" t="s">
        <v>193</v>
      </c>
      <c r="C2" s="98"/>
      <c r="D2" s="98"/>
      <c r="E2" s="98"/>
      <c r="F2" s="98"/>
      <c r="G2" s="98"/>
      <c r="H2" s="98"/>
      <c r="I2" s="98"/>
      <c r="J2" s="98"/>
      <c r="K2" s="99"/>
    </row>
    <row r="3" spans="2:11" ht="69.75" customHeight="1">
      <c r="B3" s="102" t="s">
        <v>40</v>
      </c>
      <c r="C3" s="96" t="s">
        <v>162</v>
      </c>
      <c r="D3" s="96" t="s">
        <v>33</v>
      </c>
      <c r="E3" s="96" t="s">
        <v>136</v>
      </c>
      <c r="F3" s="96"/>
      <c r="G3" s="96" t="s">
        <v>197</v>
      </c>
      <c r="H3" s="96"/>
      <c r="I3" s="96"/>
      <c r="J3" s="96" t="s">
        <v>137</v>
      </c>
      <c r="K3" s="106"/>
    </row>
    <row r="4" spans="2:11" ht="119.25" customHeight="1">
      <c r="B4" s="102" t="s">
        <v>40</v>
      </c>
      <c r="C4" s="96"/>
      <c r="D4" s="96"/>
      <c r="E4" s="36" t="s">
        <v>46</v>
      </c>
      <c r="F4" s="36" t="s">
        <v>138</v>
      </c>
      <c r="G4" s="36" t="s">
        <v>46</v>
      </c>
      <c r="H4" s="36" t="s">
        <v>139</v>
      </c>
      <c r="I4" s="36" t="s">
        <v>138</v>
      </c>
      <c r="J4" s="36" t="s">
        <v>198</v>
      </c>
      <c r="K4" s="47" t="s">
        <v>199</v>
      </c>
    </row>
    <row r="5" spans="2:11" hidden="1">
      <c r="B5" s="26"/>
      <c r="C5" s="24"/>
      <c r="D5" s="25" t="s">
        <v>140</v>
      </c>
      <c r="E5" s="25" t="s">
        <v>141</v>
      </c>
      <c r="F5" s="24"/>
      <c r="G5" s="25" t="s">
        <v>142</v>
      </c>
      <c r="H5" s="24"/>
      <c r="I5" s="24"/>
      <c r="J5" s="25" t="s">
        <v>143</v>
      </c>
      <c r="K5" s="27" t="s">
        <v>144</v>
      </c>
    </row>
    <row r="6" spans="2:11" ht="15">
      <c r="B6" s="41">
        <f>[1]k_total_tec_0609!A10</f>
        <v>1</v>
      </c>
      <c r="C6" s="42" t="s">
        <v>24</v>
      </c>
      <c r="D6" s="43">
        <v>1103850</v>
      </c>
      <c r="E6" s="43">
        <v>549596</v>
      </c>
      <c r="F6" s="49">
        <f>E6/D6</f>
        <v>0.49789011188114329</v>
      </c>
      <c r="G6" s="43">
        <v>35536</v>
      </c>
      <c r="H6" s="49">
        <f t="shared" ref="H6:H13" si="0">G6/$G$13</f>
        <v>0.13780426799238385</v>
      </c>
      <c r="I6" s="49">
        <f t="shared" ref="I6:I13" si="1">G6/D6</f>
        <v>3.2192779816098201E-2</v>
      </c>
      <c r="J6" s="43">
        <v>33703</v>
      </c>
      <c r="K6" s="44">
        <v>1833</v>
      </c>
    </row>
    <row r="7" spans="2:11" ht="15">
      <c r="B7" s="45">
        <v>2</v>
      </c>
      <c r="C7" s="42" t="str">
        <f>[1]k_total_tec_0609!B12</f>
        <v>AZT VIITORUL TAU</v>
      </c>
      <c r="D7" s="43">
        <v>1647309</v>
      </c>
      <c r="E7" s="43">
        <v>844985</v>
      </c>
      <c r="F7" s="49">
        <f t="shared" ref="F7:F12" si="2">E7/D7</f>
        <v>0.51294869390017295</v>
      </c>
      <c r="G7" s="43">
        <v>55555</v>
      </c>
      <c r="H7" s="49">
        <f t="shared" si="0"/>
        <v>0.2154355050742032</v>
      </c>
      <c r="I7" s="49">
        <f t="shared" si="1"/>
        <v>3.3724698887701091E-2</v>
      </c>
      <c r="J7" s="43">
        <v>52683</v>
      </c>
      <c r="K7" s="44">
        <v>2872</v>
      </c>
    </row>
    <row r="8" spans="2:11" ht="15">
      <c r="B8" s="45">
        <v>3</v>
      </c>
      <c r="C8" s="46" t="str">
        <f>[1]k_total_tec_0609!B13</f>
        <v>BCR</v>
      </c>
      <c r="D8" s="43">
        <v>729809</v>
      </c>
      <c r="E8" s="43">
        <v>345292</v>
      </c>
      <c r="F8" s="49">
        <f t="shared" si="2"/>
        <v>0.47312653036616431</v>
      </c>
      <c r="G8" s="43">
        <v>23747</v>
      </c>
      <c r="H8" s="49">
        <f t="shared" si="0"/>
        <v>9.2087965781605677E-2</v>
      </c>
      <c r="I8" s="49">
        <f t="shared" si="1"/>
        <v>3.2538650523630155E-2</v>
      </c>
      <c r="J8" s="43">
        <v>22434</v>
      </c>
      <c r="K8" s="44">
        <v>1313</v>
      </c>
    </row>
    <row r="9" spans="2:11" ht="15">
      <c r="B9" s="45">
        <v>4</v>
      </c>
      <c r="C9" s="46" t="str">
        <f>[1]k_total_tec_0609!B15</f>
        <v>BRD</v>
      </c>
      <c r="D9" s="43">
        <v>519382</v>
      </c>
      <c r="E9" s="43">
        <v>241189</v>
      </c>
      <c r="F9" s="49">
        <f t="shared" si="2"/>
        <v>0.4643768940779619</v>
      </c>
      <c r="G9" s="43">
        <v>16578</v>
      </c>
      <c r="H9" s="49">
        <f t="shared" si="0"/>
        <v>6.4287459330755831E-2</v>
      </c>
      <c r="I9" s="49">
        <f t="shared" si="1"/>
        <v>3.1918703382096417E-2</v>
      </c>
      <c r="J9" s="43">
        <v>15668</v>
      </c>
      <c r="K9" s="44">
        <v>910</v>
      </c>
    </row>
    <row r="10" spans="2:11" ht="15">
      <c r="B10" s="45">
        <v>5</v>
      </c>
      <c r="C10" s="46" t="str">
        <f>[1]k_total_tec_0609!B16</f>
        <v>VITAL</v>
      </c>
      <c r="D10" s="43">
        <v>993274</v>
      </c>
      <c r="E10" s="43">
        <v>465584</v>
      </c>
      <c r="F10" s="49">
        <f t="shared" si="2"/>
        <v>0.46873672320024484</v>
      </c>
      <c r="G10" s="43">
        <v>31142</v>
      </c>
      <c r="H10" s="49">
        <f t="shared" si="0"/>
        <v>0.12076487263110136</v>
      </c>
      <c r="I10" s="49">
        <f t="shared" si="1"/>
        <v>3.1352879467297042E-2</v>
      </c>
      <c r="J10" s="43">
        <v>29356</v>
      </c>
      <c r="K10" s="44">
        <v>1786</v>
      </c>
    </row>
    <row r="11" spans="2:11" ht="15">
      <c r="B11" s="45">
        <v>6</v>
      </c>
      <c r="C11" s="46" t="str">
        <f>[1]k_total_tec_0609!B18</f>
        <v>ARIPI</v>
      </c>
      <c r="D11" s="43">
        <v>828954</v>
      </c>
      <c r="E11" s="43">
        <v>405918</v>
      </c>
      <c r="F11" s="49">
        <f t="shared" si="2"/>
        <v>0.4896749397433392</v>
      </c>
      <c r="G11" s="43">
        <v>26664</v>
      </c>
      <c r="H11" s="49">
        <f t="shared" si="0"/>
        <v>0.10339973552872926</v>
      </c>
      <c r="I11" s="49">
        <f t="shared" si="1"/>
        <v>3.2165837911391944E-2</v>
      </c>
      <c r="J11" s="43">
        <v>25166</v>
      </c>
      <c r="K11" s="44">
        <v>1498</v>
      </c>
    </row>
    <row r="12" spans="2:11" ht="15">
      <c r="B12" s="45">
        <v>7</v>
      </c>
      <c r="C12" s="46" t="s">
        <v>23</v>
      </c>
      <c r="D12" s="43">
        <v>2070106</v>
      </c>
      <c r="E12" s="43">
        <v>1137000</v>
      </c>
      <c r="F12" s="49">
        <f t="shared" si="2"/>
        <v>0.54924723661493657</v>
      </c>
      <c r="G12" s="43">
        <v>68651</v>
      </c>
      <c r="H12" s="49">
        <f t="shared" si="0"/>
        <v>0.26622019366122085</v>
      </c>
      <c r="I12" s="49">
        <f t="shared" si="1"/>
        <v>3.3163036095736162E-2</v>
      </c>
      <c r="J12" s="43">
        <v>65106</v>
      </c>
      <c r="K12" s="44">
        <v>3545</v>
      </c>
    </row>
    <row r="13" spans="2:11" ht="15.75" thickBot="1">
      <c r="B13" s="37" t="s">
        <v>41</v>
      </c>
      <c r="C13" s="38"/>
      <c r="D13" s="39">
        <f>SUM(D6:D12)</f>
        <v>7892684</v>
      </c>
      <c r="E13" s="39">
        <f>SUM(E6:E12)</f>
        <v>3989564</v>
      </c>
      <c r="F13" s="48">
        <f>E13/D13</f>
        <v>0.50547621062746206</v>
      </c>
      <c r="G13" s="39">
        <f>SUM(G6:G12)</f>
        <v>257873</v>
      </c>
      <c r="H13" s="48">
        <f t="shared" si="0"/>
        <v>1</v>
      </c>
      <c r="I13" s="48">
        <f t="shared" si="1"/>
        <v>3.2672409030945621E-2</v>
      </c>
      <c r="J13" s="39">
        <f>SUM(J6:J12)</f>
        <v>244116</v>
      </c>
      <c r="K13" s="40">
        <f>SUM(K6:K12)</f>
        <v>13757</v>
      </c>
    </row>
    <row r="14" spans="2:11">
      <c r="C14" s="7"/>
      <c r="D14" s="4"/>
      <c r="E14" s="4"/>
    </row>
    <row r="15" spans="2:11" ht="14.25" customHeight="1">
      <c r="B15" s="103" t="s">
        <v>145</v>
      </c>
      <c r="C15" s="103"/>
      <c r="D15" s="103"/>
      <c r="E15" s="103"/>
      <c r="F15" s="103"/>
      <c r="G15" s="103"/>
      <c r="H15" s="103"/>
      <c r="I15" s="103"/>
      <c r="J15" s="103"/>
      <c r="K15" s="103"/>
    </row>
    <row r="16" spans="2:11" ht="33.75" customHeight="1">
      <c r="B16" s="104" t="s">
        <v>181</v>
      </c>
      <c r="C16" s="104"/>
      <c r="D16" s="104"/>
      <c r="E16" s="104"/>
      <c r="F16" s="104"/>
      <c r="G16" s="104"/>
      <c r="H16" s="104"/>
      <c r="I16" s="104"/>
      <c r="J16" s="104"/>
      <c r="K16" s="104"/>
    </row>
    <row r="17" spans="2:11" ht="30.75" customHeight="1">
      <c r="B17" s="103" t="s">
        <v>146</v>
      </c>
      <c r="C17" s="103"/>
      <c r="D17" s="103"/>
      <c r="E17" s="103"/>
      <c r="F17" s="103"/>
      <c r="G17" s="103"/>
      <c r="H17" s="103"/>
      <c r="I17" s="103"/>
      <c r="J17" s="103"/>
      <c r="K17" s="103"/>
    </row>
    <row r="18" spans="2:11" ht="209.25" customHeight="1">
      <c r="B18" s="103" t="s">
        <v>195</v>
      </c>
      <c r="C18" s="105"/>
      <c r="D18" s="105"/>
      <c r="E18" s="105"/>
      <c r="F18" s="105"/>
      <c r="G18" s="105"/>
      <c r="H18" s="105"/>
      <c r="I18" s="105"/>
      <c r="J18" s="105"/>
      <c r="K18" s="105"/>
    </row>
  </sheetData>
  <mergeCells count="11">
    <mergeCell ref="B15:K15"/>
    <mergeCell ref="B16:K16"/>
    <mergeCell ref="B17:K17"/>
    <mergeCell ref="B18:K18"/>
    <mergeCell ref="J3:K3"/>
    <mergeCell ref="B3:B4"/>
    <mergeCell ref="C3:C4"/>
    <mergeCell ref="D3:D4"/>
    <mergeCell ref="E3:F3"/>
    <mergeCell ref="G3:I3"/>
    <mergeCell ref="B2:K2"/>
  </mergeCells>
  <phoneticPr fontId="16" type="noConversion"/>
  <printOptions horizontalCentered="1" verticalCentered="1"/>
  <pageMargins left="0" right="0" top="0.98425196850393704" bottom="0" header="0.51181102362204722" footer="0.51181102362204722"/>
  <pageSetup scale="62"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B1:J18"/>
  <sheetViews>
    <sheetView zoomScaleNormal="100" workbookViewId="0">
      <selection activeCell="D16" sqref="D16"/>
    </sheetView>
  </sheetViews>
  <sheetFormatPr defaultRowHeight="12.75"/>
  <cols>
    <col min="2" max="2" width="4.5703125" customWidth="1"/>
    <col min="3" max="3" width="18" customWidth="1"/>
    <col min="4" max="10" width="13.5703125" customWidth="1"/>
  </cols>
  <sheetData>
    <row r="1" spans="2:10" ht="13.5" thickBot="1"/>
    <row r="2" spans="2:10" s="2" customFormat="1" ht="45" customHeight="1">
      <c r="B2" s="97" t="s">
        <v>196</v>
      </c>
      <c r="C2" s="98"/>
      <c r="D2" s="98"/>
      <c r="E2" s="98"/>
      <c r="F2" s="98"/>
      <c r="G2" s="98"/>
      <c r="H2" s="98"/>
      <c r="I2" s="98"/>
      <c r="J2" s="99"/>
    </row>
    <row r="3" spans="2:10" s="19" customFormat="1" ht="12.75" customHeight="1">
      <c r="B3" s="102" t="s">
        <v>40</v>
      </c>
      <c r="C3" s="96" t="s">
        <v>182</v>
      </c>
      <c r="D3" s="107" t="s">
        <v>20</v>
      </c>
      <c r="E3" s="107" t="s">
        <v>0</v>
      </c>
      <c r="F3" s="107" t="s">
        <v>188</v>
      </c>
      <c r="G3" s="107" t="s">
        <v>183</v>
      </c>
      <c r="H3" s="107" t="s">
        <v>34</v>
      </c>
      <c r="I3" s="107" t="s">
        <v>26</v>
      </c>
      <c r="J3" s="110" t="s">
        <v>10</v>
      </c>
    </row>
    <row r="4" spans="2:10" s="19" customFormat="1" ht="30" customHeight="1">
      <c r="B4" s="102"/>
      <c r="C4" s="96"/>
      <c r="D4" s="96"/>
      <c r="E4" s="96"/>
      <c r="F4" s="96"/>
      <c r="G4" s="96"/>
      <c r="H4" s="96"/>
      <c r="I4" s="96"/>
      <c r="J4" s="106"/>
    </row>
    <row r="5" spans="2:10" ht="15">
      <c r="B5" s="41">
        <f>k_total_tec_0722!B6</f>
        <v>1</v>
      </c>
      <c r="C5" s="42" t="str">
        <f>k_total_tec_0722!C6</f>
        <v>METROPOLITAN LIFE</v>
      </c>
      <c r="D5" s="43">
        <v>1095832</v>
      </c>
      <c r="E5" s="43">
        <v>1097366</v>
      </c>
      <c r="F5" s="43">
        <v>1098260</v>
      </c>
      <c r="G5" s="43">
        <v>1099754</v>
      </c>
      <c r="H5" s="43">
        <v>1101086</v>
      </c>
      <c r="I5" s="43">
        <v>1102535</v>
      </c>
      <c r="J5" s="44">
        <v>1103850</v>
      </c>
    </row>
    <row r="6" spans="2:10" ht="15">
      <c r="B6" s="45">
        <f>k_total_tec_0722!B7</f>
        <v>2</v>
      </c>
      <c r="C6" s="42" t="str">
        <f>k_total_tec_0722!C7</f>
        <v>AZT VIITORUL TAU</v>
      </c>
      <c r="D6" s="43">
        <v>1639940</v>
      </c>
      <c r="E6" s="43">
        <v>1641377</v>
      </c>
      <c r="F6" s="43">
        <v>1642167</v>
      </c>
      <c r="G6" s="43">
        <v>1643544</v>
      </c>
      <c r="H6" s="43">
        <v>1644755</v>
      </c>
      <c r="I6" s="43">
        <v>1646102</v>
      </c>
      <c r="J6" s="44">
        <v>1647309</v>
      </c>
    </row>
    <row r="7" spans="2:10" ht="15">
      <c r="B7" s="45">
        <f>k_total_tec_0722!B8</f>
        <v>3</v>
      </c>
      <c r="C7" s="46" t="str">
        <f>k_total_tec_0722!C8</f>
        <v>BCR</v>
      </c>
      <c r="D7" s="43">
        <v>720660</v>
      </c>
      <c r="E7" s="43">
        <v>722396</v>
      </c>
      <c r="F7" s="43">
        <v>723444</v>
      </c>
      <c r="G7" s="43">
        <v>725102</v>
      </c>
      <c r="H7" s="43">
        <v>726647</v>
      </c>
      <c r="I7" s="43">
        <v>728282</v>
      </c>
      <c r="J7" s="44">
        <v>729809</v>
      </c>
    </row>
    <row r="8" spans="2:10" ht="15">
      <c r="B8" s="45">
        <f>k_total_tec_0722!B9</f>
        <v>4</v>
      </c>
      <c r="C8" s="46" t="str">
        <f>k_total_tec_0722!C9</f>
        <v>BRD</v>
      </c>
      <c r="D8" s="43">
        <v>509778</v>
      </c>
      <c r="E8" s="43">
        <v>511581</v>
      </c>
      <c r="F8" s="43">
        <v>512772</v>
      </c>
      <c r="G8" s="43">
        <v>514564</v>
      </c>
      <c r="H8" s="43">
        <v>516095</v>
      </c>
      <c r="I8" s="43">
        <v>517788</v>
      </c>
      <c r="J8" s="44">
        <v>519382</v>
      </c>
    </row>
    <row r="9" spans="2:10" ht="15">
      <c r="B9" s="45">
        <f>k_total_tec_0722!B10</f>
        <v>5</v>
      </c>
      <c r="C9" s="46" t="str">
        <f>k_total_tec_0722!C10</f>
        <v>VITAL</v>
      </c>
      <c r="D9" s="43">
        <v>984923</v>
      </c>
      <c r="E9" s="43">
        <v>986468</v>
      </c>
      <c r="F9" s="43">
        <v>987386</v>
      </c>
      <c r="G9" s="43">
        <v>988946</v>
      </c>
      <c r="H9" s="43">
        <v>990343</v>
      </c>
      <c r="I9" s="43">
        <v>991871</v>
      </c>
      <c r="J9" s="44">
        <v>993274</v>
      </c>
    </row>
    <row r="10" spans="2:10" ht="15">
      <c r="B10" s="45">
        <f>k_total_tec_0722!B11</f>
        <v>6</v>
      </c>
      <c r="C10" s="46" t="str">
        <f>k_total_tec_0722!C11</f>
        <v>ARIPI</v>
      </c>
      <c r="D10" s="43">
        <v>820324</v>
      </c>
      <c r="E10" s="43">
        <v>821938</v>
      </c>
      <c r="F10" s="43">
        <v>822910</v>
      </c>
      <c r="G10" s="43">
        <v>824513</v>
      </c>
      <c r="H10" s="43">
        <v>825960</v>
      </c>
      <c r="I10" s="43">
        <v>827500</v>
      </c>
      <c r="J10" s="44">
        <v>828954</v>
      </c>
    </row>
    <row r="11" spans="2:10" ht="15">
      <c r="B11" s="45">
        <f>k_total_tec_0722!B12</f>
        <v>7</v>
      </c>
      <c r="C11" s="46" t="str">
        <f>k_total_tec_0722!C12</f>
        <v>NN</v>
      </c>
      <c r="D11" s="43">
        <v>2062674</v>
      </c>
      <c r="E11" s="43">
        <v>2064112</v>
      </c>
      <c r="F11" s="43">
        <v>2064919</v>
      </c>
      <c r="G11" s="43">
        <v>2066250</v>
      </c>
      <c r="H11" s="43">
        <v>2067488</v>
      </c>
      <c r="I11" s="43">
        <v>2068865</v>
      </c>
      <c r="J11" s="44">
        <v>2070106</v>
      </c>
    </row>
    <row r="12" spans="2:10" ht="15.75" thickBot="1">
      <c r="B12" s="108" t="s">
        <v>38</v>
      </c>
      <c r="C12" s="109"/>
      <c r="D12" s="50">
        <f t="shared" ref="D12:J12" si="0">SUM(D5:D11)</f>
        <v>7834131</v>
      </c>
      <c r="E12" s="50">
        <f t="shared" si="0"/>
        <v>7845238</v>
      </c>
      <c r="F12" s="50">
        <f t="shared" si="0"/>
        <v>7851858</v>
      </c>
      <c r="G12" s="50">
        <f t="shared" si="0"/>
        <v>7862673</v>
      </c>
      <c r="H12" s="50">
        <f t="shared" si="0"/>
        <v>7872374</v>
      </c>
      <c r="I12" s="50">
        <f t="shared" si="0"/>
        <v>7882943</v>
      </c>
      <c r="J12" s="51">
        <f t="shared" si="0"/>
        <v>7892684</v>
      </c>
    </row>
    <row r="17" spans="3:3" ht="18">
      <c r="C17" s="1"/>
    </row>
    <row r="18" spans="3:3" ht="18">
      <c r="C18" s="1"/>
    </row>
  </sheetData>
  <mergeCells count="11">
    <mergeCell ref="J3:J4"/>
    <mergeCell ref="H3:H4"/>
    <mergeCell ref="B2:J2"/>
    <mergeCell ref="G3:G4"/>
    <mergeCell ref="F3:F4"/>
    <mergeCell ref="E3:E4"/>
    <mergeCell ref="B12:C12"/>
    <mergeCell ref="B3:B4"/>
    <mergeCell ref="C3:C4"/>
    <mergeCell ref="I3:I4"/>
    <mergeCell ref="D3:D4"/>
  </mergeCells>
  <phoneticPr fontId="0" type="noConversion"/>
  <printOptions horizontalCentered="1" verticalCentered="1"/>
  <pageMargins left="0" right="0" top="0" bottom="0"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dimension ref="B1:Q24"/>
  <sheetViews>
    <sheetView zoomScaleNormal="100" workbookViewId="0">
      <selection activeCell="E21" sqref="E21"/>
    </sheetView>
  </sheetViews>
  <sheetFormatPr defaultRowHeight="12.75"/>
  <cols>
    <col min="2" max="2" width="4.7109375" customWidth="1"/>
    <col min="3" max="10" width="17.5703125" customWidth="1"/>
    <col min="11" max="11" width="18.42578125" customWidth="1"/>
    <col min="14" max="14" width="11.140625" bestFit="1" customWidth="1"/>
    <col min="17" max="17" width="16.7109375" customWidth="1"/>
  </cols>
  <sheetData>
    <row r="1" spans="2:17" ht="13.5" thickBot="1"/>
    <row r="2" spans="2:17" ht="42.75" customHeight="1">
      <c r="B2" s="97" t="s">
        <v>200</v>
      </c>
      <c r="C2" s="98"/>
      <c r="D2" s="98"/>
      <c r="E2" s="98"/>
      <c r="F2" s="98"/>
      <c r="G2" s="98"/>
      <c r="H2" s="98"/>
      <c r="I2" s="98"/>
      <c r="J2" s="98"/>
      <c r="K2" s="99"/>
    </row>
    <row r="3" spans="2:17" s="5" customFormat="1" ht="21" customHeight="1">
      <c r="B3" s="102" t="s">
        <v>40</v>
      </c>
      <c r="C3" s="96" t="s">
        <v>182</v>
      </c>
      <c r="D3" s="111" t="s">
        <v>20</v>
      </c>
      <c r="E3" s="111" t="s">
        <v>0</v>
      </c>
      <c r="F3" s="111" t="s">
        <v>188</v>
      </c>
      <c r="G3" s="111" t="s">
        <v>183</v>
      </c>
      <c r="H3" s="111" t="s">
        <v>34</v>
      </c>
      <c r="I3" s="111" t="s">
        <v>26</v>
      </c>
      <c r="J3" s="111" t="s">
        <v>10</v>
      </c>
      <c r="K3" s="106" t="s">
        <v>38</v>
      </c>
    </row>
    <row r="4" spans="2:17" ht="21" customHeight="1">
      <c r="B4" s="102"/>
      <c r="C4" s="96"/>
      <c r="D4" s="111"/>
      <c r="E4" s="111"/>
      <c r="F4" s="111"/>
      <c r="G4" s="111"/>
      <c r="H4" s="111"/>
      <c r="I4" s="111"/>
      <c r="J4" s="111"/>
      <c r="K4" s="106"/>
    </row>
    <row r="5" spans="2:17" s="8" customFormat="1" ht="36.75" customHeight="1">
      <c r="B5" s="102"/>
      <c r="C5" s="96"/>
      <c r="D5" s="52" t="s">
        <v>201</v>
      </c>
      <c r="E5" s="52" t="s">
        <v>202</v>
      </c>
      <c r="F5" s="52" t="s">
        <v>203</v>
      </c>
      <c r="G5" s="52" t="s">
        <v>204</v>
      </c>
      <c r="H5" s="52" t="s">
        <v>205</v>
      </c>
      <c r="I5" s="52" t="s">
        <v>206</v>
      </c>
      <c r="J5" s="52" t="s">
        <v>207</v>
      </c>
      <c r="K5" s="106"/>
    </row>
    <row r="6" spans="2:17" ht="15.75">
      <c r="B6" s="41">
        <f>k_total_tec_0722!B6</f>
        <v>1</v>
      </c>
      <c r="C6" s="42" t="str">
        <f>k_total_tec_0722!C6</f>
        <v>METROPOLITAN LIFE</v>
      </c>
      <c r="D6" s="43">
        <v>23985657.323012874</v>
      </c>
      <c r="E6" s="43">
        <v>25092215.679132264</v>
      </c>
      <c r="F6" s="43">
        <v>25907547.501617078</v>
      </c>
      <c r="G6" s="43">
        <v>26556120.836028464</v>
      </c>
      <c r="H6" s="43">
        <v>26077782.952014577</v>
      </c>
      <c r="I6" s="43">
        <v>25801301.621134181</v>
      </c>
      <c r="J6" s="43">
        <v>26441430.138544671</v>
      </c>
      <c r="K6" s="44">
        <f t="shared" ref="K6:K12" si="0">SUM(D6:J6)</f>
        <v>179862056.05148411</v>
      </c>
      <c r="Q6" s="22"/>
    </row>
    <row r="7" spans="2:17" ht="15.75">
      <c r="B7" s="41">
        <f>k_total_tec_0722!B7</f>
        <v>2</v>
      </c>
      <c r="C7" s="42" t="str">
        <f>k_total_tec_0722!C7</f>
        <v>AZT VIITORUL TAU</v>
      </c>
      <c r="D7" s="43">
        <v>35584422.505608208</v>
      </c>
      <c r="E7" s="43">
        <v>37691281.163995467</v>
      </c>
      <c r="F7" s="43">
        <v>38429023.285899095</v>
      </c>
      <c r="G7" s="43">
        <v>39351041.599288486</v>
      </c>
      <c r="H7" s="43">
        <v>38747786.798947155</v>
      </c>
      <c r="I7" s="43">
        <v>37826753.427745782</v>
      </c>
      <c r="J7" s="43">
        <v>39149851.704383865</v>
      </c>
      <c r="K7" s="44">
        <f t="shared" si="0"/>
        <v>266780160.4858681</v>
      </c>
      <c r="Q7" s="22"/>
    </row>
    <row r="8" spans="2:17" ht="15.75">
      <c r="B8" s="41">
        <f>k_total_tec_0722!B8</f>
        <v>3</v>
      </c>
      <c r="C8" s="46" t="str">
        <f>k_total_tec_0722!C8</f>
        <v>BCR</v>
      </c>
      <c r="D8" s="43">
        <v>13599047.917382428</v>
      </c>
      <c r="E8" s="43">
        <v>14328880.929253682</v>
      </c>
      <c r="F8" s="43">
        <v>14598692.391655887</v>
      </c>
      <c r="G8" s="43">
        <v>15262205.894243209</v>
      </c>
      <c r="H8" s="43">
        <v>14983341.972059121</v>
      </c>
      <c r="I8" s="43">
        <v>14713303.342692601</v>
      </c>
      <c r="J8" s="43">
        <v>15187444.033640759</v>
      </c>
      <c r="K8" s="44">
        <f t="shared" si="0"/>
        <v>102672916.48092768</v>
      </c>
      <c r="Q8" s="22"/>
    </row>
    <row r="9" spans="2:17" ht="15.75">
      <c r="B9" s="41">
        <f>k_total_tec_0722!B9</f>
        <v>4</v>
      </c>
      <c r="C9" s="46" t="str">
        <f>k_total_tec_0722!C9</f>
        <v>BRD</v>
      </c>
      <c r="D9" s="43">
        <v>9386081.3241446204</v>
      </c>
      <c r="E9" s="43">
        <v>9876054.5167557057</v>
      </c>
      <c r="F9" s="43">
        <v>10273137.330206987</v>
      </c>
      <c r="G9" s="43">
        <v>10456240.095407505</v>
      </c>
      <c r="H9" s="43">
        <v>10435791.050820004</v>
      </c>
      <c r="I9" s="43">
        <v>10237756.235525588</v>
      </c>
      <c r="J9" s="43">
        <v>10629536.423841059</v>
      </c>
      <c r="K9" s="44">
        <f t="shared" si="0"/>
        <v>71294596.976701468</v>
      </c>
      <c r="Q9" s="22"/>
    </row>
    <row r="10" spans="2:17" ht="15.75">
      <c r="B10" s="41">
        <f>k_total_tec_0722!B10</f>
        <v>5</v>
      </c>
      <c r="C10" s="46" t="str">
        <f>k_total_tec_0722!C10</f>
        <v>VITAL</v>
      </c>
      <c r="D10" s="43">
        <v>18679462.015723206</v>
      </c>
      <c r="E10" s="43">
        <v>19646768.455560952</v>
      </c>
      <c r="F10" s="43">
        <v>20070795.399417855</v>
      </c>
      <c r="G10" s="43">
        <v>20515965.394566625</v>
      </c>
      <c r="H10" s="43">
        <v>20537734.156711884</v>
      </c>
      <c r="I10" s="43">
        <v>19984271.92425143</v>
      </c>
      <c r="J10" s="43">
        <v>20645124.324543938</v>
      </c>
      <c r="K10" s="44">
        <f t="shared" si="0"/>
        <v>140080121.67077589</v>
      </c>
      <c r="Q10" s="22"/>
    </row>
    <row r="11" spans="2:17" ht="15.75">
      <c r="B11" s="41">
        <f>k_total_tec_0722!B11</f>
        <v>6</v>
      </c>
      <c r="C11" s="46" t="str">
        <f>k_total_tec_0722!C11</f>
        <v>ARIPI</v>
      </c>
      <c r="D11" s="43">
        <v>16388518.623309957</v>
      </c>
      <c r="E11" s="43">
        <v>17163308.442609679</v>
      </c>
      <c r="F11" s="43">
        <v>17585424.280401036</v>
      </c>
      <c r="G11" s="43">
        <v>18043260.025873221</v>
      </c>
      <c r="H11" s="43">
        <v>17824301.882972263</v>
      </c>
      <c r="I11" s="43">
        <v>17532580.493103519</v>
      </c>
      <c r="J11" s="43">
        <v>18047088.124162029</v>
      </c>
      <c r="K11" s="44">
        <f t="shared" si="0"/>
        <v>122584481.87243173</v>
      </c>
      <c r="Q11" s="22"/>
    </row>
    <row r="12" spans="2:17" ht="15.75">
      <c r="B12" s="41">
        <f>k_total_tec_0722!B12</f>
        <v>7</v>
      </c>
      <c r="C12" s="46" t="str">
        <f>k_total_tec_0722!C12</f>
        <v>NN</v>
      </c>
      <c r="D12" s="43">
        <v>54997135.264040738</v>
      </c>
      <c r="E12" s="43">
        <v>57566003.723490365</v>
      </c>
      <c r="F12" s="43">
        <v>59928360.284605436</v>
      </c>
      <c r="G12" s="43">
        <v>60990250.04042691</v>
      </c>
      <c r="H12" s="43">
        <v>59346279.003846928</v>
      </c>
      <c r="I12" s="43">
        <v>58610038.325169601</v>
      </c>
      <c r="J12" s="43">
        <v>60075256.368585706</v>
      </c>
      <c r="K12" s="44">
        <f t="shared" si="0"/>
        <v>411513323.01016569</v>
      </c>
      <c r="Q12" s="22"/>
    </row>
    <row r="13" spans="2:17" ht="15.75" thickBot="1">
      <c r="B13" s="108" t="s">
        <v>38</v>
      </c>
      <c r="C13" s="109"/>
      <c r="D13" s="39">
        <f t="shared" ref="D13:K13" si="1">SUM(D6:D12)</f>
        <v>172620324.97322202</v>
      </c>
      <c r="E13" s="39">
        <f t="shared" si="1"/>
        <v>181364512.9107981</v>
      </c>
      <c r="F13" s="39">
        <f t="shared" si="1"/>
        <v>186792980.47380337</v>
      </c>
      <c r="G13" s="39">
        <f t="shared" si="1"/>
        <v>191175083.88583443</v>
      </c>
      <c r="H13" s="39">
        <f t="shared" si="1"/>
        <v>187953017.81737196</v>
      </c>
      <c r="I13" s="39">
        <f t="shared" si="1"/>
        <v>184706005.36962271</v>
      </c>
      <c r="J13" s="39">
        <f t="shared" si="1"/>
        <v>190175731.11770204</v>
      </c>
      <c r="K13" s="40">
        <f t="shared" si="1"/>
        <v>1294787656.5483546</v>
      </c>
      <c r="Q13" s="23"/>
    </row>
    <row r="24" spans="4:11">
      <c r="D24" s="4"/>
      <c r="E24" s="4"/>
      <c r="F24" s="4"/>
      <c r="G24" s="4"/>
      <c r="H24" s="4"/>
      <c r="I24" s="4"/>
      <c r="J24" s="4"/>
      <c r="K24" s="4"/>
    </row>
  </sheetData>
  <mergeCells count="12">
    <mergeCell ref="B13:C13"/>
    <mergeCell ref="B3:B5"/>
    <mergeCell ref="K3:K5"/>
    <mergeCell ref="D3:D4"/>
    <mergeCell ref="I3:I4"/>
    <mergeCell ref="G3:G4"/>
    <mergeCell ref="F3:F4"/>
    <mergeCell ref="E3:E4"/>
    <mergeCell ref="H3:H4"/>
    <mergeCell ref="B2:K2"/>
    <mergeCell ref="J3:J4"/>
    <mergeCell ref="C3:C5"/>
  </mergeCells>
  <phoneticPr fontId="16" type="noConversion"/>
  <printOptions horizontalCentered="1" verticalCentered="1"/>
  <pageMargins left="0.27559055118110237" right="0.23622047244094491" top="0.98425196850393704" bottom="0.98425196850393704" header="0.51181102362204722" footer="0.51181102362204722"/>
  <pageSetup paperSize="9" scale="80" orientation="landscape" r:id="rId1"/>
  <headerFooter alignWithMargins="0"/>
</worksheet>
</file>

<file path=xl/worksheets/sheet5.xml><?xml version="1.0" encoding="utf-8"?>
<worksheet xmlns="http://schemas.openxmlformats.org/spreadsheetml/2006/main" xmlns:r="http://schemas.openxmlformats.org/officeDocument/2006/relationships">
  <dimension ref="B1:L7"/>
  <sheetViews>
    <sheetView workbookViewId="0">
      <selection activeCell="L18" sqref="L18"/>
    </sheetView>
  </sheetViews>
  <sheetFormatPr defaultRowHeight="12.75"/>
  <cols>
    <col min="2" max="2" width="10.42578125" bestFit="1" customWidth="1"/>
    <col min="3" max="9" width="13.140625" bestFit="1" customWidth="1"/>
  </cols>
  <sheetData>
    <row r="1" spans="2:12" ht="13.5" thickBot="1"/>
    <row r="2" spans="2:12" ht="25.5">
      <c r="B2" s="53"/>
      <c r="C2" s="55" t="s">
        <v>6</v>
      </c>
      <c r="D2" s="55" t="s">
        <v>1</v>
      </c>
      <c r="E2" s="55" t="s">
        <v>189</v>
      </c>
      <c r="F2" s="55" t="s">
        <v>184</v>
      </c>
      <c r="G2" s="55" t="s">
        <v>35</v>
      </c>
      <c r="H2" s="55" t="s">
        <v>27</v>
      </c>
      <c r="I2" s="56" t="s">
        <v>11</v>
      </c>
    </row>
    <row r="3" spans="2:12" ht="15">
      <c r="B3" s="59" t="s">
        <v>147</v>
      </c>
      <c r="C3" s="43">
        <v>172620324.97322202</v>
      </c>
      <c r="D3" s="43">
        <v>181364513</v>
      </c>
      <c r="E3" s="43">
        <v>186792980</v>
      </c>
      <c r="F3" s="43">
        <v>191175084</v>
      </c>
      <c r="G3" s="43">
        <v>187953018</v>
      </c>
      <c r="H3" s="43">
        <v>184706005</v>
      </c>
      <c r="I3" s="44">
        <v>190175731</v>
      </c>
    </row>
    <row r="4" spans="2:12" ht="15" hidden="1">
      <c r="B4" s="59"/>
      <c r="C4" s="60"/>
      <c r="D4" s="60"/>
      <c r="E4" s="60"/>
      <c r="F4" s="60"/>
      <c r="G4" s="60"/>
      <c r="H4" s="60"/>
      <c r="I4" s="61"/>
    </row>
    <row r="5" spans="2:12" ht="15">
      <c r="B5" s="59" t="s">
        <v>148</v>
      </c>
      <c r="C5" s="43">
        <v>854142630</v>
      </c>
      <c r="D5" s="43">
        <v>896230877</v>
      </c>
      <c r="E5" s="43">
        <v>924102233</v>
      </c>
      <c r="F5" s="43">
        <v>945781375</v>
      </c>
      <c r="G5" s="43">
        <v>928299955</v>
      </c>
      <c r="H5" s="43">
        <v>901236012</v>
      </c>
      <c r="I5" s="44">
        <v>936159054</v>
      </c>
    </row>
    <row r="6" spans="2:12" ht="15">
      <c r="B6" s="59" t="s">
        <v>149</v>
      </c>
      <c r="C6" s="62">
        <v>4.9481000000000002</v>
      </c>
      <c r="D6" s="62">
        <v>4.9416000000000002</v>
      </c>
      <c r="E6" s="62">
        <v>4.9471999999999996</v>
      </c>
      <c r="F6" s="62">
        <v>4.9471999999999996</v>
      </c>
      <c r="G6" s="62">
        <v>4.9390000000000001</v>
      </c>
      <c r="H6" s="62">
        <v>4.8792999999999997</v>
      </c>
      <c r="I6" s="63">
        <v>4.8792999999999997</v>
      </c>
    </row>
    <row r="7" spans="2:12" ht="39" thickBot="1">
      <c r="B7" s="54"/>
      <c r="C7" s="57" t="s">
        <v>5</v>
      </c>
      <c r="D7" s="57" t="s">
        <v>190</v>
      </c>
      <c r="E7" s="57" t="s">
        <v>187</v>
      </c>
      <c r="F7" s="57" t="s">
        <v>124</v>
      </c>
      <c r="G7" s="57" t="s">
        <v>32</v>
      </c>
      <c r="H7" s="57" t="s">
        <v>25</v>
      </c>
      <c r="I7" s="58" t="s">
        <v>192</v>
      </c>
      <c r="L7" s="29"/>
    </row>
  </sheetData>
  <phoneticPr fontId="16" type="noConversion"/>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sheetPr>
    <pageSetUpPr fitToPage="1"/>
  </sheetPr>
  <dimension ref="B1:J19"/>
  <sheetViews>
    <sheetView zoomScaleNormal="100" workbookViewId="0">
      <selection activeCell="F23" sqref="F23"/>
    </sheetView>
  </sheetViews>
  <sheetFormatPr defaultRowHeight="12.75"/>
  <cols>
    <col min="2" max="2" width="5.140625" customWidth="1"/>
    <col min="3" max="3" width="17.85546875" customWidth="1"/>
    <col min="4" max="10" width="16.85546875" customWidth="1"/>
  </cols>
  <sheetData>
    <row r="1" spans="2:10" ht="13.5" thickBot="1"/>
    <row r="2" spans="2:10" s="2" customFormat="1" ht="39.75" customHeight="1">
      <c r="B2" s="97" t="s">
        <v>208</v>
      </c>
      <c r="C2" s="98"/>
      <c r="D2" s="98"/>
      <c r="E2" s="98"/>
      <c r="F2" s="98"/>
      <c r="G2" s="98"/>
      <c r="H2" s="98"/>
      <c r="I2" s="98"/>
      <c r="J2" s="99"/>
    </row>
    <row r="3" spans="2:10" ht="12.75" customHeight="1">
      <c r="B3" s="102" t="s">
        <v>40</v>
      </c>
      <c r="C3" s="96" t="s">
        <v>39</v>
      </c>
      <c r="D3" s="107" t="s">
        <v>20</v>
      </c>
      <c r="E3" s="107" t="s">
        <v>0</v>
      </c>
      <c r="F3" s="107" t="s">
        <v>188</v>
      </c>
      <c r="G3" s="107" t="s">
        <v>183</v>
      </c>
      <c r="H3" s="107" t="s">
        <v>34</v>
      </c>
      <c r="I3" s="107" t="s">
        <v>26</v>
      </c>
      <c r="J3" s="110" t="s">
        <v>10</v>
      </c>
    </row>
    <row r="4" spans="2:10" ht="21.75" customHeight="1">
      <c r="B4" s="102"/>
      <c r="C4" s="96"/>
      <c r="D4" s="96"/>
      <c r="E4" s="96"/>
      <c r="F4" s="96"/>
      <c r="G4" s="96"/>
      <c r="H4" s="96"/>
      <c r="I4" s="96"/>
      <c r="J4" s="106"/>
    </row>
    <row r="5" spans="2:10" ht="25.5">
      <c r="B5" s="102"/>
      <c r="C5" s="96"/>
      <c r="D5" s="52" t="s">
        <v>209</v>
      </c>
      <c r="E5" s="52" t="s">
        <v>210</v>
      </c>
      <c r="F5" s="52" t="s">
        <v>211</v>
      </c>
      <c r="G5" s="52" t="s">
        <v>212</v>
      </c>
      <c r="H5" s="52" t="s">
        <v>213</v>
      </c>
      <c r="I5" s="52" t="s">
        <v>214</v>
      </c>
      <c r="J5" s="64" t="s">
        <v>215</v>
      </c>
    </row>
    <row r="6" spans="2:10" ht="15">
      <c r="B6" s="41">
        <f>k_total_tec_0722!B6</f>
        <v>1</v>
      </c>
      <c r="C6" s="42" t="str">
        <f>k_total_tec_0722!C6</f>
        <v>METROPOLITAN LIFE</v>
      </c>
      <c r="D6" s="67">
        <f>sume_euro_0722!D6/evolutie_rp_0722!D5</f>
        <v>21.888078941856847</v>
      </c>
      <c r="E6" s="67">
        <f>sume_euro_0722!E6/evolutie_rp_0722!E5</f>
        <v>22.865858500383887</v>
      </c>
      <c r="F6" s="67">
        <f>sume_euro_0722!F6/evolutie_rp_0722!F5</f>
        <v>23.589630416856735</v>
      </c>
      <c r="G6" s="67">
        <f>sume_euro_0722!G6/evolutie_rp_0722!G5</f>
        <v>24.14732825343528</v>
      </c>
      <c r="H6" s="67">
        <f>sume_euro_0722!H6/evolutie_rp_0722!H5</f>
        <v>23.683693146597612</v>
      </c>
      <c r="I6" s="67">
        <f>sume_euro_0722!I6/evolutie_rp_0722!I5</f>
        <v>23.401798238726371</v>
      </c>
      <c r="J6" s="68">
        <f>sume_euro_0722!J6/evolutie_rp_0722!J5</f>
        <v>23.953825373506067</v>
      </c>
    </row>
    <row r="7" spans="2:10" ht="15">
      <c r="B7" s="45">
        <f>k_total_tec_0722!B7</f>
        <v>2</v>
      </c>
      <c r="C7" s="42" t="str">
        <f>k_total_tec_0722!C7</f>
        <v>AZT VIITORUL TAU</v>
      </c>
      <c r="D7" s="67">
        <f>sume_euro_0722!D7/evolutie_rp_0722!D6</f>
        <v>21.698612452655713</v>
      </c>
      <c r="E7" s="67">
        <f>sume_euro_0722!E7/evolutie_rp_0722!E6</f>
        <v>22.963207821235137</v>
      </c>
      <c r="F7" s="67">
        <f>sume_euro_0722!F7/evolutie_rp_0722!F6</f>
        <v>23.401410018529841</v>
      </c>
      <c r="G7" s="67">
        <f>sume_euro_0722!G7/evolutie_rp_0722!G6</f>
        <v>23.942797758556196</v>
      </c>
      <c r="H7" s="67">
        <f>sume_euro_0722!H7/evolutie_rp_0722!H6</f>
        <v>23.55839428908692</v>
      </c>
      <c r="I7" s="67">
        <f>sume_euro_0722!I7/evolutie_rp_0722!I6</f>
        <v>22.979592654492723</v>
      </c>
      <c r="J7" s="68">
        <f>sume_euro_0722!J7/evolutie_rp_0722!J6</f>
        <v>23.765942943542388</v>
      </c>
    </row>
    <row r="8" spans="2:10" ht="15">
      <c r="B8" s="45">
        <f>k_total_tec_0722!B8</f>
        <v>3</v>
      </c>
      <c r="C8" s="46" t="str">
        <f>k_total_tec_0722!C8</f>
        <v>BCR</v>
      </c>
      <c r="D8" s="67">
        <f>sume_euro_0722!D8/evolutie_rp_0722!D7</f>
        <v>18.870268805514986</v>
      </c>
      <c r="E8" s="67">
        <f>sume_euro_0722!E8/evolutie_rp_0722!E7</f>
        <v>19.835216320762687</v>
      </c>
      <c r="F8" s="67">
        <f>sume_euro_0722!F8/evolutie_rp_0722!F7</f>
        <v>20.179436682944203</v>
      </c>
      <c r="G8" s="67">
        <f>sume_euro_0722!G8/evolutie_rp_0722!G7</f>
        <v>21.048357188703395</v>
      </c>
      <c r="H8" s="67">
        <f>sume_euro_0722!H8/evolutie_rp_0722!H7</f>
        <v>20.619836002982357</v>
      </c>
      <c r="I8" s="67">
        <f>sume_euro_0722!I8/evolutie_rp_0722!I7</f>
        <v>20.202755721949192</v>
      </c>
      <c r="J8" s="68">
        <f>sume_euro_0722!J8/evolutie_rp_0722!J7</f>
        <v>20.810162705092374</v>
      </c>
    </row>
    <row r="9" spans="2:10" ht="15">
      <c r="B9" s="45">
        <f>k_total_tec_0722!B9</f>
        <v>4</v>
      </c>
      <c r="C9" s="46" t="str">
        <f>k_total_tec_0722!C9</f>
        <v>BRD</v>
      </c>
      <c r="D9" s="67">
        <f>sume_euro_0722!D9/evolutie_rp_0722!D8</f>
        <v>18.412095704688355</v>
      </c>
      <c r="E9" s="67">
        <f>sume_euro_0722!E9/evolutie_rp_0722!E8</f>
        <v>19.304967379077226</v>
      </c>
      <c r="F9" s="67">
        <f>sume_euro_0722!F9/evolutie_rp_0722!F8</f>
        <v>20.034513058838989</v>
      </c>
      <c r="G9" s="67">
        <f>sume_euro_0722!G9/evolutie_rp_0722!G8</f>
        <v>20.320582270441587</v>
      </c>
      <c r="H9" s="67">
        <f>sume_euro_0722!H9/evolutie_rp_0722!H8</f>
        <v>20.220678461949841</v>
      </c>
      <c r="I9" s="67">
        <f>sume_euro_0722!I9/evolutie_rp_0722!I8</f>
        <v>19.772100233156404</v>
      </c>
      <c r="J9" s="68">
        <f>sume_euro_0722!J9/evolutie_rp_0722!J8</f>
        <v>20.465738943284634</v>
      </c>
    </row>
    <row r="10" spans="2:10" ht="15">
      <c r="B10" s="45">
        <f>k_total_tec_0722!B10</f>
        <v>5</v>
      </c>
      <c r="C10" s="46" t="str">
        <f>k_total_tec_0722!C10</f>
        <v>VITAL</v>
      </c>
      <c r="D10" s="67">
        <f>sume_euro_0722!D10/evolutie_rp_0722!D9</f>
        <v>18.96540340282764</v>
      </c>
      <c r="E10" s="67">
        <f>sume_euro_0722!E10/evolutie_rp_0722!E9</f>
        <v>19.916275495566964</v>
      </c>
      <c r="F10" s="67">
        <f>sume_euro_0722!F10/evolutie_rp_0722!F9</f>
        <v>20.327202734713531</v>
      </c>
      <c r="G10" s="67">
        <f>sume_euro_0722!G10/evolutie_rp_0722!G9</f>
        <v>20.745283761263632</v>
      </c>
      <c r="H10" s="67">
        <f>sume_euro_0722!H10/evolutie_rp_0722!H9</f>
        <v>20.738001032684519</v>
      </c>
      <c r="I10" s="67">
        <f>sume_euro_0722!I10/evolutie_rp_0722!I9</f>
        <v>20.148055467143841</v>
      </c>
      <c r="J10" s="68">
        <f>sume_euro_0722!J10/evolutie_rp_0722!J9</f>
        <v>20.78492372149471</v>
      </c>
    </row>
    <row r="11" spans="2:10" ht="15">
      <c r="B11" s="45">
        <f>k_total_tec_0722!B11</f>
        <v>6</v>
      </c>
      <c r="C11" s="46" t="str">
        <f>k_total_tec_0722!C11</f>
        <v>ARIPI</v>
      </c>
      <c r="D11" s="67">
        <f>sume_euro_0722!D11/evolutie_rp_0722!D10</f>
        <v>19.978104533464773</v>
      </c>
      <c r="E11" s="67">
        <f>sume_euro_0722!E11/evolutie_rp_0722!E10</f>
        <v>20.881512282690032</v>
      </c>
      <c r="F11" s="67">
        <f>sume_euro_0722!F11/evolutie_rp_0722!F10</f>
        <v>21.369802627749131</v>
      </c>
      <c r="G11" s="67">
        <f>sume_euro_0722!G11/evolutie_rp_0722!G10</f>
        <v>21.883536130871462</v>
      </c>
      <c r="H11" s="67">
        <f>sume_euro_0722!H11/evolutie_rp_0722!H10</f>
        <v>21.580103011008116</v>
      </c>
      <c r="I11" s="67">
        <f>sume_euro_0722!I11/evolutie_rp_0722!I10</f>
        <v>21.187408450880387</v>
      </c>
      <c r="J11" s="68">
        <f>sume_euro_0722!J11/evolutie_rp_0722!J10</f>
        <v>21.770916268166907</v>
      </c>
    </row>
    <row r="12" spans="2:10" ht="15">
      <c r="B12" s="45">
        <f>k_total_tec_0722!B12</f>
        <v>7</v>
      </c>
      <c r="C12" s="46" t="str">
        <f>k_total_tec_0722!C12</f>
        <v>NN</v>
      </c>
      <c r="D12" s="67">
        <f>sume_euro_0722!D12/evolutie_rp_0722!D11</f>
        <v>26.663028313752314</v>
      </c>
      <c r="E12" s="67">
        <f>sume_euro_0722!E12/evolutie_rp_0722!E11</f>
        <v>27.888992323813032</v>
      </c>
      <c r="F12" s="67">
        <f>sume_euro_0722!F12/evolutie_rp_0722!F11</f>
        <v>29.022136115075426</v>
      </c>
      <c r="G12" s="67">
        <f>sume_euro_0722!G12/evolutie_rp_0722!G11</f>
        <v>29.517362391011208</v>
      </c>
      <c r="H12" s="67">
        <f>sume_euro_0722!H12/evolutie_rp_0722!H11</f>
        <v>28.70453371620388</v>
      </c>
      <c r="I12" s="67">
        <f>sume_euro_0722!I12/evolutie_rp_0722!I11</f>
        <v>28.329561535029885</v>
      </c>
      <c r="J12" s="68">
        <f>sume_euro_0722!J12/evolutie_rp_0722!J11</f>
        <v>29.020376912383089</v>
      </c>
    </row>
    <row r="13" spans="2:10" ht="15.75" thickBot="1">
      <c r="B13" s="108" t="s">
        <v>38</v>
      </c>
      <c r="C13" s="109"/>
      <c r="D13" s="65">
        <f>sume_euro_0722!D13/evolutie_rp_0722!D12</f>
        <v>22.034393473024899</v>
      </c>
      <c r="E13" s="65">
        <f>sume_euro_0722!E13/evolutie_rp_0722!E12</f>
        <v>23.117783413428388</v>
      </c>
      <c r="F13" s="65">
        <f>sume_euro_0722!F13/evolutie_rp_0722!F12</f>
        <v>23.789653413727475</v>
      </c>
      <c r="G13" s="65">
        <f>sume_euro_0722!G13/evolutie_rp_0722!G12</f>
        <v>24.314261051659457</v>
      </c>
      <c r="H13" s="65">
        <f>sume_euro_0722!H13/evolutie_rp_0722!H12</f>
        <v>23.875011250401972</v>
      </c>
      <c r="I13" s="65">
        <f>sume_euro_0722!I13/evolutie_rp_0722!I12</f>
        <v>23.431097417502919</v>
      </c>
      <c r="J13" s="66">
        <f>sume_euro_0722!J13/evolutie_rp_0722!J12</f>
        <v>24.095191333860832</v>
      </c>
    </row>
    <row r="18" spans="3:3" ht="18">
      <c r="C18" s="1"/>
    </row>
    <row r="19" spans="3:3" ht="18">
      <c r="C19" s="1"/>
    </row>
  </sheetData>
  <mergeCells count="11">
    <mergeCell ref="D3:D4"/>
    <mergeCell ref="B13:C13"/>
    <mergeCell ref="C3:C5"/>
    <mergeCell ref="B3:B5"/>
    <mergeCell ref="J3:J4"/>
    <mergeCell ref="H3:H4"/>
    <mergeCell ref="I3:I4"/>
    <mergeCell ref="G3:G4"/>
    <mergeCell ref="B2:J2"/>
    <mergeCell ref="F3:F4"/>
    <mergeCell ref="E3:E4"/>
  </mergeCells>
  <phoneticPr fontId="0" type="noConversion"/>
  <printOptions horizontalCentered="1" verticalCentered="1"/>
  <pageMargins left="0" right="0" top="0" bottom="0" header="0" footer="0"/>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dimension ref="B1:O33"/>
  <sheetViews>
    <sheetView workbookViewId="0">
      <selection activeCell="K24" sqref="K24"/>
    </sheetView>
  </sheetViews>
  <sheetFormatPr defaultRowHeight="12.75"/>
  <cols>
    <col min="2" max="2" width="4.7109375" customWidth="1"/>
    <col min="3" max="3" width="18.85546875" customWidth="1"/>
    <col min="4" max="4" width="14.140625" customWidth="1"/>
    <col min="5" max="5" width="12.5703125" customWidth="1"/>
    <col min="6" max="6" width="16.5703125" customWidth="1"/>
    <col min="7" max="7" width="13" customWidth="1"/>
    <col min="8" max="8" width="9.5703125" bestFit="1" customWidth="1"/>
    <col min="9" max="9" width="7" bestFit="1" customWidth="1"/>
    <col min="10" max="10" width="10.85546875" customWidth="1"/>
    <col min="11" max="11" width="13" customWidth="1"/>
    <col min="12" max="12" width="16.5703125" customWidth="1"/>
    <col min="13" max="13" width="17.5703125" customWidth="1"/>
  </cols>
  <sheetData>
    <row r="1" spans="2:15" ht="13.5" thickBot="1"/>
    <row r="2" spans="2:15" s="2" customFormat="1" ht="44.25" customHeight="1">
      <c r="B2" s="97" t="s">
        <v>208</v>
      </c>
      <c r="C2" s="98"/>
      <c r="D2" s="98"/>
      <c r="E2" s="98"/>
      <c r="F2" s="98"/>
      <c r="G2" s="98"/>
      <c r="H2" s="98"/>
      <c r="I2" s="98"/>
      <c r="J2" s="98"/>
      <c r="K2" s="98"/>
      <c r="L2" s="98"/>
      <c r="M2" s="99"/>
      <c r="N2" s="3"/>
      <c r="O2" s="3"/>
    </row>
    <row r="3" spans="2:15" ht="27" customHeight="1">
      <c r="B3" s="102" t="s">
        <v>40</v>
      </c>
      <c r="C3" s="96" t="s">
        <v>39</v>
      </c>
      <c r="D3" s="96" t="s">
        <v>12</v>
      </c>
      <c r="E3" s="96" t="s">
        <v>13</v>
      </c>
      <c r="F3" s="96" t="s">
        <v>14</v>
      </c>
      <c r="G3" s="96" t="s">
        <v>15</v>
      </c>
      <c r="H3" s="96" t="s">
        <v>186</v>
      </c>
      <c r="I3" s="96"/>
      <c r="J3" s="96"/>
      <c r="K3" s="96"/>
      <c r="L3" s="96" t="s">
        <v>16</v>
      </c>
      <c r="M3" s="106" t="s">
        <v>17</v>
      </c>
    </row>
    <row r="4" spans="2:15" ht="84" customHeight="1">
      <c r="B4" s="113"/>
      <c r="C4" s="112"/>
      <c r="D4" s="112"/>
      <c r="E4" s="112"/>
      <c r="F4" s="112"/>
      <c r="G4" s="96"/>
      <c r="H4" s="36" t="s">
        <v>160</v>
      </c>
      <c r="I4" s="36" t="s">
        <v>161</v>
      </c>
      <c r="J4" s="36" t="s">
        <v>21</v>
      </c>
      <c r="K4" s="36" t="s">
        <v>22</v>
      </c>
      <c r="L4" s="112"/>
      <c r="M4" s="114"/>
    </row>
    <row r="5" spans="2:15" ht="15.75">
      <c r="B5" s="41">
        <f>k_total_tec_0722!B6</f>
        <v>1</v>
      </c>
      <c r="C5" s="42" t="str">
        <f>k_total_tec_0722!C6</f>
        <v>METROPOLITAN LIFE</v>
      </c>
      <c r="D5" s="43">
        <v>1102535</v>
      </c>
      <c r="E5" s="60">
        <v>44</v>
      </c>
      <c r="F5" s="43">
        <v>3</v>
      </c>
      <c r="G5" s="43">
        <v>4</v>
      </c>
      <c r="H5" s="43">
        <v>180</v>
      </c>
      <c r="I5" s="43">
        <v>0</v>
      </c>
      <c r="J5" s="43">
        <v>0</v>
      </c>
      <c r="K5" s="43">
        <v>1</v>
      </c>
      <c r="L5" s="43">
        <v>1531</v>
      </c>
      <c r="M5" s="44">
        <f>D5-E5+F5+G5-H5+I5+L5+J5+K5</f>
        <v>1103850</v>
      </c>
      <c r="N5" s="69"/>
      <c r="O5" s="4"/>
    </row>
    <row r="6" spans="2:15" ht="15.75">
      <c r="B6" s="45">
        <f>k_total_tec_0722!B7</f>
        <v>2</v>
      </c>
      <c r="C6" s="42" t="str">
        <f>k_total_tec_0722!C7</f>
        <v>AZT VIITORUL TAU</v>
      </c>
      <c r="D6" s="43">
        <v>1646102</v>
      </c>
      <c r="E6" s="60">
        <v>4</v>
      </c>
      <c r="F6" s="43">
        <v>4</v>
      </c>
      <c r="G6" s="43">
        <v>8</v>
      </c>
      <c r="H6" s="43">
        <v>332</v>
      </c>
      <c r="I6" s="43">
        <v>0</v>
      </c>
      <c r="J6" s="43">
        <v>0</v>
      </c>
      <c r="K6" s="43">
        <v>0</v>
      </c>
      <c r="L6" s="43">
        <v>1531</v>
      </c>
      <c r="M6" s="44">
        <f t="shared" ref="M6:M11" si="0">D6-E6+F6+G6-H6+I6+L6+J6+K6</f>
        <v>1647309</v>
      </c>
      <c r="N6" s="69"/>
      <c r="O6" s="4"/>
    </row>
    <row r="7" spans="2:15" ht="15.75">
      <c r="B7" s="45">
        <f>k_total_tec_0722!B8</f>
        <v>3</v>
      </c>
      <c r="C7" s="46" t="str">
        <f>k_total_tec_0722!C8</f>
        <v>BCR</v>
      </c>
      <c r="D7" s="43">
        <v>728282</v>
      </c>
      <c r="E7" s="60">
        <v>10</v>
      </c>
      <c r="F7" s="43">
        <v>50</v>
      </c>
      <c r="G7" s="43">
        <v>26</v>
      </c>
      <c r="H7" s="43">
        <v>71</v>
      </c>
      <c r="I7" s="43">
        <v>0</v>
      </c>
      <c r="J7" s="43">
        <v>0</v>
      </c>
      <c r="K7" s="43">
        <v>1</v>
      </c>
      <c r="L7" s="43">
        <v>1531</v>
      </c>
      <c r="M7" s="44">
        <f t="shared" si="0"/>
        <v>729809</v>
      </c>
      <c r="N7" s="69"/>
      <c r="O7" s="4"/>
    </row>
    <row r="8" spans="2:15" ht="15.75">
      <c r="B8" s="45">
        <f>k_total_tec_0722!B9</f>
        <v>4</v>
      </c>
      <c r="C8" s="46" t="str">
        <f>k_total_tec_0722!C9</f>
        <v>BRD</v>
      </c>
      <c r="D8" s="43">
        <v>517788</v>
      </c>
      <c r="E8" s="60">
        <v>59</v>
      </c>
      <c r="F8" s="43">
        <v>4</v>
      </c>
      <c r="G8" s="43">
        <v>137</v>
      </c>
      <c r="H8" s="43">
        <v>33</v>
      </c>
      <c r="I8" s="43">
        <v>0</v>
      </c>
      <c r="J8" s="43">
        <v>0</v>
      </c>
      <c r="K8" s="43">
        <v>4</v>
      </c>
      <c r="L8" s="43">
        <v>1541</v>
      </c>
      <c r="M8" s="44">
        <f t="shared" si="0"/>
        <v>519382</v>
      </c>
      <c r="N8" s="69"/>
      <c r="O8" s="4"/>
    </row>
    <row r="9" spans="2:15" ht="15.75">
      <c r="B9" s="45">
        <f>k_total_tec_0722!B10</f>
        <v>5</v>
      </c>
      <c r="C9" s="46" t="str">
        <f>k_total_tec_0722!C10</f>
        <v>VITAL</v>
      </c>
      <c r="D9" s="43">
        <v>991871</v>
      </c>
      <c r="E9" s="60">
        <v>22</v>
      </c>
      <c r="F9" s="43">
        <v>5</v>
      </c>
      <c r="G9" s="43">
        <v>10</v>
      </c>
      <c r="H9" s="43">
        <v>122</v>
      </c>
      <c r="I9" s="43">
        <v>0</v>
      </c>
      <c r="J9" s="43">
        <v>0</v>
      </c>
      <c r="K9" s="43">
        <v>1</v>
      </c>
      <c r="L9" s="43">
        <v>1531</v>
      </c>
      <c r="M9" s="44">
        <f t="shared" si="0"/>
        <v>993274</v>
      </c>
      <c r="N9" s="69"/>
      <c r="O9" s="4"/>
    </row>
    <row r="10" spans="2:15" ht="15.75">
      <c r="B10" s="45">
        <f>k_total_tec_0722!B11</f>
        <v>6</v>
      </c>
      <c r="C10" s="46" t="str">
        <f>k_total_tec_0722!C11</f>
        <v>ARIPI</v>
      </c>
      <c r="D10" s="43">
        <v>827500</v>
      </c>
      <c r="E10" s="60">
        <v>6</v>
      </c>
      <c r="F10" s="43">
        <v>0</v>
      </c>
      <c r="G10" s="43">
        <v>4</v>
      </c>
      <c r="H10" s="43">
        <v>76</v>
      </c>
      <c r="I10" s="43">
        <v>1</v>
      </c>
      <c r="J10" s="43">
        <v>0</v>
      </c>
      <c r="K10" s="43">
        <v>0</v>
      </c>
      <c r="L10" s="43">
        <v>1531</v>
      </c>
      <c r="M10" s="44">
        <f t="shared" si="0"/>
        <v>828954</v>
      </c>
      <c r="N10" s="69"/>
      <c r="O10" s="4"/>
    </row>
    <row r="11" spans="2:15" ht="15.75">
      <c r="B11" s="45">
        <f>k_total_tec_0722!B12</f>
        <v>7</v>
      </c>
      <c r="C11" s="46" t="str">
        <f>k_total_tec_0722!C12</f>
        <v>NN</v>
      </c>
      <c r="D11" s="43">
        <v>2068865</v>
      </c>
      <c r="E11" s="60">
        <v>11</v>
      </c>
      <c r="F11" s="43">
        <v>90</v>
      </c>
      <c r="G11" s="43">
        <v>39</v>
      </c>
      <c r="H11" s="43">
        <v>411</v>
      </c>
      <c r="I11" s="43">
        <v>0</v>
      </c>
      <c r="J11" s="43">
        <v>0</v>
      </c>
      <c r="K11" s="43">
        <v>3</v>
      </c>
      <c r="L11" s="43">
        <v>1531</v>
      </c>
      <c r="M11" s="44">
        <f t="shared" si="0"/>
        <v>2070106</v>
      </c>
      <c r="N11" s="69"/>
      <c r="O11" s="4"/>
    </row>
    <row r="12" spans="2:15" ht="15.75" thickBot="1">
      <c r="B12" s="108" t="s">
        <v>38</v>
      </c>
      <c r="C12" s="109"/>
      <c r="D12" s="39">
        <f t="shared" ref="D12:M12" si="1">SUM(D5:D11)</f>
        <v>7882943</v>
      </c>
      <c r="E12" s="39">
        <f t="shared" si="1"/>
        <v>156</v>
      </c>
      <c r="F12" s="39">
        <f t="shared" si="1"/>
        <v>156</v>
      </c>
      <c r="G12" s="39">
        <f t="shared" si="1"/>
        <v>228</v>
      </c>
      <c r="H12" s="39">
        <f t="shared" si="1"/>
        <v>1225</v>
      </c>
      <c r="I12" s="39">
        <f t="shared" si="1"/>
        <v>1</v>
      </c>
      <c r="J12" s="39">
        <f t="shared" si="1"/>
        <v>0</v>
      </c>
      <c r="K12" s="39">
        <f t="shared" si="1"/>
        <v>10</v>
      </c>
      <c r="L12" s="39">
        <f t="shared" si="1"/>
        <v>10727</v>
      </c>
      <c r="M12" s="40">
        <f t="shared" si="1"/>
        <v>7892684</v>
      </c>
      <c r="N12" s="4"/>
      <c r="O12" s="4"/>
    </row>
    <row r="13" spans="2:15">
      <c r="D13" s="4"/>
      <c r="F13" s="4"/>
      <c r="J13" s="4"/>
      <c r="L13" s="4"/>
    </row>
    <row r="14" spans="2:15">
      <c r="F14" s="4"/>
    </row>
    <row r="15" spans="2:15">
      <c r="D15" s="4"/>
    </row>
    <row r="16" spans="2:15">
      <c r="D16" s="4"/>
    </row>
    <row r="17" spans="3:11">
      <c r="D17" s="4"/>
    </row>
    <row r="18" spans="3:11" ht="18">
      <c r="C18" s="1"/>
      <c r="D18" s="1"/>
      <c r="F18" s="4"/>
      <c r="G18" s="4"/>
      <c r="H18" s="4"/>
      <c r="I18" s="4"/>
      <c r="J18" s="4"/>
      <c r="K18" s="4"/>
    </row>
    <row r="19" spans="3:11" ht="18">
      <c r="C19" s="1"/>
      <c r="D19" s="1"/>
      <c r="F19" s="4"/>
      <c r="G19" s="4"/>
      <c r="H19" s="4"/>
      <c r="I19" s="4"/>
      <c r="J19" s="4"/>
      <c r="K19" s="4"/>
    </row>
    <row r="20" spans="3:11" ht="18">
      <c r="C20" s="1"/>
      <c r="D20" s="1"/>
      <c r="F20" s="4"/>
      <c r="G20" s="4"/>
      <c r="H20" s="4"/>
      <c r="I20" s="4"/>
      <c r="J20" s="4"/>
      <c r="K20" s="4"/>
    </row>
    <row r="21" spans="3:11" ht="18">
      <c r="C21" s="1"/>
      <c r="D21" s="1"/>
      <c r="F21" s="4"/>
      <c r="G21" s="4"/>
      <c r="H21" s="4"/>
      <c r="I21" s="4"/>
      <c r="J21" s="4"/>
      <c r="K21" s="4"/>
    </row>
    <row r="22" spans="3:11" ht="18">
      <c r="C22" s="1"/>
      <c r="D22" s="1"/>
      <c r="F22" s="4"/>
      <c r="G22" s="4"/>
      <c r="H22" s="4"/>
      <c r="I22" s="4"/>
      <c r="J22" s="4"/>
      <c r="K22" s="4"/>
    </row>
    <row r="23" spans="3:11" ht="18">
      <c r="C23" s="1"/>
      <c r="D23" s="1"/>
      <c r="F23" s="4"/>
      <c r="G23" s="4"/>
      <c r="H23" s="4"/>
      <c r="I23" s="4"/>
      <c r="J23" s="4"/>
      <c r="K23" s="4"/>
    </row>
    <row r="24" spans="3:11" ht="18">
      <c r="C24" s="1"/>
      <c r="D24" s="1"/>
      <c r="F24" s="4"/>
      <c r="G24" s="4"/>
      <c r="H24" s="4"/>
      <c r="I24" s="4"/>
      <c r="J24" s="4"/>
      <c r="K24" s="4"/>
    </row>
    <row r="25" spans="3:11" ht="18">
      <c r="C25" s="1"/>
      <c r="D25" s="1"/>
      <c r="F25" s="4"/>
      <c r="G25" s="4"/>
      <c r="H25" s="4"/>
      <c r="I25" s="4"/>
      <c r="J25" s="4"/>
      <c r="K25" s="4"/>
    </row>
    <row r="26" spans="3:11" ht="18">
      <c r="C26" s="1"/>
      <c r="D26" s="1"/>
      <c r="F26" s="4"/>
      <c r="G26" s="4"/>
      <c r="H26" s="4"/>
      <c r="I26" s="4"/>
      <c r="J26" s="4"/>
      <c r="K26" s="4"/>
    </row>
    <row r="27" spans="3:11" ht="18">
      <c r="C27" s="1"/>
      <c r="D27" s="1"/>
      <c r="F27" s="4"/>
      <c r="G27" s="4"/>
      <c r="H27" s="4"/>
      <c r="I27" s="4"/>
      <c r="J27" s="4"/>
      <c r="K27" s="4"/>
    </row>
    <row r="28" spans="3:11" ht="18">
      <c r="C28" s="1"/>
      <c r="D28" s="1"/>
      <c r="F28" s="4"/>
      <c r="G28" s="4"/>
      <c r="H28" s="4"/>
      <c r="I28" s="4"/>
      <c r="J28" s="4"/>
      <c r="K28" s="4"/>
    </row>
    <row r="29" spans="3:11" ht="18">
      <c r="C29" s="1"/>
      <c r="D29" s="1"/>
      <c r="F29" s="4"/>
      <c r="G29" s="4"/>
      <c r="H29" s="4"/>
      <c r="I29" s="4"/>
      <c r="J29" s="4"/>
      <c r="K29" s="4"/>
    </row>
    <row r="30" spans="3:11" ht="18">
      <c r="C30" s="1"/>
      <c r="D30" s="1"/>
      <c r="F30" s="4"/>
      <c r="G30" s="4"/>
      <c r="H30" s="4"/>
      <c r="I30" s="4"/>
      <c r="J30" s="4"/>
      <c r="K30" s="4"/>
    </row>
    <row r="31" spans="3:11" ht="18">
      <c r="C31" s="1"/>
      <c r="D31" s="1"/>
      <c r="F31" s="4"/>
      <c r="G31" s="4"/>
      <c r="H31" s="4"/>
      <c r="I31" s="4"/>
      <c r="J31" s="4"/>
      <c r="K31" s="4"/>
    </row>
    <row r="32" spans="3:11" ht="18">
      <c r="C32" s="1"/>
      <c r="D32" s="1"/>
      <c r="F32" s="4"/>
      <c r="G32" s="4"/>
      <c r="H32" s="4"/>
      <c r="I32" s="4"/>
      <c r="J32" s="4"/>
      <c r="K32" s="4"/>
    </row>
    <row r="33" spans="3:11" ht="18">
      <c r="C33" s="1"/>
      <c r="D33" s="1"/>
      <c r="F33" s="4"/>
      <c r="G33" s="4"/>
      <c r="H33" s="4"/>
      <c r="I33" s="4"/>
      <c r="J33" s="4"/>
      <c r="K33" s="4"/>
    </row>
  </sheetData>
  <mergeCells count="11">
    <mergeCell ref="B12:C12"/>
    <mergeCell ref="B2:M2"/>
    <mergeCell ref="L3:L4"/>
    <mergeCell ref="C3:C4"/>
    <mergeCell ref="M3:M4"/>
    <mergeCell ref="D3:D4"/>
    <mergeCell ref="G3:G4"/>
    <mergeCell ref="H3:K3"/>
    <mergeCell ref="E3:E4"/>
    <mergeCell ref="F3:F4"/>
    <mergeCell ref="B3:B4"/>
  </mergeCells>
  <phoneticPr fontId="0" type="noConversion"/>
  <printOptions horizontalCentered="1" verticalCentered="1"/>
  <pageMargins left="0" right="0" top="0" bottom="0" header="0" footer="0"/>
  <pageSetup paperSize="9" scale="80" orientation="landscape" r:id="rId1"/>
  <headerFooter alignWithMargins="0"/>
</worksheet>
</file>

<file path=xl/worksheets/sheet8.xml><?xml version="1.0" encoding="utf-8"?>
<worksheet xmlns="http://schemas.openxmlformats.org/spreadsheetml/2006/main" xmlns:r="http://schemas.openxmlformats.org/officeDocument/2006/relationships">
  <dimension ref="B1:H3"/>
  <sheetViews>
    <sheetView workbookViewId="0">
      <selection activeCell="J31" sqref="J31"/>
    </sheetView>
  </sheetViews>
  <sheetFormatPr defaultRowHeight="12.75"/>
  <cols>
    <col min="2" max="8" width="16.140625" customWidth="1"/>
  </cols>
  <sheetData>
    <row r="1" spans="2:8" ht="13.5" thickBot="1"/>
    <row r="2" spans="2:8">
      <c r="B2" s="70" t="s">
        <v>20</v>
      </c>
      <c r="C2" s="71" t="s">
        <v>0</v>
      </c>
      <c r="D2" s="71" t="s">
        <v>188</v>
      </c>
      <c r="E2" s="71" t="s">
        <v>183</v>
      </c>
      <c r="F2" s="71" t="s">
        <v>34</v>
      </c>
      <c r="G2" s="71" t="s">
        <v>26</v>
      </c>
      <c r="H2" s="72" t="s">
        <v>10</v>
      </c>
    </row>
    <row r="3" spans="2:8" ht="15.75" thickBot="1">
      <c r="B3" s="73">
        <v>7834131</v>
      </c>
      <c r="C3" s="74">
        <v>7845238</v>
      </c>
      <c r="D3" s="74">
        <v>7851858</v>
      </c>
      <c r="E3" s="74">
        <v>7862673</v>
      </c>
      <c r="F3" s="74">
        <v>7872374</v>
      </c>
      <c r="G3" s="74">
        <v>7882943</v>
      </c>
      <c r="H3" s="75">
        <v>7892684</v>
      </c>
    </row>
  </sheetData>
  <phoneticPr fontId="0" type="noConversion"/>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dimension ref="B1:H6"/>
  <sheetViews>
    <sheetView workbookViewId="0">
      <selection activeCell="E33" sqref="E33"/>
    </sheetView>
  </sheetViews>
  <sheetFormatPr defaultRowHeight="12.75"/>
  <cols>
    <col min="2" max="8" width="16.7109375" customWidth="1"/>
  </cols>
  <sheetData>
    <row r="1" spans="2:8" ht="13.5" thickBot="1"/>
    <row r="2" spans="2:8">
      <c r="B2" s="70" t="s">
        <v>20</v>
      </c>
      <c r="C2" s="71" t="s">
        <v>0</v>
      </c>
      <c r="D2" s="71" t="s">
        <v>188</v>
      </c>
      <c r="E2" s="71" t="s">
        <v>183</v>
      </c>
      <c r="F2" s="71" t="s">
        <v>34</v>
      </c>
      <c r="G2" s="71" t="s">
        <v>26</v>
      </c>
      <c r="H2" s="72" t="s">
        <v>10</v>
      </c>
    </row>
    <row r="3" spans="2:8" ht="15.75" thickBot="1">
      <c r="B3" s="73">
        <v>3751158</v>
      </c>
      <c r="C3" s="74">
        <v>3763200</v>
      </c>
      <c r="D3" s="74">
        <v>3770716</v>
      </c>
      <c r="E3" s="74">
        <v>3782573</v>
      </c>
      <c r="F3" s="74">
        <v>3793407</v>
      </c>
      <c r="G3" s="74">
        <v>3805018</v>
      </c>
      <c r="H3" s="75">
        <v>3815745</v>
      </c>
    </row>
    <row r="6" spans="2:8">
      <c r="B6" s="4"/>
      <c r="C6" s="4"/>
      <c r="D6" s="4"/>
      <c r="E6" s="4"/>
      <c r="F6" s="4"/>
      <c r="G6" s="4"/>
      <c r="H6" s="4"/>
    </row>
  </sheetData>
  <phoneticPr fontId="0" type="noConversion"/>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k_total_tec_0722</vt:lpstr>
      <vt:lpstr>regularizati_0722</vt:lpstr>
      <vt:lpstr>evolutie_rp_0722</vt:lpstr>
      <vt:lpstr>sume_euro_0722</vt:lpstr>
      <vt:lpstr>sume_euro_0722_graf</vt:lpstr>
      <vt:lpstr>evolutie_contrib_0722</vt:lpstr>
      <vt:lpstr>part_fonduri_0722</vt:lpstr>
      <vt:lpstr>evolutie_rp_0722_graf</vt:lpstr>
      <vt:lpstr>evolutie_aleatorii_0722_graf</vt:lpstr>
      <vt:lpstr>participanti_judete_0722</vt:lpstr>
      <vt:lpstr>participanti_jud_dom_0722</vt:lpstr>
      <vt:lpstr>conturi_goale_0722</vt:lpstr>
      <vt:lpstr>rp_sexe_0722</vt:lpstr>
      <vt:lpstr>Sheet1</vt:lpstr>
      <vt:lpstr>rp_varste_sexe_0722</vt:lpstr>
      <vt:lpstr>Sheet2</vt:lpstr>
      <vt:lpstr>evolutie_contrib_0722!Print_Area</vt:lpstr>
      <vt:lpstr>evolutie_rp_0722!Print_Area</vt:lpstr>
      <vt:lpstr>k_total_tec_0722!Print_Area</vt:lpstr>
      <vt:lpstr>part_fonduri_0722!Print_Area</vt:lpstr>
      <vt:lpstr>participanti_judete_0722!Print_Area</vt:lpstr>
      <vt:lpstr>rp_sexe_0722!Print_Area</vt:lpstr>
      <vt:lpstr>rp_varste_sexe_0722!Print_Area</vt:lpstr>
      <vt:lpstr>sume_euro_0722!Print_Area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otilia bulgariu</dc:creator>
  <cp:lastModifiedBy>Cristina Mihai</cp:lastModifiedBy>
  <cp:lastPrinted>2022-09-23T09:58:13Z</cp:lastPrinted>
  <dcterms:created xsi:type="dcterms:W3CDTF">2008-08-08T07:39:32Z</dcterms:created>
  <dcterms:modified xsi:type="dcterms:W3CDTF">2022-09-23T10:12:44Z</dcterms:modified>
</cp:coreProperties>
</file>