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Override PartName="/xl/charts/chart2.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4355" yWindow="-15" windowWidth="14400" windowHeight="13500" tabRatio="860"/>
  </bookViews>
  <sheets>
    <sheet name="k_total_tec_0522" sheetId="23" r:id="rId1"/>
    <sheet name="regularizati_0522" sheetId="31" r:id="rId2"/>
    <sheet name="evolutie_rp_0522" sheetId="1" r:id="rId3"/>
    <sheet name="sume_euro_0522" sheetId="15" r:id="rId4"/>
    <sheet name="sume_euro_0522_graf" sheetId="16" r:id="rId5"/>
    <sheet name="evolutie_contrib_0522" sheetId="25" r:id="rId6"/>
    <sheet name="part_fonduri_0522" sheetId="24" r:id="rId7"/>
    <sheet name="evolutie_rp_0522_graf" sheetId="13" r:id="rId8"/>
    <sheet name="evolutie_aleatorii_0522_graf" sheetId="14" r:id="rId9"/>
    <sheet name="participanti_judete_0522" sheetId="17" r:id="rId10"/>
    <sheet name="participanti_jud_dom_0522" sheetId="32" r:id="rId11"/>
    <sheet name="conturi_goale_0522" sheetId="30" r:id="rId12"/>
    <sheet name="rp_sexe_0522" sheetId="26" r:id="rId13"/>
    <sheet name="Sheet1" sheetId="33" r:id="rId14"/>
    <sheet name="rp_varste_sexe_0522" sheetId="28" r:id="rId15"/>
    <sheet name="Sheet2" sheetId="34" r:id="rId16"/>
  </sheets>
  <externalReferences>
    <externalReference r:id="rId17"/>
  </externalReferences>
  <definedNames>
    <definedName name="_xlnm.Print_Area" localSheetId="5">evolutie_contrib_0522!$B$2:$H$13</definedName>
    <definedName name="_xlnm.Print_Area" localSheetId="2">evolutie_rp_0522!$B$2:$H$12</definedName>
    <definedName name="_xlnm.Print_Area" localSheetId="0">k_total_tec_0522!$B$2:$K$15</definedName>
    <definedName name="_xlnm.Print_Area" localSheetId="6">part_fonduri_0522!$B$2:$M$12</definedName>
    <definedName name="_xlnm.Print_Area" localSheetId="10">participanti_jud_dom_0522!#REF!</definedName>
    <definedName name="_xlnm.Print_Area" localSheetId="9">participanti_judete_0522!$B$2:$E$48</definedName>
    <definedName name="_xlnm.Print_Area" localSheetId="12">rp_sexe_0522!$B$2:$F$12</definedName>
    <definedName name="_xlnm.Print_Area" localSheetId="14">rp_varste_sexe_0522!$B$2:$P$14</definedName>
    <definedName name="_xlnm.Print_Area" localSheetId="3">sume_euro_0522!$B$2:$I$13</definedName>
  </definedNames>
  <calcPr calcId="125725"/>
</workbook>
</file>

<file path=xl/calcChain.xml><?xml version="1.0" encoding="utf-8"?>
<calcChain xmlns="http://schemas.openxmlformats.org/spreadsheetml/2006/main">
  <c r="H12" i="1"/>
  <c r="H13" i="15"/>
  <c r="H12" i="25"/>
  <c r="H11"/>
  <c r="H10"/>
  <c r="H9"/>
  <c r="H8"/>
  <c r="H7"/>
  <c r="H6"/>
  <c r="I7" i="15"/>
  <c r="I8"/>
  <c r="I9"/>
  <c r="I13" s="1"/>
  <c r="I10"/>
  <c r="I11"/>
  <c r="I12"/>
  <c r="I6"/>
  <c r="G12" i="1"/>
  <c r="G13" i="15"/>
  <c r="G12" i="25"/>
  <c r="G11"/>
  <c r="G10"/>
  <c r="G9"/>
  <c r="G8"/>
  <c r="G7"/>
  <c r="G6"/>
  <c r="D48" i="17"/>
  <c r="E43" s="1"/>
  <c r="F13" i="15"/>
  <c r="F12" i="1"/>
  <c r="F12" i="25"/>
  <c r="F11"/>
  <c r="F10"/>
  <c r="F9"/>
  <c r="F8"/>
  <c r="F7"/>
  <c r="F6"/>
  <c r="E13" i="15"/>
  <c r="E13" i="25" s="1"/>
  <c r="E12" i="1"/>
  <c r="E12" i="25"/>
  <c r="E11"/>
  <c r="E10"/>
  <c r="E9"/>
  <c r="E8"/>
  <c r="E7"/>
  <c r="E6"/>
  <c r="D13" i="15"/>
  <c r="D12" i="25"/>
  <c r="D11"/>
  <c r="D10"/>
  <c r="D9"/>
  <c r="D8"/>
  <c r="D7"/>
  <c r="D6"/>
  <c r="D12" i="1"/>
  <c r="D13" i="25" s="1"/>
  <c r="E7" i="28"/>
  <c r="F7"/>
  <c r="G7"/>
  <c r="G14" s="1"/>
  <c r="H7"/>
  <c r="H14" s="1"/>
  <c r="E8"/>
  <c r="F8"/>
  <c r="G8"/>
  <c r="H8"/>
  <c r="D8" s="1"/>
  <c r="E9"/>
  <c r="D9" s="1"/>
  <c r="F9"/>
  <c r="F14" s="1"/>
  <c r="G9"/>
  <c r="H9"/>
  <c r="E10"/>
  <c r="F10"/>
  <c r="D10" s="1"/>
  <c r="G10"/>
  <c r="H10"/>
  <c r="E11"/>
  <c r="D11" s="1"/>
  <c r="F11"/>
  <c r="G11"/>
  <c r="H11"/>
  <c r="E12"/>
  <c r="D12" s="1"/>
  <c r="F12"/>
  <c r="G12"/>
  <c r="H12"/>
  <c r="E13"/>
  <c r="F13"/>
  <c r="G13"/>
  <c r="H13"/>
  <c r="M6" i="24"/>
  <c r="F6" i="31"/>
  <c r="F7"/>
  <c r="F8"/>
  <c r="F9"/>
  <c r="F10"/>
  <c r="F11"/>
  <c r="F5"/>
  <c r="D53" i="32"/>
  <c r="D7" i="28"/>
  <c r="J12" i="24"/>
  <c r="L12"/>
  <c r="M7"/>
  <c r="M8"/>
  <c r="M9"/>
  <c r="M10"/>
  <c r="M11"/>
  <c r="M5"/>
  <c r="K12"/>
  <c r="F12" i="23"/>
  <c r="K14" i="28"/>
  <c r="O14"/>
  <c r="K6" i="23"/>
  <c r="K7"/>
  <c r="K8"/>
  <c r="K9"/>
  <c r="K10"/>
  <c r="K11"/>
  <c r="K5"/>
  <c r="I5"/>
  <c r="I6"/>
  <c r="I7"/>
  <c r="I8"/>
  <c r="I9"/>
  <c r="I12" s="1"/>
  <c r="I10"/>
  <c r="I11"/>
  <c r="D12" i="24"/>
  <c r="G12" i="31"/>
  <c r="H6" s="1"/>
  <c r="E12" i="23"/>
  <c r="D12"/>
  <c r="D11" i="26"/>
  <c r="D10"/>
  <c r="D9"/>
  <c r="D8"/>
  <c r="D6"/>
  <c r="D5"/>
  <c r="D12" s="1"/>
  <c r="D7"/>
  <c r="E12"/>
  <c r="F12"/>
  <c r="K12" i="31"/>
  <c r="J12"/>
  <c r="D12"/>
  <c r="I12"/>
  <c r="E12"/>
  <c r="F12" s="1"/>
  <c r="I11"/>
  <c r="I10"/>
  <c r="C10"/>
  <c r="I9"/>
  <c r="C9"/>
  <c r="I8"/>
  <c r="C8"/>
  <c r="I7"/>
  <c r="C7"/>
  <c r="I6"/>
  <c r="C6"/>
  <c r="I5"/>
  <c r="B5"/>
  <c r="J12" i="23"/>
  <c r="G12"/>
  <c r="H12"/>
  <c r="C12" i="28"/>
  <c r="C11"/>
  <c r="C10"/>
  <c r="C9"/>
  <c r="C8"/>
  <c r="C7"/>
  <c r="B7"/>
  <c r="C10" i="26"/>
  <c r="C9"/>
  <c r="C8"/>
  <c r="C7"/>
  <c r="C6"/>
  <c r="C5"/>
  <c r="B5"/>
  <c r="C11" i="24"/>
  <c r="C10"/>
  <c r="C9"/>
  <c r="C8"/>
  <c r="C7"/>
  <c r="C6"/>
  <c r="C5"/>
  <c r="B5"/>
  <c r="C12" i="25"/>
  <c r="C11"/>
  <c r="C10"/>
  <c r="C9"/>
  <c r="C8"/>
  <c r="C7"/>
  <c r="C6"/>
  <c r="B6"/>
  <c r="C12" i="15"/>
  <c r="C11"/>
  <c r="C10"/>
  <c r="C9"/>
  <c r="C8"/>
  <c r="C7"/>
  <c r="C6"/>
  <c r="B6"/>
  <c r="B5" i="1"/>
  <c r="C11"/>
  <c r="C10"/>
  <c r="C9"/>
  <c r="C8"/>
  <c r="C7"/>
  <c r="C6"/>
  <c r="C5"/>
  <c r="E12" i="24"/>
  <c r="F12"/>
  <c r="G12"/>
  <c r="H12"/>
  <c r="I12"/>
  <c r="I14" i="28"/>
  <c r="J14"/>
  <c r="L14"/>
  <c r="M14"/>
  <c r="N14"/>
  <c r="P14"/>
  <c r="H8" i="31"/>
  <c r="E14" i="28"/>
  <c r="E42" i="17"/>
  <c r="E41"/>
  <c r="E26"/>
  <c r="E8"/>
  <c r="E7"/>
  <c r="E17"/>
  <c r="E16"/>
  <c r="D13" i="28"/>
  <c r="M12" i="24"/>
  <c r="K12" i="23"/>
  <c r="B6" i="1"/>
  <c r="B7" i="25"/>
  <c r="B6" i="24"/>
  <c r="B6" i="26"/>
  <c r="B8" i="28"/>
  <c r="B7" i="15"/>
  <c r="B8" i="25"/>
  <c r="B7" i="24"/>
  <c r="B7" i="26"/>
  <c r="B8" i="15"/>
  <c r="B7" i="1"/>
  <c r="B9" i="28"/>
  <c r="B9" i="15"/>
  <c r="B8" i="1"/>
  <c r="B9" i="25"/>
  <c r="B8" i="26"/>
  <c r="B8" i="24"/>
  <c r="B10" i="28"/>
  <c r="B9" i="1"/>
  <c r="B11" i="28"/>
  <c r="B9" i="26"/>
  <c r="B10" i="25"/>
  <c r="B10" i="15"/>
  <c r="B9" i="24"/>
  <c r="B10" i="1"/>
  <c r="B10" i="24"/>
  <c r="B12" i="28"/>
  <c r="B10" i="26"/>
  <c r="B11" i="15"/>
  <c r="B11" i="25"/>
  <c r="B11" i="26"/>
  <c r="B11" i="24"/>
  <c r="B12" i="25"/>
  <c r="B11" i="1"/>
  <c r="B13" i="28"/>
  <c r="B12" i="15"/>
  <c r="D14" i="28" l="1"/>
  <c r="E34" i="17"/>
  <c r="E35"/>
  <c r="E27"/>
  <c r="E18"/>
  <c r="E40"/>
  <c r="E24"/>
  <c r="E46"/>
  <c r="E36"/>
  <c r="E38"/>
  <c r="E11"/>
  <c r="E23"/>
  <c r="E29"/>
  <c r="E14"/>
  <c r="E13"/>
  <c r="E25"/>
  <c r="E33"/>
  <c r="E15"/>
  <c r="E21"/>
  <c r="E31"/>
  <c r="E22"/>
  <c r="E39"/>
  <c r="E30"/>
  <c r="E5"/>
  <c r="E32"/>
  <c r="E45"/>
  <c r="E9"/>
  <c r="E48"/>
  <c r="E47"/>
  <c r="E20"/>
  <c r="E37"/>
  <c r="E6"/>
  <c r="E44"/>
  <c r="E10"/>
  <c r="E12"/>
  <c r="E19"/>
  <c r="E28"/>
  <c r="H13" i="25"/>
  <c r="F13"/>
  <c r="G13"/>
  <c r="H12" i="31"/>
  <c r="H7"/>
  <c r="H11"/>
  <c r="H5"/>
  <c r="H10"/>
  <c r="H9"/>
</calcChain>
</file>

<file path=xl/sharedStrings.xml><?xml version="1.0" encoding="utf-8"?>
<sst xmlns="http://schemas.openxmlformats.org/spreadsheetml/2006/main" count="361" uniqueCount="204">
  <si>
    <t xml:space="preserve">IANUARIE </t>
  </si>
  <si>
    <t xml:space="preserve">FEBRUARIE </t>
  </si>
  <si>
    <t xml:space="preserve">MARTIE </t>
  </si>
  <si>
    <t>APRILIE</t>
  </si>
  <si>
    <t xml:space="preserve">MAI </t>
  </si>
  <si>
    <t>martie 2022</t>
  </si>
  <si>
    <t>aprilie 2022</t>
  </si>
  <si>
    <t>mai 2022</t>
  </si>
  <si>
    <t>Numar participanti in registrul participantilor</t>
  </si>
  <si>
    <t>MAI 2022</t>
  </si>
  <si>
    <t>Mai 2022'</t>
  </si>
  <si>
    <t>Numar participanti in Registrul Participantilor la luna de referinta  APRILIE 2022</t>
  </si>
  <si>
    <t>Transferuri validate catre alte fonduri la luna de referinta MAI  2022</t>
  </si>
  <si>
    <t>Transferuri validate de la alte fonduri la luna de referinta   MAI 2022</t>
  </si>
  <si>
    <t>Acte aderare validate pentru luna de referinta MAI 2022</t>
  </si>
  <si>
    <t>Asigurati repartizati aleatoriu la luna de referinta MAI 2022</t>
  </si>
  <si>
    <t>Numar participanti in Registrul participantilor dupa repartizarea aleatorie la luna de referinta   MAI 2022</t>
  </si>
  <si>
    <t>Numar de participanti pentru care se fac viramente in luna de referinta MAI 2022</t>
  </si>
  <si>
    <t>BCR</t>
  </si>
  <si>
    <t>BRD</t>
  </si>
  <si>
    <t>Total</t>
  </si>
  <si>
    <t>Fond</t>
  </si>
  <si>
    <t>Nr. crt.</t>
  </si>
  <si>
    <t>TOTAL</t>
  </si>
  <si>
    <t>Judet</t>
  </si>
  <si>
    <t>Numar de participanti</t>
  </si>
  <si>
    <t>Cod</t>
  </si>
  <si>
    <t>Denumire</t>
  </si>
  <si>
    <t>abs.</t>
  </si>
  <si>
    <t>rel.</t>
  </si>
  <si>
    <t>NEDECLARATI</t>
  </si>
  <si>
    <t>011</t>
  </si>
  <si>
    <t>ALBA</t>
  </si>
  <si>
    <t>021</t>
  </si>
  <si>
    <t>ARAD</t>
  </si>
  <si>
    <t>031</t>
  </si>
  <si>
    <t>ARGES</t>
  </si>
  <si>
    <t>041</t>
  </si>
  <si>
    <t>BACAU</t>
  </si>
  <si>
    <t>051</t>
  </si>
  <si>
    <t>BIHOR</t>
  </si>
  <si>
    <t>061</t>
  </si>
  <si>
    <t>BISTRITA</t>
  </si>
  <si>
    <t>071</t>
  </si>
  <si>
    <t>BOTOSANI</t>
  </si>
  <si>
    <t>081</t>
  </si>
  <si>
    <t>BRASOV</t>
  </si>
  <si>
    <t>091</t>
  </si>
  <si>
    <t>BRAILA</t>
  </si>
  <si>
    <t>101</t>
  </si>
  <si>
    <t>BUZAU</t>
  </si>
  <si>
    <t>111</t>
  </si>
  <si>
    <t>CARAS SEVERIN</t>
  </si>
  <si>
    <t>121</t>
  </si>
  <si>
    <t>CLUJ</t>
  </si>
  <si>
    <t>131</t>
  </si>
  <si>
    <t>CONSTANTA</t>
  </si>
  <si>
    <t>141</t>
  </si>
  <si>
    <t>COVASNA</t>
  </si>
  <si>
    <t>151</t>
  </si>
  <si>
    <t>DIMBOVITA</t>
  </si>
  <si>
    <t>161</t>
  </si>
  <si>
    <t>DOLJ</t>
  </si>
  <si>
    <t>171</t>
  </si>
  <si>
    <t>GALATI</t>
  </si>
  <si>
    <t>181</t>
  </si>
  <si>
    <t>GORJ</t>
  </si>
  <si>
    <t>191</t>
  </si>
  <si>
    <t>HARGHITA</t>
  </si>
  <si>
    <t>201</t>
  </si>
  <si>
    <t>HUNEDOARA</t>
  </si>
  <si>
    <t>211</t>
  </si>
  <si>
    <t>IALOMITA</t>
  </si>
  <si>
    <t>221</t>
  </si>
  <si>
    <t>IASI</t>
  </si>
  <si>
    <t>231</t>
  </si>
  <si>
    <t>GIURGIU</t>
  </si>
  <si>
    <t>241</t>
  </si>
  <si>
    <t>MARAMURES</t>
  </si>
  <si>
    <t>251</t>
  </si>
  <si>
    <t>MEHEDINTI</t>
  </si>
  <si>
    <t>261</t>
  </si>
  <si>
    <t>MURES</t>
  </si>
  <si>
    <t>271</t>
  </si>
  <si>
    <t>NEAMT</t>
  </si>
  <si>
    <t>281</t>
  </si>
  <si>
    <t>OLT</t>
  </si>
  <si>
    <t>291</t>
  </si>
  <si>
    <t>PRAHOVA</t>
  </si>
  <si>
    <t>301</t>
  </si>
  <si>
    <t>SATU MARE</t>
  </si>
  <si>
    <t>311</t>
  </si>
  <si>
    <t>SALAJ</t>
  </si>
  <si>
    <t>321</t>
  </si>
  <si>
    <t>SIBIU</t>
  </si>
  <si>
    <t>331</t>
  </si>
  <si>
    <t>SUCEAVA</t>
  </si>
  <si>
    <t>341</t>
  </si>
  <si>
    <t>TELEORMAN</t>
  </si>
  <si>
    <t>351</t>
  </si>
  <si>
    <t>TIMIS</t>
  </si>
  <si>
    <t>361</t>
  </si>
  <si>
    <t>TULCEA</t>
  </si>
  <si>
    <t>371</t>
  </si>
  <si>
    <t>VASLUI</t>
  </si>
  <si>
    <t>381</t>
  </si>
  <si>
    <t xml:space="preserve">1Euro 4,9472 BNR 17/06/2021)              </t>
  </si>
  <si>
    <t>VILCEA</t>
  </si>
  <si>
    <t>391</t>
  </si>
  <si>
    <t>VRANCEA</t>
  </si>
  <si>
    <t>401</t>
  </si>
  <si>
    <t>CALARASI</t>
  </si>
  <si>
    <t>411</t>
  </si>
  <si>
    <t>BUCURESTI</t>
  </si>
  <si>
    <t>471</t>
  </si>
  <si>
    <t>ILFOV</t>
  </si>
  <si>
    <t/>
  </si>
  <si>
    <t>Numar asigurati in registrul participantilor</t>
  </si>
  <si>
    <t>Numar asigurati pentru care se fac viramente la luna de referinta</t>
  </si>
  <si>
    <t>din care</t>
  </si>
  <si>
    <t>rel. la numar participanti la fond</t>
  </si>
  <si>
    <t>rel. la total regularizari</t>
  </si>
  <si>
    <t>(*) Situatia centralizeaza numarul de participanti pentru care se efectueaza la luna de referinta viramente care difera de efectivul datorat aferent lunii de referinta.</t>
  </si>
  <si>
    <t xml:space="preserve">(***) Se refera la participantii care, prin actualizare cu declaratiile primite de la angajatori la luna de referinta, dar aferente lunilor anterioare, au suferit o scadere a venitului asigurat aferent lunilor anterioare sau au fost stersi din declaratii </t>
  </si>
  <si>
    <t>EURO</t>
  </si>
  <si>
    <t>LEI</t>
  </si>
  <si>
    <t>curs EURO</t>
  </si>
  <si>
    <t xml:space="preserve">Numar pozitii in liste </t>
  </si>
  <si>
    <t>Sume virate                                                       (LEI)</t>
  </si>
  <si>
    <t>Total sume virate            (EUR)</t>
  </si>
  <si>
    <t>Venit asigurat  (RON)</t>
  </si>
  <si>
    <t>Venit asigurat  (EUR)</t>
  </si>
  <si>
    <t>Sume curente</t>
  </si>
  <si>
    <t>Restante</t>
  </si>
  <si>
    <t>AZT VIITORUL TAU</t>
  </si>
  <si>
    <t>VITAL</t>
  </si>
  <si>
    <t>ARIPI</t>
  </si>
  <si>
    <t>Invalidari</t>
  </si>
  <si>
    <t>Afilieri</t>
  </si>
  <si>
    <t>Denumire Fond</t>
  </si>
  <si>
    <t>femei</t>
  </si>
  <si>
    <t>barbati</t>
  </si>
  <si>
    <t>Femei</t>
  </si>
  <si>
    <t>Barbati</t>
  </si>
  <si>
    <t>15-25 ani</t>
  </si>
  <si>
    <t>25-35 ani</t>
  </si>
  <si>
    <t>numar</t>
  </si>
  <si>
    <t>f1525</t>
  </si>
  <si>
    <t>f2535</t>
  </si>
  <si>
    <t>f3545</t>
  </si>
  <si>
    <t>m1525</t>
  </si>
  <si>
    <t>m2535</t>
  </si>
  <si>
    <t>m3545</t>
  </si>
  <si>
    <t>(**) Se refera la participantii care, prin actualizare cu declaratiile primite de la angajatori la luna de referinta, dar aferente lunilor anterioare, au suferit o crestere a venitului asigurat aferent lunilor anterioare sau au fost declarati acum, desi la luni anterioare nu figurau in declaratii.</t>
  </si>
  <si>
    <t>Denumire fond de pensii administrat privat</t>
  </si>
  <si>
    <t>APRILIE 2022</t>
  </si>
  <si>
    <t>Aprilie 2022'</t>
  </si>
  <si>
    <t>Luna de referinta</t>
  </si>
  <si>
    <t xml:space="preserve">COMENZI </t>
  </si>
  <si>
    <t xml:space="preserve">1Euro 4,9472 BNR 18/05/2021)              </t>
  </si>
  <si>
    <t>MARTIE 2022</t>
  </si>
  <si>
    <t>Martie 2022'</t>
  </si>
  <si>
    <t xml:space="preserve">1Euro 4,9416 BNR 18/04/2021)              </t>
  </si>
  <si>
    <t>FEBRUARIE 2022</t>
  </si>
  <si>
    <t>Februarie 2022'</t>
  </si>
  <si>
    <t>februarie 2022</t>
  </si>
  <si>
    <t>Denumire CTP</t>
  </si>
  <si>
    <t>Alte nationalitati</t>
  </si>
  <si>
    <t xml:space="preserve">1Euro 4,9481 BNR 18/03/2021)              </t>
  </si>
  <si>
    <t>Ianuarie 2022'</t>
  </si>
  <si>
    <t>ianuarie 2022</t>
  </si>
  <si>
    <t>peste 45 de ani</t>
  </si>
  <si>
    <t>35-45 ani</t>
  </si>
  <si>
    <t>IANUARIE 2022</t>
  </si>
  <si>
    <t>Preluati MapN acte aderare</t>
  </si>
  <si>
    <t>Preluati MapN repartizare aleatorie</t>
  </si>
  <si>
    <t>NN</t>
  </si>
  <si>
    <t>METROPOLITAN LIFE</t>
  </si>
  <si>
    <t>(BNR  18/07/2022)</t>
  </si>
  <si>
    <t xml:space="preserve">1Euro 4,9390 BNR 18/07/2021)              </t>
  </si>
  <si>
    <t>Situatie centralizatoare
privind numarul participantilor si contributiile virate la fondurile de pensii administrate privat
aferente lunii de referinta MAI 2022</t>
  </si>
  <si>
    <t xml:space="preserve"> 1 EUR </t>
  </si>
  <si>
    <t>Numărul de participanți pentru care se fac viramente în luna de referință este mai mic decât cel total înscris în Registrul Participanților, aceștia putându-se încadra în unele dintre următoarele situații:
 - nu obțin lunar venituri din salarii sau asimilate salariilor și, în consecință, nu figurează lunar în declarațiile D112 transmise de angajatori;
- obțin lunar venituri din salarii sau asimilate salariilor la angajatori care, potrivit legii, se încadrează în categoria persoanelor juridice care pot depune trimestrial declarațiile D112 (angajatori care au până la 3 salariați exclusiv);
- au fost înscriși în Registrul Participanților în perioada de constituire a acestuia conform legii, anterior primei luni de virament la Pilonul II (martie 2008) și ulterior nu au mai obținut venituri din salarii sau asimilate salariilor (conturi goale);
- se află în perioada de concediu pentru creşterea copilului în vârstă de până la 2 ani, respectiv 3 ani în cazul copilului cu handicap sau de concediu de acomodare în cazul copilului adoptat. Indemnizațiile de care se beneficiază în aceste perioade se consideră stagiu asimilat în sistemul public de pensii, dar pentru ele nu se datorează CAS, în consecință nu se fac viramente la Pilonul II;
 - sunt beneficiari de pensie de limită de vârstă sau de invaliditate și se află în perioada legală de 12 luni ulterioară dobândirii acestei calități, în care contul rămâne deschis pentru eventuale regularizări;
- perioada legală de 12 luni de la data decesului în care contul participantului rămâne deschis pentru eventuale regularizări;
- sunt absolvenți ai instituțiilor de învățământ care au fost beneficiari ai indemnizației de ajutor de șomaj în perioada de 60 de zile de la absolvire, perioadă în care au fost înscriși conform legii în Registrul Participanților și, ulterior, nu au reușit să se angajeze în domeniul pentru care au pregătire profesională, în consecință nu mai figurează în declarațiile D112;
- desfășoară activități în domeniul construcțiilor (începând cu luna ianuarie 2019) ș.a</t>
  </si>
  <si>
    <r>
      <t xml:space="preserve">din care, Numar participanti pentru care s-au efectuat regularizari prin actualizarea cu datele primite de la angajatori </t>
    </r>
    <r>
      <rPr>
        <b/>
        <sz val="10"/>
        <color indexed="10"/>
        <rFont val="Arial"/>
        <family val="2"/>
      </rPr>
      <t>(*)</t>
    </r>
  </si>
  <si>
    <r>
      <t xml:space="preserve">Numar participanti cu contributii restante de la luni anterioare, virate la luna de referinta </t>
    </r>
    <r>
      <rPr>
        <b/>
        <sz val="10"/>
        <color indexed="10"/>
        <rFont val="Arial"/>
        <family val="2"/>
      </rPr>
      <t>(**)</t>
    </r>
  </si>
  <si>
    <r>
      <t xml:space="preserve">Numar participanti cu contributii achitate in plus la luni anterioare, regularizate la luna de referinta </t>
    </r>
    <r>
      <rPr>
        <b/>
        <sz val="10"/>
        <color indexed="10"/>
        <rFont val="Arial"/>
        <family val="2"/>
      </rPr>
      <t>(***)</t>
    </r>
  </si>
  <si>
    <t>Situatie centralizatoare               
privind evolutia numarului de participanti din Registrul participantilor 
pana la luna de referinta MAI 2022</t>
  </si>
  <si>
    <t>Situatie centralizatoare                
privind valoarea in Euro a viramentelor catre fondurile de pensii administrate privat 
aferente lunilor de referinta IANUARIE 2022 - MAI 2022</t>
  </si>
  <si>
    <t xml:space="preserve">1Euro 4,9481 
BNR (18/03/2022)              </t>
  </si>
  <si>
    <t xml:space="preserve">1Euro 4,9416 
BNR (18/04/2022)              </t>
  </si>
  <si>
    <t xml:space="preserve">1Euro 4,9472 
BNR (18/05/2022)              </t>
  </si>
  <si>
    <t xml:space="preserve">1Euro 4,9472 
BNR (17/06/2022)              </t>
  </si>
  <si>
    <t xml:space="preserve">1Euro 4,9390 
BNR (18/07/2022)              </t>
  </si>
  <si>
    <t xml:space="preserve">1Euro 4,9481 
BNR 18/03/2022)              </t>
  </si>
  <si>
    <t xml:space="preserve">1Euro 4,9416 
BNR 18/04/2022)              </t>
  </si>
  <si>
    <t xml:space="preserve">1Euro 4,9472 
BNR 18/05/2022)              </t>
  </si>
  <si>
    <t xml:space="preserve">1Euro 4,9472 
BNR 17/06/2022)              </t>
  </si>
  <si>
    <t xml:space="preserve">1Euro 4,9390 
BNR 18/07/2022)              </t>
  </si>
  <si>
    <t>Situatie centralizatoare               
privind evolutia contributiei medii in Euro la pilonul II a participantilor pana la luna de referinta 
MAI 2022</t>
  </si>
  <si>
    <t>Situatie centralizatoare           
privind repartizarea participantilor dupa judetul 
angajatorului la luna de referinta 
MAI 2022</t>
  </si>
  <si>
    <t>Situatie centralizatoare privind repartizarea participantilor
 dupa judetul de domiciliu pentru care se fac viramente 
la luna de referinta 
MAI 2022</t>
  </si>
  <si>
    <t>Situatie centralizatoare privind numarul de participanti  
care nu figurează cu declaraţii depuse 
in sistemul public de pensii</t>
  </si>
  <si>
    <t>Situatie centralizatoare    
privind repartizarea pe sexe a participantilor    
aferente lunii de referinta 
MAI 2022</t>
  </si>
  <si>
    <t>Situatie centralizatoare              
privind repartizarea pe sexe si varste a participantilor              
aferente lunii de referinta 
MAI 2022</t>
  </si>
</sst>
</file>

<file path=xl/styles.xml><?xml version="1.0" encoding="utf-8"?>
<styleSheet xmlns="http://schemas.openxmlformats.org/spreadsheetml/2006/main">
  <numFmts count="1">
    <numFmt numFmtId="164" formatCode="#,##0.0000"/>
  </numFmts>
  <fonts count="23">
    <font>
      <sz val="10"/>
      <name val="Arial"/>
      <charset val="238"/>
    </font>
    <font>
      <sz val="10"/>
      <name val="Arial"/>
      <charset val="238"/>
    </font>
    <font>
      <b/>
      <sz val="12"/>
      <name val="Arial"/>
      <family val="2"/>
    </font>
    <font>
      <sz val="12"/>
      <name val="Arial"/>
      <family val="2"/>
    </font>
    <font>
      <sz val="12"/>
      <name val="Arial"/>
      <charset val="238"/>
    </font>
    <font>
      <b/>
      <sz val="14"/>
      <name val="Arial"/>
      <family val="2"/>
    </font>
    <font>
      <sz val="14"/>
      <name val="Arial"/>
      <family val="2"/>
    </font>
    <font>
      <sz val="10"/>
      <name val="Arial"/>
    </font>
    <font>
      <sz val="11"/>
      <color indexed="8"/>
      <name val="Calibri"/>
      <family val="2"/>
    </font>
    <font>
      <sz val="11"/>
      <color indexed="9"/>
      <name val="Calibri"/>
      <family val="2"/>
    </font>
    <font>
      <sz val="10"/>
      <name val="Arial"/>
      <family val="2"/>
    </font>
    <font>
      <b/>
      <sz val="11"/>
      <color indexed="8"/>
      <name val="Calibri"/>
      <family val="2"/>
    </font>
    <font>
      <b/>
      <sz val="10"/>
      <name val="Arial"/>
      <family val="2"/>
    </font>
    <font>
      <b/>
      <sz val="11"/>
      <name val="Arial"/>
      <family val="2"/>
    </font>
    <font>
      <sz val="9"/>
      <name val="Arial"/>
      <family val="2"/>
    </font>
    <font>
      <sz val="8"/>
      <name val="Arial"/>
      <charset val="238"/>
    </font>
    <font>
      <i/>
      <sz val="10"/>
      <name val="Arial"/>
      <family val="2"/>
    </font>
    <font>
      <sz val="8"/>
      <name val="Arial"/>
      <family val="2"/>
    </font>
    <font>
      <b/>
      <sz val="9"/>
      <name val="Arial"/>
      <family val="2"/>
    </font>
    <font>
      <sz val="12"/>
      <color indexed="53"/>
      <name val="Arial"/>
      <family val="2"/>
    </font>
    <font>
      <b/>
      <i/>
      <sz val="10"/>
      <name val="Arial"/>
      <family val="2"/>
    </font>
    <font>
      <b/>
      <i/>
      <sz val="9"/>
      <color indexed="8"/>
      <name val="Arial"/>
      <family val="2"/>
    </font>
    <font>
      <b/>
      <sz val="10"/>
      <color indexed="10"/>
      <name val="Arial"/>
      <family val="2"/>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0"/>
        <bgColor indexed="64"/>
      </patternFill>
    </fill>
    <fill>
      <patternFill patternType="solid">
        <fgColor indexed="9"/>
        <bgColor indexed="64"/>
      </patternFill>
    </fill>
    <fill>
      <patternFill patternType="solid">
        <fgColor theme="7" tint="0.39997558519241921"/>
        <bgColor indexed="64"/>
      </patternFill>
    </fill>
    <fill>
      <patternFill patternType="solid">
        <fgColor theme="7" tint="0.79998168889431442"/>
        <bgColor indexed="64"/>
      </patternFill>
    </fill>
  </fills>
  <borders count="17">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8">
    <xf numFmtId="0" fontId="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9" borderId="0" applyNumberFormat="0" applyBorder="0" applyAlignment="0" applyProtection="0"/>
    <xf numFmtId="0" fontId="1" fillId="0" borderId="0"/>
    <xf numFmtId="0" fontId="7" fillId="0" borderId="0"/>
    <xf numFmtId="0" fontId="11" fillId="0" borderId="1" applyNumberFormat="0" applyFill="0" applyAlignment="0" applyProtection="0"/>
  </cellStyleXfs>
  <cellXfs count="124">
    <xf numFmtId="0" fontId="0" fillId="0" borderId="0" xfId="0"/>
    <xf numFmtId="3" fontId="5" fillId="0" borderId="0" xfId="0" applyNumberFormat="1" applyFont="1" applyBorder="1"/>
    <xf numFmtId="0" fontId="3" fillId="0" borderId="0" xfId="0" applyFont="1"/>
    <xf numFmtId="0" fontId="6" fillId="0" borderId="0" xfId="0" applyFont="1" applyAlignment="1">
      <alignment horizontal="centerContinuous"/>
    </xf>
    <xf numFmtId="3" fontId="0" fillId="0" borderId="0" xfId="0" applyNumberFormat="1"/>
    <xf numFmtId="0" fontId="0" fillId="0" borderId="0" xfId="0" applyAlignment="1">
      <alignment horizontal="center" vertical="center" wrapText="1"/>
    </xf>
    <xf numFmtId="0" fontId="14" fillId="0" borderId="0" xfId="0" applyFont="1"/>
    <xf numFmtId="0" fontId="0" fillId="0" borderId="0" xfId="0" applyAlignment="1">
      <alignment wrapText="1"/>
    </xf>
    <xf numFmtId="0" fontId="3" fillId="0" borderId="0" xfId="26" applyFont="1"/>
    <xf numFmtId="10" fontId="3" fillId="0" borderId="0" xfId="26" applyNumberFormat="1" applyFont="1"/>
    <xf numFmtId="0" fontId="16" fillId="0" borderId="0" xfId="0" applyFont="1" applyAlignment="1">
      <alignment horizontal="right"/>
    </xf>
    <xf numFmtId="164" fontId="16" fillId="0" borderId="0" xfId="0" applyNumberFormat="1" applyFont="1" applyAlignment="1">
      <alignment horizontal="left" vertical="center"/>
    </xf>
    <xf numFmtId="0" fontId="12" fillId="0" borderId="0" xfId="0" applyFont="1"/>
    <xf numFmtId="3" fontId="12" fillId="0" borderId="0" xfId="0" applyNumberFormat="1" applyFont="1"/>
    <xf numFmtId="0" fontId="16" fillId="0" borderId="0" xfId="0" applyFont="1"/>
    <xf numFmtId="0" fontId="2" fillId="20" borderId="2" xfId="0" applyFont="1" applyFill="1" applyBorder="1" applyAlignment="1">
      <alignment horizontal="center" vertical="center" wrapText="1"/>
    </xf>
    <xf numFmtId="0" fontId="10" fillId="0" borderId="0" xfId="0" applyFont="1"/>
    <xf numFmtId="4" fontId="0" fillId="0" borderId="0" xfId="0" applyNumberFormat="1"/>
    <xf numFmtId="0" fontId="19" fillId="0" borderId="0" xfId="26" applyFont="1"/>
    <xf numFmtId="3" fontId="4" fillId="0" borderId="0" xfId="0" applyNumberFormat="1" applyFont="1" applyBorder="1"/>
    <xf numFmtId="3" fontId="0" fillId="0" borderId="0" xfId="0" applyNumberFormat="1" applyBorder="1"/>
    <xf numFmtId="3" fontId="3" fillId="0" borderId="0" xfId="26" applyNumberFormat="1" applyFont="1"/>
    <xf numFmtId="0" fontId="0" fillId="21" borderId="0" xfId="0" applyFill="1"/>
    <xf numFmtId="0" fontId="2" fillId="20" borderId="3" xfId="0" applyFont="1" applyFill="1" applyBorder="1" applyAlignment="1">
      <alignment horizontal="center" vertical="center" wrapText="1"/>
    </xf>
    <xf numFmtId="0" fontId="20" fillId="0" borderId="0" xfId="0" applyFont="1" applyBorder="1" applyAlignment="1">
      <alignment horizontal="center"/>
    </xf>
    <xf numFmtId="164" fontId="21" fillId="0" borderId="0" xfId="0" quotePrefix="1" applyNumberFormat="1" applyFont="1" applyAlignment="1">
      <alignment horizontal="left"/>
    </xf>
    <xf numFmtId="0" fontId="20" fillId="0" borderId="0" xfId="0" applyFont="1"/>
    <xf numFmtId="0" fontId="12" fillId="22" borderId="2" xfId="0" applyFont="1" applyFill="1" applyBorder="1" applyAlignment="1">
      <alignment horizontal="center" vertical="center" wrapText="1"/>
    </xf>
    <xf numFmtId="0" fontId="13" fillId="22" borderId="8" xfId="0" applyFont="1" applyFill="1" applyBorder="1" applyAlignment="1">
      <alignment horizontal="centerContinuous"/>
    </xf>
    <xf numFmtId="0" fontId="13" fillId="22" borderId="9" xfId="0" applyFont="1" applyFill="1" applyBorder="1" applyAlignment="1">
      <alignment horizontal="centerContinuous"/>
    </xf>
    <xf numFmtId="3" fontId="13" fillId="22" borderId="9" xfId="0" applyNumberFormat="1" applyFont="1" applyFill="1" applyBorder="1"/>
    <xf numFmtId="3" fontId="13" fillId="22" borderId="10" xfId="0" applyNumberFormat="1" applyFont="1" applyFill="1" applyBorder="1"/>
    <xf numFmtId="0" fontId="12" fillId="23" borderId="3" xfId="0" applyFont="1" applyFill="1" applyBorder="1" applyAlignment="1">
      <alignment horizontal="center"/>
    </xf>
    <xf numFmtId="0" fontId="12" fillId="23" borderId="2" xfId="0" applyFont="1" applyFill="1" applyBorder="1" applyAlignment="1">
      <alignment horizontal="left"/>
    </xf>
    <xf numFmtId="3" fontId="13" fillId="23" borderId="2" xfId="0" applyNumberFormat="1" applyFont="1" applyFill="1" applyBorder="1"/>
    <xf numFmtId="3" fontId="13" fillId="23" borderId="7" xfId="0" applyNumberFormat="1" applyFont="1" applyFill="1" applyBorder="1"/>
    <xf numFmtId="0" fontId="12" fillId="23" borderId="3" xfId="0" quotePrefix="1" applyFont="1" applyFill="1" applyBorder="1" applyAlignment="1">
      <alignment horizontal="center"/>
    </xf>
    <xf numFmtId="0" fontId="12" fillId="22" borderId="7" xfId="0" applyFont="1" applyFill="1" applyBorder="1" applyAlignment="1">
      <alignment horizontal="center" vertical="center" wrapText="1"/>
    </xf>
    <xf numFmtId="10" fontId="13" fillId="22" borderId="9" xfId="0" applyNumberFormat="1" applyFont="1" applyFill="1" applyBorder="1"/>
    <xf numFmtId="0" fontId="18" fillId="23" borderId="2" xfId="0" applyFont="1" applyFill="1" applyBorder="1" applyAlignment="1">
      <alignment horizontal="left"/>
    </xf>
    <xf numFmtId="10" fontId="13" fillId="23" borderId="2" xfId="0" applyNumberFormat="1" applyFont="1" applyFill="1" applyBorder="1"/>
    <xf numFmtId="3" fontId="13" fillId="22" borderId="9" xfId="0" applyNumberFormat="1" applyFont="1" applyFill="1" applyBorder="1" applyAlignment="1">
      <alignment horizontal="right"/>
    </xf>
    <xf numFmtId="3" fontId="13" fillId="22" borderId="10" xfId="0" applyNumberFormat="1" applyFont="1" applyFill="1" applyBorder="1" applyAlignment="1">
      <alignment horizontal="right"/>
    </xf>
    <xf numFmtId="0" fontId="20" fillId="22" borderId="2" xfId="0" applyFont="1" applyFill="1" applyBorder="1" applyAlignment="1">
      <alignment vertical="center" wrapText="1"/>
    </xf>
    <xf numFmtId="0" fontId="12" fillId="0" borderId="11" xfId="0" applyFont="1" applyBorder="1"/>
    <xf numFmtId="0" fontId="12" fillId="0" borderId="8" xfId="0" applyFont="1" applyBorder="1"/>
    <xf numFmtId="0" fontId="12" fillId="22" borderId="3" xfId="0" applyFont="1" applyFill="1" applyBorder="1"/>
    <xf numFmtId="0" fontId="20" fillId="22" borderId="9" xfId="0" applyFont="1" applyFill="1" applyBorder="1" applyAlignment="1">
      <alignment vertical="center" wrapText="1"/>
    </xf>
    <xf numFmtId="0" fontId="20" fillId="22" borderId="10" xfId="0" applyFont="1" applyFill="1" applyBorder="1" applyAlignment="1">
      <alignment vertical="center" wrapText="1"/>
    </xf>
    <xf numFmtId="17" fontId="12" fillId="22" borderId="12" xfId="0" applyNumberFormat="1" applyFont="1" applyFill="1" applyBorder="1" applyAlignment="1">
      <alignment horizontal="center" vertical="center" wrapText="1"/>
    </xf>
    <xf numFmtId="17" fontId="12" fillId="22" borderId="13" xfId="0" applyNumberFormat="1" applyFont="1" applyFill="1" applyBorder="1" applyAlignment="1">
      <alignment horizontal="center" vertical="center" wrapText="1"/>
    </xf>
    <xf numFmtId="0" fontId="13" fillId="23" borderId="2" xfId="0" applyFont="1" applyFill="1" applyBorder="1"/>
    <xf numFmtId="0" fontId="13" fillId="23" borderId="7" xfId="0" applyFont="1" applyFill="1" applyBorder="1"/>
    <xf numFmtId="164" fontId="13" fillId="23" borderId="2" xfId="0" applyNumberFormat="1" applyFont="1" applyFill="1" applyBorder="1"/>
    <xf numFmtId="164" fontId="13" fillId="23" borderId="7" xfId="0" applyNumberFormat="1" applyFont="1" applyFill="1" applyBorder="1"/>
    <xf numFmtId="0" fontId="20" fillId="22" borderId="7" xfId="0" applyFont="1" applyFill="1" applyBorder="1" applyAlignment="1">
      <alignment vertical="center" wrapText="1"/>
    </xf>
    <xf numFmtId="2" fontId="13" fillId="22" borderId="9" xfId="0" applyNumberFormat="1" applyFont="1" applyFill="1" applyBorder="1" applyAlignment="1">
      <alignment horizontal="center"/>
    </xf>
    <xf numFmtId="2" fontId="13" fillId="22" borderId="10" xfId="0" applyNumberFormat="1" applyFont="1" applyFill="1" applyBorder="1" applyAlignment="1">
      <alignment horizontal="center"/>
    </xf>
    <xf numFmtId="2" fontId="13" fillId="23" borderId="2" xfId="0" applyNumberFormat="1" applyFont="1" applyFill="1" applyBorder="1" applyAlignment="1">
      <alignment horizontal="center"/>
    </xf>
    <xf numFmtId="2" fontId="13" fillId="23" borderId="7" xfId="0" applyNumberFormat="1" applyFont="1" applyFill="1" applyBorder="1" applyAlignment="1">
      <alignment horizontal="center"/>
    </xf>
    <xf numFmtId="3" fontId="3" fillId="0" borderId="0" xfId="0" applyNumberFormat="1" applyFont="1" applyFill="1" applyBorder="1"/>
    <xf numFmtId="17" fontId="12" fillId="22" borderId="11" xfId="0" quotePrefix="1" applyNumberFormat="1" applyFont="1" applyFill="1" applyBorder="1" applyAlignment="1">
      <alignment horizontal="center" vertical="center" wrapText="1"/>
    </xf>
    <xf numFmtId="17" fontId="12" fillId="22" borderId="12" xfId="0" quotePrefix="1" applyNumberFormat="1" applyFont="1" applyFill="1" applyBorder="1" applyAlignment="1">
      <alignment horizontal="center" vertical="center" wrapText="1"/>
    </xf>
    <xf numFmtId="17" fontId="12" fillId="22" borderId="13" xfId="0" quotePrefix="1" applyNumberFormat="1" applyFont="1" applyFill="1" applyBorder="1" applyAlignment="1">
      <alignment horizontal="center" vertical="center" wrapText="1"/>
    </xf>
    <xf numFmtId="3" fontId="13" fillId="23" borderId="8" xfId="0" applyNumberFormat="1" applyFont="1" applyFill="1" applyBorder="1"/>
    <xf numFmtId="3" fontId="13" fillId="23" borderId="9" xfId="0" applyNumberFormat="1" applyFont="1" applyFill="1" applyBorder="1"/>
    <xf numFmtId="3" fontId="13" fillId="23" borderId="10" xfId="0" applyNumberFormat="1" applyFont="1" applyFill="1" applyBorder="1"/>
    <xf numFmtId="0" fontId="12" fillId="22" borderId="3" xfId="26" applyFont="1" applyFill="1" applyBorder="1" applyAlignment="1">
      <alignment horizontal="center"/>
    </xf>
    <xf numFmtId="0" fontId="12" fillId="22" borderId="2" xfId="26" applyFont="1" applyFill="1" applyBorder="1" applyAlignment="1">
      <alignment horizontal="center"/>
    </xf>
    <xf numFmtId="10" fontId="12" fillId="22" borderId="7" xfId="26" applyNumberFormat="1" applyFont="1" applyFill="1" applyBorder="1" applyAlignment="1">
      <alignment horizontal="center"/>
    </xf>
    <xf numFmtId="0" fontId="13" fillId="23" borderId="3" xfId="26" applyFont="1" applyFill="1" applyBorder="1"/>
    <xf numFmtId="0" fontId="12" fillId="23" borderId="2" xfId="26" applyFont="1" applyFill="1" applyBorder="1"/>
    <xf numFmtId="10" fontId="13" fillId="23" borderId="7" xfId="26" applyNumberFormat="1" applyFont="1" applyFill="1" applyBorder="1"/>
    <xf numFmtId="0" fontId="12" fillId="23" borderId="3" xfId="26" applyFont="1" applyFill="1" applyBorder="1"/>
    <xf numFmtId="0" fontId="13" fillId="22" borderId="8" xfId="26" applyFont="1" applyFill="1" applyBorder="1"/>
    <xf numFmtId="0" fontId="13" fillId="22" borderId="9" xfId="26" applyFont="1" applyFill="1" applyBorder="1"/>
    <xf numFmtId="10" fontId="13" fillId="22" borderId="10" xfId="26" applyNumberFormat="1" applyFont="1" applyFill="1" applyBorder="1"/>
    <xf numFmtId="0" fontId="12" fillId="22" borderId="7" xfId="26" applyFont="1" applyFill="1" applyBorder="1" applyAlignment="1">
      <alignment horizontal="center" vertical="center" wrapText="1"/>
    </xf>
    <xf numFmtId="0" fontId="12" fillId="22" borderId="7" xfId="26" applyFont="1" applyFill="1" applyBorder="1" applyAlignment="1">
      <alignment horizontal="center"/>
    </xf>
    <xf numFmtId="0" fontId="12" fillId="23" borderId="3" xfId="26" applyFont="1" applyFill="1" applyBorder="1" applyAlignment="1">
      <alignment horizontal="center"/>
    </xf>
    <xf numFmtId="3" fontId="13" fillId="23" borderId="7" xfId="25" applyNumberFormat="1" applyFont="1" applyFill="1" applyBorder="1"/>
    <xf numFmtId="0" fontId="12" fillId="23" borderId="3" xfId="26" applyFont="1" applyFill="1" applyBorder="1" applyAlignment="1">
      <alignment horizontal="left"/>
    </xf>
    <xf numFmtId="3" fontId="13" fillId="22" borderId="10" xfId="25" applyNumberFormat="1" applyFont="1" applyFill="1" applyBorder="1"/>
    <xf numFmtId="17" fontId="13" fillId="23" borderId="3" xfId="0" quotePrefix="1" applyNumberFormat="1" applyFont="1" applyFill="1" applyBorder="1"/>
    <xf numFmtId="17" fontId="13" fillId="23" borderId="8" xfId="0" quotePrefix="1" applyNumberFormat="1" applyFont="1" applyFill="1" applyBorder="1"/>
    <xf numFmtId="3" fontId="6" fillId="0" borderId="2" xfId="0" applyNumberFormat="1" applyFont="1" applyBorder="1"/>
    <xf numFmtId="3" fontId="6" fillId="0" borderId="7" xfId="0" applyNumberFormat="1" applyFont="1" applyBorder="1"/>
    <xf numFmtId="0" fontId="12" fillId="22" borderId="2" xfId="0" applyFont="1" applyFill="1" applyBorder="1" applyAlignment="1">
      <alignment horizontal="center" vertical="center" wrapText="1"/>
    </xf>
    <xf numFmtId="0" fontId="12" fillId="22" borderId="4" xfId="0" applyFont="1" applyFill="1" applyBorder="1" applyAlignment="1">
      <alignment horizontal="center" vertical="center" wrapText="1"/>
    </xf>
    <xf numFmtId="0" fontId="12" fillId="22" borderId="5" xfId="0" applyFont="1" applyFill="1" applyBorder="1" applyAlignment="1">
      <alignment horizontal="center" vertical="center"/>
    </xf>
    <xf numFmtId="0" fontId="12" fillId="22" borderId="6" xfId="0" applyFont="1" applyFill="1" applyBorder="1" applyAlignment="1">
      <alignment horizontal="center" vertical="center"/>
    </xf>
    <xf numFmtId="3" fontId="12" fillId="22" borderId="2" xfId="0" applyNumberFormat="1" applyFont="1" applyFill="1" applyBorder="1" applyAlignment="1">
      <alignment horizontal="center" vertical="center" wrapText="1"/>
    </xf>
    <xf numFmtId="3" fontId="12" fillId="22" borderId="7" xfId="0" applyNumberFormat="1" applyFont="1" applyFill="1" applyBorder="1" applyAlignment="1">
      <alignment horizontal="center" vertical="center" wrapText="1"/>
    </xf>
    <xf numFmtId="0" fontId="12" fillId="22" borderId="3" xfId="0" applyFont="1" applyFill="1" applyBorder="1" applyAlignment="1">
      <alignment horizontal="center" vertical="center" wrapText="1"/>
    </xf>
    <xf numFmtId="0" fontId="10" fillId="0" borderId="0" xfId="0" applyFont="1" applyAlignment="1">
      <alignment horizontal="left" vertical="top" wrapText="1"/>
    </xf>
    <xf numFmtId="0" fontId="10" fillId="0" borderId="0" xfId="0" applyNumberFormat="1" applyFont="1" applyAlignment="1">
      <alignment horizontal="left" vertical="top" wrapText="1"/>
    </xf>
    <xf numFmtId="0" fontId="10" fillId="0" borderId="0" xfId="0" applyFont="1" applyAlignment="1">
      <alignment horizontal="left" vertical="center" wrapText="1"/>
    </xf>
    <xf numFmtId="0" fontId="10" fillId="0" borderId="0" xfId="0" applyFont="1" applyAlignment="1">
      <alignment horizontal="left" vertical="center"/>
    </xf>
    <xf numFmtId="0" fontId="12" fillId="22" borderId="7" xfId="0" applyFont="1" applyFill="1" applyBorder="1" applyAlignment="1">
      <alignment horizontal="center" vertical="center" wrapText="1"/>
    </xf>
    <xf numFmtId="17" fontId="12" fillId="22" borderId="2" xfId="0" quotePrefix="1" applyNumberFormat="1" applyFont="1" applyFill="1" applyBorder="1" applyAlignment="1">
      <alignment horizontal="center" vertical="center" wrapText="1"/>
    </xf>
    <xf numFmtId="0" fontId="13" fillId="22" borderId="8" xfId="0" applyFont="1" applyFill="1" applyBorder="1" applyAlignment="1">
      <alignment horizontal="center"/>
    </xf>
    <xf numFmtId="0" fontId="13" fillId="22" borderId="9" xfId="0" applyFont="1" applyFill="1" applyBorder="1" applyAlignment="1">
      <alignment horizontal="center"/>
    </xf>
    <xf numFmtId="17" fontId="12" fillId="22" borderId="7" xfId="0" quotePrefix="1" applyNumberFormat="1" applyFont="1" applyFill="1" applyBorder="1" applyAlignment="1">
      <alignment horizontal="center" vertical="center" wrapText="1"/>
    </xf>
    <xf numFmtId="0" fontId="12" fillId="22" borderId="2" xfId="0" quotePrefix="1" applyFont="1" applyFill="1" applyBorder="1" applyAlignment="1">
      <alignment horizontal="center" vertical="center" wrapText="1"/>
    </xf>
    <xf numFmtId="0" fontId="10" fillId="22" borderId="2" xfId="0" applyFont="1" applyFill="1" applyBorder="1" applyAlignment="1">
      <alignment horizontal="center" vertical="center" wrapText="1"/>
    </xf>
    <xf numFmtId="0" fontId="10" fillId="22" borderId="7" xfId="0" applyFont="1" applyFill="1" applyBorder="1" applyAlignment="1">
      <alignment horizontal="center" vertical="center" wrapText="1"/>
    </xf>
    <xf numFmtId="0" fontId="10" fillId="22" borderId="3" xfId="0" applyFont="1" applyFill="1" applyBorder="1" applyAlignment="1">
      <alignment horizontal="center" vertical="center" wrapText="1"/>
    </xf>
    <xf numFmtId="0" fontId="12" fillId="22" borderId="3" xfId="26" applyFont="1" applyFill="1" applyBorder="1" applyAlignment="1">
      <alignment horizontal="center"/>
    </xf>
    <xf numFmtId="0" fontId="12" fillId="22" borderId="2" xfId="26" applyFont="1" applyFill="1" applyBorder="1" applyAlignment="1">
      <alignment horizontal="center"/>
    </xf>
    <xf numFmtId="0" fontId="12" fillId="22" borderId="7" xfId="26" applyFont="1" applyFill="1" applyBorder="1" applyAlignment="1">
      <alignment horizontal="center"/>
    </xf>
    <xf numFmtId="0" fontId="2" fillId="0" borderId="0" xfId="26" applyFont="1" applyAlignment="1">
      <alignment horizontal="center"/>
    </xf>
    <xf numFmtId="0" fontId="12" fillId="22" borderId="4" xfId="26" applyFont="1" applyFill="1" applyBorder="1" applyAlignment="1">
      <alignment horizontal="center" vertical="center" wrapText="1"/>
    </xf>
    <xf numFmtId="0" fontId="12" fillId="22" borderId="5" xfId="26" applyFont="1" applyFill="1" applyBorder="1" applyAlignment="1">
      <alignment horizontal="center" vertical="center"/>
    </xf>
    <xf numFmtId="0" fontId="12" fillId="22" borderId="6" xfId="26" applyFont="1" applyFill="1" applyBorder="1" applyAlignment="1">
      <alignment horizontal="center" vertical="center"/>
    </xf>
    <xf numFmtId="0" fontId="12" fillId="22" borderId="3" xfId="26" applyFont="1" applyFill="1" applyBorder="1" applyAlignment="1">
      <alignment horizontal="center" vertical="center"/>
    </xf>
    <xf numFmtId="0" fontId="12" fillId="22" borderId="2" xfId="26" applyFont="1" applyFill="1" applyBorder="1" applyAlignment="1">
      <alignment horizontal="center" vertical="center"/>
    </xf>
    <xf numFmtId="0" fontId="12" fillId="22" borderId="4" xfId="25" applyFont="1" applyFill="1" applyBorder="1" applyAlignment="1">
      <alignment horizontal="center" vertical="center" wrapText="1"/>
    </xf>
    <xf numFmtId="0" fontId="12" fillId="22" borderId="5" xfId="25" applyFont="1" applyFill="1" applyBorder="1" applyAlignment="1">
      <alignment horizontal="center" vertical="center"/>
    </xf>
    <xf numFmtId="0" fontId="12" fillId="22" borderId="6" xfId="25" applyFont="1" applyFill="1" applyBorder="1" applyAlignment="1">
      <alignment horizontal="center" vertical="center"/>
    </xf>
    <xf numFmtId="3" fontId="13" fillId="22" borderId="8" xfId="0" applyNumberFormat="1" applyFont="1" applyFill="1" applyBorder="1" applyAlignment="1">
      <alignment horizontal="center"/>
    </xf>
    <xf numFmtId="3" fontId="13" fillId="22" borderId="9" xfId="0" applyNumberFormat="1" applyFont="1" applyFill="1" applyBorder="1" applyAlignment="1">
      <alignment horizontal="center"/>
    </xf>
    <xf numFmtId="0" fontId="12" fillId="22" borderId="14" xfId="0" applyFont="1" applyFill="1" applyBorder="1" applyAlignment="1">
      <alignment horizontal="center" vertical="center" wrapText="1"/>
    </xf>
    <xf numFmtId="0" fontId="12" fillId="22" borderId="15" xfId="0" applyFont="1" applyFill="1" applyBorder="1" applyAlignment="1">
      <alignment horizontal="center" vertical="center" wrapText="1"/>
    </xf>
    <xf numFmtId="0" fontId="12" fillId="22" borderId="16" xfId="0" applyFont="1" applyFill="1" applyBorder="1" applyAlignment="1">
      <alignment horizontal="center" vertical="center" wrapText="1"/>
    </xf>
  </cellXfs>
  <cellStyles count="2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Normal" xfId="0" builtinId="0"/>
    <cellStyle name="Normal 2" xfId="25"/>
    <cellStyle name="Normal_k_participanti_judete_1008" xfId="26"/>
    <cellStyle name="Total" xfId="27" builtinId="25"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lang val="en-GB"/>
  <c:style val="6"/>
  <c:chart>
    <c:title>
      <c:tx>
        <c:rich>
          <a:bodyPr/>
          <a:lstStyle/>
          <a:p>
            <a:pPr>
              <a:defRPr sz="1000"/>
            </a:pPr>
            <a:r>
              <a:rPr lang="en-GB" sz="1000"/>
              <a:t>Repartizarea pe sexe a participantilor
la luna de referinta MAI 2022
</a:t>
            </a:r>
          </a:p>
        </c:rich>
      </c:tx>
      <c:layout>
        <c:manualLayout>
          <c:xMode val="edge"/>
          <c:yMode val="edge"/>
          <c:x val="0.37735850245610059"/>
          <c:y val="4.4189799804436228E-2"/>
        </c:manualLayout>
      </c:layout>
    </c:title>
    <c:view3D>
      <c:perspective val="0"/>
    </c:view3D>
    <c:plotArea>
      <c:layout>
        <c:manualLayout>
          <c:layoutTarget val="inner"/>
          <c:xMode val="edge"/>
          <c:yMode val="edge"/>
          <c:x val="0.15094339622641526"/>
          <c:y val="0.38336052202283882"/>
          <c:w val="0.6270810210876806"/>
          <c:h val="0.36541598694942939"/>
        </c:manualLayout>
      </c:layout>
      <c:pie3DChart>
        <c:varyColors val="1"/>
        <c:ser>
          <c:idx val="0"/>
          <c:order val="0"/>
          <c:dPt>
            <c:idx val="0"/>
            <c:explosion val="8"/>
          </c:dPt>
          <c:dLbls>
            <c:dLbl>
              <c:idx val="0"/>
              <c:layout>
                <c:manualLayout>
                  <c:x val="-0.11432208598786414"/>
                  <c:y val="-0.19734381489426392"/>
                </c:manualLayout>
              </c:layout>
              <c:dLblPos val="bestFit"/>
              <c:showVal val="1"/>
              <c:showPercent val="1"/>
              <c:separator>
</c:separator>
            </c:dLbl>
            <c:dLbl>
              <c:idx val="1"/>
              <c:layout>
                <c:manualLayout>
                  <c:x val="6.0355568761451955E-2"/>
                  <c:y val="-0.28044289732951438"/>
                </c:manualLayout>
              </c:layout>
              <c:dLblPos val="bestFit"/>
              <c:showVal val="1"/>
              <c:showPercent val="1"/>
              <c:separator>
</c:separator>
            </c:dLbl>
            <c:numFmt formatCode="0.00%" sourceLinked="0"/>
            <c:txPr>
              <a:bodyPr/>
              <a:lstStyle/>
              <a:p>
                <a:pPr>
                  <a:defRPr b="1"/>
                </a:pPr>
                <a:endParaRPr lang="en-US"/>
              </a:p>
            </c:txPr>
            <c:showVal val="1"/>
            <c:showPercent val="1"/>
            <c:separator>
</c:separator>
          </c:dLbls>
          <c:cat>
            <c:strRef>
              <c:f>rp_sexe_0522!$E$4:$F$4</c:f>
              <c:strCache>
                <c:ptCount val="2"/>
                <c:pt idx="0">
                  <c:v>femei</c:v>
                </c:pt>
                <c:pt idx="1">
                  <c:v>barbati</c:v>
                </c:pt>
              </c:strCache>
            </c:strRef>
          </c:cat>
          <c:val>
            <c:numRef>
              <c:f>rp_sexe_0522!$E$12:$F$12</c:f>
              <c:numCache>
                <c:formatCode>#,##0</c:formatCode>
                <c:ptCount val="2"/>
                <c:pt idx="0">
                  <c:v>3781855</c:v>
                </c:pt>
                <c:pt idx="1">
                  <c:v>4090519</c:v>
                </c:pt>
              </c:numCache>
            </c:numRef>
          </c:val>
        </c:ser>
        <c:dLbls>
          <c:showVal val="1"/>
          <c:showPercent val="1"/>
          <c:separator>
</c:separator>
        </c:dLbls>
      </c:pie3DChart>
      <c:spPr>
        <a:noFill/>
        <a:ln w="25400">
          <a:noFill/>
        </a:ln>
      </c:spPr>
    </c:plotArea>
    <c:legend>
      <c:legendPos val="r"/>
      <c:layout>
        <c:manualLayout>
          <c:xMode val="edge"/>
          <c:yMode val="edge"/>
          <c:x val="0.45283020294732068"/>
          <c:y val="0.80032731202717322"/>
          <c:w val="8.7680300466643213E-2"/>
          <c:h val="0.14729946991920118"/>
        </c:manualLayout>
      </c:layout>
    </c:legend>
    <c:plotVisOnly val="1"/>
    <c:dispBlanksAs val="zero"/>
  </c:chart>
  <c:spPr>
    <a:gradFill>
      <a:gsLst>
        <a:gs pos="0">
          <a:srgbClr val="8488C4"/>
        </a:gs>
        <a:gs pos="53000">
          <a:srgbClr val="D4DEFF"/>
        </a:gs>
        <a:gs pos="83000">
          <a:srgbClr val="D4DEFF"/>
        </a:gs>
        <a:gs pos="100000">
          <a:srgbClr val="96AB94"/>
        </a:gs>
      </a:gsLst>
      <a:lin ang="5400000" scaled="0"/>
    </a:gradFill>
  </c:spPr>
  <c:printSettings>
    <c:headerFooter/>
    <c:pageMargins b="0.75000000000000022" l="0.70000000000000018" r="0.70000000000000018" t="0.75000000000000022" header="0.3000000000000001" footer="0.30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GB"/>
  <c:style val="6"/>
  <c:chart>
    <c:title>
      <c:tx>
        <c:rich>
          <a:bodyPr/>
          <a:lstStyle/>
          <a:p>
            <a:pPr>
              <a:defRPr/>
            </a:pPr>
            <a:r>
              <a:rPr lang="en-GB"/>
              <a:t>Situatie centralizatoare privind repartizarea pe sexe si categorii de varsta a participantilor aferente lunii de referinta MAI 2022</a:t>
            </a:r>
          </a:p>
        </c:rich>
      </c:tx>
      <c:layout>
        <c:manualLayout>
          <c:xMode val="edge"/>
          <c:yMode val="edge"/>
          <c:x val="0.10650893458461577"/>
          <c:y val="2.6464927178220379E-2"/>
        </c:manualLayout>
      </c:layout>
    </c:title>
    <c:view3D>
      <c:hPercent val="167"/>
      <c:depthPercent val="100"/>
      <c:rAngAx val="1"/>
    </c:view3D>
    <c:plotArea>
      <c:layout>
        <c:manualLayout>
          <c:layoutTarget val="inner"/>
          <c:xMode val="edge"/>
          <c:yMode val="edge"/>
          <c:x val="0.18934911242603567"/>
          <c:y val="0.27032161057272952"/>
          <c:w val="0.55739644970414171"/>
          <c:h val="0.66918776323598772"/>
        </c:manualLayout>
      </c:layout>
      <c:bar3DChart>
        <c:barDir val="bar"/>
        <c:grouping val="clustered"/>
        <c:ser>
          <c:idx val="0"/>
          <c:order val="0"/>
          <c:tx>
            <c:strRef>
              <c:f>rp_varste_sexe_0522!$E$5:$H$5</c:f>
              <c:strCache>
                <c:ptCount val="1"/>
                <c:pt idx="0">
                  <c:v>15-25 ani 25-35 ani 35-45 ani peste 45 de ani</c:v>
                </c:pt>
              </c:strCache>
            </c:strRef>
          </c:tx>
          <c:dLbls>
            <c:dLbl>
              <c:idx val="0"/>
              <c:layout>
                <c:manualLayout>
                  <c:x val="-0.10091040395098547"/>
                  <c:y val="-1.6393035936665746E-4"/>
                </c:manualLayout>
              </c:layout>
              <c:showVal val="1"/>
            </c:dLbl>
            <c:dLbl>
              <c:idx val="1"/>
              <c:layout>
                <c:manualLayout>
                  <c:x val="-0.35224658068820536"/>
                  <c:y val="-2.5143327672276267E-3"/>
                </c:manualLayout>
              </c:layout>
              <c:showVal val="1"/>
            </c:dLbl>
            <c:dLbl>
              <c:idx val="2"/>
              <c:layout>
                <c:manualLayout>
                  <c:x val="-0.46279398528421362"/>
                  <c:y val="2.2543358550769399E-3"/>
                </c:manualLayout>
              </c:layout>
              <c:showVal val="1"/>
            </c:dLbl>
            <c:dLbl>
              <c:idx val="3"/>
              <c:layout>
                <c:manualLayout>
                  <c:x val="-0.38786809922141041"/>
                  <c:y val="-8.0998404611188311E-3"/>
                </c:manualLayout>
              </c:layout>
              <c:showVal val="1"/>
            </c:dLbl>
            <c:txPr>
              <a:bodyPr/>
              <a:lstStyle/>
              <a:p>
                <a:pPr>
                  <a:defRPr b="1"/>
                </a:pPr>
                <a:endParaRPr lang="en-US"/>
              </a:p>
            </c:txPr>
            <c:showVal val="1"/>
          </c:dLbls>
          <c:cat>
            <c:strRef>
              <c:f>rp_varste_sexe_0522!$E$5:$H$5</c:f>
              <c:strCache>
                <c:ptCount val="4"/>
                <c:pt idx="0">
                  <c:v>15-25 ani</c:v>
                </c:pt>
                <c:pt idx="1">
                  <c:v>25-35 ani</c:v>
                </c:pt>
                <c:pt idx="2">
                  <c:v>35-45 ani</c:v>
                </c:pt>
                <c:pt idx="3">
                  <c:v>peste 45 de ani</c:v>
                </c:pt>
              </c:strCache>
            </c:strRef>
          </c:cat>
          <c:val>
            <c:numRef>
              <c:f>rp_varste_sexe_0522!$E$14:$H$14</c:f>
              <c:numCache>
                <c:formatCode>#,##0</c:formatCode>
                <c:ptCount val="4"/>
                <c:pt idx="0">
                  <c:v>706641</c:v>
                </c:pt>
                <c:pt idx="1">
                  <c:v>2105244</c:v>
                </c:pt>
                <c:pt idx="2">
                  <c:v>2762925</c:v>
                </c:pt>
                <c:pt idx="3">
                  <c:v>2297564</c:v>
                </c:pt>
              </c:numCache>
            </c:numRef>
          </c:val>
        </c:ser>
        <c:dLbls>
          <c:showVal val="1"/>
        </c:dLbls>
        <c:shape val="box"/>
        <c:axId val="153577728"/>
        <c:axId val="153583616"/>
        <c:axId val="0"/>
      </c:bar3DChart>
      <c:catAx>
        <c:axId val="153577728"/>
        <c:scaling>
          <c:orientation val="minMax"/>
        </c:scaling>
        <c:axPos val="l"/>
        <c:numFmt formatCode="General" sourceLinked="1"/>
        <c:tickLblPos val="low"/>
        <c:txPr>
          <a:bodyPr rot="0" vert="horz"/>
          <a:lstStyle/>
          <a:p>
            <a:pPr>
              <a:defRPr b="1"/>
            </a:pPr>
            <a:endParaRPr lang="en-US"/>
          </a:p>
        </c:txPr>
        <c:crossAx val="153583616"/>
        <c:crosses val="autoZero"/>
        <c:lblAlgn val="ctr"/>
        <c:lblOffset val="100"/>
        <c:tickLblSkip val="1"/>
        <c:tickMarkSkip val="1"/>
      </c:catAx>
      <c:valAx>
        <c:axId val="153583616"/>
        <c:scaling>
          <c:orientation val="minMax"/>
        </c:scaling>
        <c:axPos val="b"/>
        <c:majorGridlines/>
        <c:numFmt formatCode="#,##0" sourceLinked="1"/>
        <c:tickLblPos val="nextTo"/>
        <c:txPr>
          <a:bodyPr rot="0" vert="horz"/>
          <a:lstStyle/>
          <a:p>
            <a:pPr>
              <a:defRPr b="1"/>
            </a:pPr>
            <a:endParaRPr lang="en-US"/>
          </a:p>
        </c:txPr>
        <c:crossAx val="153577728"/>
        <c:crosses val="autoZero"/>
        <c:crossBetween val="between"/>
      </c:valAx>
      <c:spPr>
        <a:noFill/>
        <a:ln w="25400">
          <a:noFill/>
        </a:ln>
      </c:spPr>
    </c:plotArea>
    <c:plotVisOnly val="1"/>
    <c:dispBlanksAs val="gap"/>
  </c:chart>
  <c:spPr>
    <a:gradFill>
      <a:gsLst>
        <a:gs pos="0">
          <a:srgbClr val="8488C4"/>
        </a:gs>
        <a:gs pos="53000">
          <a:srgbClr val="D4DEFF"/>
        </a:gs>
        <a:gs pos="83000">
          <a:srgbClr val="D4DEFF"/>
        </a:gs>
        <a:gs pos="100000">
          <a:srgbClr val="96AB94"/>
        </a:gs>
      </a:gsLst>
      <a:lin ang="5400000" scaled="0"/>
    </a:gradFill>
  </c:spPr>
  <c:printSettings>
    <c:headerFooter alignWithMargins="0"/>
    <c:pageMargins b="1" l="0.75000000000000033" r="0.75000000000000033" t="1" header="0.5" footer="0.5"/>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9</xdr:col>
      <xdr:colOff>93137</xdr:colOff>
      <xdr:row>32</xdr:row>
      <xdr:rowOff>67032</xdr:rowOff>
    </xdr:to>
    <xdr:pic>
      <xdr:nvPicPr>
        <xdr:cNvPr id="3" name="Picture 2"/>
        <xdr:cNvPicPr>
          <a:picLocks noChangeAspect="1"/>
        </xdr:cNvPicPr>
      </xdr:nvPicPr>
      <xdr:blipFill>
        <a:blip xmlns:r="http://schemas.openxmlformats.org/officeDocument/2006/relationships" r:embed="rId1" cstate="print"/>
        <a:stretch>
          <a:fillRect/>
        </a:stretch>
      </xdr:blipFill>
      <xdr:spPr>
        <a:xfrm>
          <a:off x="609600" y="1552575"/>
          <a:ext cx="6389162" cy="41151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9</xdr:col>
      <xdr:colOff>105409</xdr:colOff>
      <xdr:row>25</xdr:row>
      <xdr:rowOff>141658</xdr:rowOff>
    </xdr:to>
    <xdr:pic>
      <xdr:nvPicPr>
        <xdr:cNvPr id="3" name="Picture 2"/>
        <xdr:cNvPicPr>
          <a:picLocks noChangeAspect="1"/>
        </xdr:cNvPicPr>
      </xdr:nvPicPr>
      <xdr:blipFill>
        <a:blip xmlns:r="http://schemas.openxmlformats.org/officeDocument/2006/relationships" r:embed="rId1" cstate="print"/>
        <a:stretch>
          <a:fillRect/>
        </a:stretch>
      </xdr:blipFill>
      <xdr:spPr>
        <a:xfrm>
          <a:off x="609600" y="695325"/>
          <a:ext cx="7315834" cy="354208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5</xdr:col>
      <xdr:colOff>840183</xdr:colOff>
      <xdr:row>26</xdr:row>
      <xdr:rowOff>16312</xdr:rowOff>
    </xdr:to>
    <xdr:pic>
      <xdr:nvPicPr>
        <xdr:cNvPr id="3" name="Picture 2"/>
        <xdr:cNvPicPr>
          <a:picLocks noChangeAspect="1"/>
        </xdr:cNvPicPr>
      </xdr:nvPicPr>
      <xdr:blipFill>
        <a:blip xmlns:r="http://schemas.openxmlformats.org/officeDocument/2006/relationships" r:embed="rId1" cstate="print"/>
        <a:stretch>
          <a:fillRect/>
        </a:stretch>
      </xdr:blipFill>
      <xdr:spPr>
        <a:xfrm>
          <a:off x="609600" y="695325"/>
          <a:ext cx="5297883" cy="357866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13</xdr:col>
      <xdr:colOff>9525</xdr:colOff>
      <xdr:row>30</xdr:row>
      <xdr:rowOff>0</xdr:rowOff>
    </xdr:to>
    <xdr:graphicFrame macro="">
      <xdr:nvGraphicFramePr>
        <xdr:cNvPr id="768007"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19050</xdr:colOff>
      <xdr:row>30</xdr:row>
      <xdr:rowOff>0</xdr:rowOff>
    </xdr:to>
    <xdr:graphicFrame macro="">
      <xdr:nvGraphicFramePr>
        <xdr:cNvPr id="77926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ntru%20site_0609_varianta%20pentru%20site.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k_total_tec_0609"/>
      <sheetName val="evolutie_rp_0609"/>
      <sheetName val="sume_euro_0609"/>
      <sheetName val="sume_euro_0609_graf"/>
      <sheetName val="evolutie_contrib_0609"/>
      <sheetName val="part_fonduri_0609"/>
      <sheetName val="evolutie_rp_0609_graf"/>
      <sheetName val="evolutie_aleatorii_0609_graf"/>
      <sheetName val="participanti_judete_0609"/>
      <sheetName val="regularizati_0609"/>
      <sheetName val="rp_sexe_0609"/>
      <sheetName val="RP_SEXE_0609_graf"/>
      <sheetName val="rp_varste_sexe_0609"/>
      <sheetName val="rp_varste_sexe_0609_graf"/>
    </sheetNames>
    <sheetDataSet>
      <sheetData sheetId="0" refreshError="1">
        <row r="10">
          <cell r="A10">
            <v>1</v>
          </cell>
        </row>
        <row r="12">
          <cell r="B12" t="str">
            <v>AZT VIITORUL TAU</v>
          </cell>
        </row>
        <row r="13">
          <cell r="B13" t="str">
            <v>BCR</v>
          </cell>
        </row>
        <row r="15">
          <cell r="B15" t="str">
            <v>BRD</v>
          </cell>
        </row>
        <row r="16">
          <cell r="B16" t="str">
            <v>VITAL</v>
          </cell>
        </row>
        <row r="18">
          <cell r="B18" t="str">
            <v>ARIPI</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B1:K30"/>
  <sheetViews>
    <sheetView tabSelected="1" zoomScaleNormal="100" workbookViewId="0">
      <selection activeCell="E23" sqref="E23"/>
    </sheetView>
  </sheetViews>
  <sheetFormatPr defaultRowHeight="12.75"/>
  <cols>
    <col min="1" max="1" width="9.140625" customWidth="1"/>
    <col min="2" max="2" width="6.140625" customWidth="1"/>
    <col min="3" max="3" width="20" style="6" customWidth="1"/>
    <col min="4" max="4" width="13.5703125" customWidth="1"/>
    <col min="5" max="5" width="12.85546875" customWidth="1"/>
    <col min="6" max="7" width="13.7109375" bestFit="1" customWidth="1"/>
    <col min="8" max="8" width="12.42578125" customWidth="1"/>
    <col min="9" max="9" width="16.42578125" customWidth="1"/>
    <col min="10" max="10" width="15.42578125" style="4" bestFit="1" customWidth="1"/>
    <col min="11" max="11" width="14.5703125" style="4" customWidth="1"/>
  </cols>
  <sheetData>
    <row r="1" spans="2:11" ht="13.5" thickBot="1"/>
    <row r="2" spans="2:11" ht="42.75" customHeight="1">
      <c r="B2" s="88" t="s">
        <v>180</v>
      </c>
      <c r="C2" s="89"/>
      <c r="D2" s="89"/>
      <c r="E2" s="89"/>
      <c r="F2" s="89"/>
      <c r="G2" s="89"/>
      <c r="H2" s="89"/>
      <c r="I2" s="89"/>
      <c r="J2" s="89"/>
      <c r="K2" s="90"/>
    </row>
    <row r="3" spans="2:11" s="5" customFormat="1" ht="76.5" customHeight="1">
      <c r="B3" s="93" t="s">
        <v>22</v>
      </c>
      <c r="C3" s="87" t="s">
        <v>154</v>
      </c>
      <c r="D3" s="87" t="s">
        <v>117</v>
      </c>
      <c r="E3" s="87" t="s">
        <v>127</v>
      </c>
      <c r="F3" s="87" t="s">
        <v>128</v>
      </c>
      <c r="G3" s="87"/>
      <c r="H3" s="87"/>
      <c r="I3" s="87" t="s">
        <v>129</v>
      </c>
      <c r="J3" s="91" t="s">
        <v>130</v>
      </c>
      <c r="K3" s="92" t="s">
        <v>131</v>
      </c>
    </row>
    <row r="4" spans="2:11" s="5" customFormat="1" ht="25.5">
      <c r="B4" s="93" t="s">
        <v>22</v>
      </c>
      <c r="C4" s="87"/>
      <c r="D4" s="87"/>
      <c r="E4" s="87"/>
      <c r="F4" s="27" t="s">
        <v>20</v>
      </c>
      <c r="G4" s="27" t="s">
        <v>132</v>
      </c>
      <c r="H4" s="27" t="s">
        <v>133</v>
      </c>
      <c r="I4" s="87"/>
      <c r="J4" s="91"/>
      <c r="K4" s="92"/>
    </row>
    <row r="5" spans="2:11" ht="15">
      <c r="B5" s="32">
        <v>1</v>
      </c>
      <c r="C5" s="33" t="s">
        <v>177</v>
      </c>
      <c r="D5" s="34">
        <v>1101086</v>
      </c>
      <c r="E5" s="34">
        <v>1157766</v>
      </c>
      <c r="F5" s="34">
        <v>128798170</v>
      </c>
      <c r="G5" s="34">
        <v>123769124</v>
      </c>
      <c r="H5" s="34">
        <v>5029046</v>
      </c>
      <c r="I5" s="34">
        <f t="shared" ref="I5:I11" si="0">F5/$C$14</f>
        <v>26077782.952014577</v>
      </c>
      <c r="J5" s="34">
        <v>3299626886</v>
      </c>
      <c r="K5" s="35">
        <f t="shared" ref="K5:K11" si="1">J5/$C$14</f>
        <v>668075903.21927512</v>
      </c>
    </row>
    <row r="6" spans="2:11" ht="15">
      <c r="B6" s="36">
        <v>2</v>
      </c>
      <c r="C6" s="33" t="s">
        <v>134</v>
      </c>
      <c r="D6" s="34">
        <v>1644755</v>
      </c>
      <c r="E6" s="34">
        <v>1731937</v>
      </c>
      <c r="F6" s="34">
        <v>191375319</v>
      </c>
      <c r="G6" s="34">
        <v>183859440</v>
      </c>
      <c r="H6" s="34">
        <v>7515879</v>
      </c>
      <c r="I6" s="34">
        <f t="shared" si="0"/>
        <v>38747786.798947155</v>
      </c>
      <c r="J6" s="34">
        <v>4901486408</v>
      </c>
      <c r="K6" s="35">
        <f t="shared" si="1"/>
        <v>992404617.93885398</v>
      </c>
    </row>
    <row r="7" spans="2:11" ht="15">
      <c r="B7" s="36">
        <v>3</v>
      </c>
      <c r="C7" s="33" t="s">
        <v>18</v>
      </c>
      <c r="D7" s="34">
        <v>726647</v>
      </c>
      <c r="E7" s="34">
        <v>758500</v>
      </c>
      <c r="F7" s="34">
        <v>74002726</v>
      </c>
      <c r="G7" s="34">
        <v>70901910</v>
      </c>
      <c r="H7" s="34">
        <v>3100816</v>
      </c>
      <c r="I7" s="34">
        <f t="shared" si="0"/>
        <v>14983341.972059121</v>
      </c>
      <c r="J7" s="34">
        <v>1890147076</v>
      </c>
      <c r="K7" s="35">
        <f t="shared" si="1"/>
        <v>382698334.88560438</v>
      </c>
    </row>
    <row r="8" spans="2:11" ht="15">
      <c r="B8" s="36">
        <v>4</v>
      </c>
      <c r="C8" s="33" t="s">
        <v>19</v>
      </c>
      <c r="D8" s="34">
        <v>516095</v>
      </c>
      <c r="E8" s="34">
        <v>536886</v>
      </c>
      <c r="F8" s="34">
        <v>51542372</v>
      </c>
      <c r="G8" s="34">
        <v>49101765</v>
      </c>
      <c r="H8" s="34">
        <v>2440607</v>
      </c>
      <c r="I8" s="34">
        <f t="shared" si="0"/>
        <v>10435791.050820004</v>
      </c>
      <c r="J8" s="34">
        <v>1308985547</v>
      </c>
      <c r="K8" s="35">
        <f t="shared" si="1"/>
        <v>265030481.27151245</v>
      </c>
    </row>
    <row r="9" spans="2:11" ht="15">
      <c r="B9" s="36">
        <v>5</v>
      </c>
      <c r="C9" s="33" t="s">
        <v>135</v>
      </c>
      <c r="D9" s="34">
        <v>990343</v>
      </c>
      <c r="E9" s="34">
        <v>1034464</v>
      </c>
      <c r="F9" s="34">
        <v>101435869</v>
      </c>
      <c r="G9" s="34">
        <v>97337191</v>
      </c>
      <c r="H9" s="34">
        <v>4098678</v>
      </c>
      <c r="I9" s="34">
        <f t="shared" si="0"/>
        <v>20537734.156711884</v>
      </c>
      <c r="J9" s="34">
        <v>2594852374</v>
      </c>
      <c r="K9" s="35">
        <f t="shared" si="1"/>
        <v>525380112.16845512</v>
      </c>
    </row>
    <row r="10" spans="2:11" ht="15">
      <c r="B10" s="36">
        <v>6</v>
      </c>
      <c r="C10" s="33" t="s">
        <v>136</v>
      </c>
      <c r="D10" s="34">
        <v>825960</v>
      </c>
      <c r="E10" s="34">
        <v>864668</v>
      </c>
      <c r="F10" s="34">
        <v>88034227</v>
      </c>
      <c r="G10" s="34">
        <v>84474666</v>
      </c>
      <c r="H10" s="34">
        <v>3559561</v>
      </c>
      <c r="I10" s="34">
        <f t="shared" si="0"/>
        <v>17824301.882972263</v>
      </c>
      <c r="J10" s="34">
        <v>2251989058</v>
      </c>
      <c r="K10" s="35">
        <f t="shared" si="1"/>
        <v>455960530.06681514</v>
      </c>
    </row>
    <row r="11" spans="2:11" ht="15">
      <c r="B11" s="36">
        <v>7</v>
      </c>
      <c r="C11" s="33" t="s">
        <v>176</v>
      </c>
      <c r="D11" s="34">
        <v>2067488</v>
      </c>
      <c r="E11" s="34">
        <v>2193089</v>
      </c>
      <c r="F11" s="34">
        <v>293111272</v>
      </c>
      <c r="G11" s="34">
        <v>281967273</v>
      </c>
      <c r="H11" s="34">
        <v>11143999</v>
      </c>
      <c r="I11" s="34">
        <f t="shared" si="0"/>
        <v>59346279.003846928</v>
      </c>
      <c r="J11" s="34">
        <v>7517359052</v>
      </c>
      <c r="K11" s="35">
        <f t="shared" si="1"/>
        <v>1522040707.0257137</v>
      </c>
    </row>
    <row r="12" spans="2:11" ht="15.75" thickBot="1">
      <c r="B12" s="28" t="s">
        <v>23</v>
      </c>
      <c r="C12" s="29"/>
      <c r="D12" s="30">
        <f t="shared" ref="D12:K12" si="2">SUM(D5:D11)</f>
        <v>7872374</v>
      </c>
      <c r="E12" s="30">
        <f t="shared" si="2"/>
        <v>8277310</v>
      </c>
      <c r="F12" s="30">
        <f t="shared" si="2"/>
        <v>928299955</v>
      </c>
      <c r="G12" s="30">
        <f t="shared" si="2"/>
        <v>891411369</v>
      </c>
      <c r="H12" s="30">
        <f t="shared" si="2"/>
        <v>36888586</v>
      </c>
      <c r="I12" s="30">
        <f t="shared" si="2"/>
        <v>187953017.81737196</v>
      </c>
      <c r="J12" s="30">
        <f t="shared" si="2"/>
        <v>23764446401</v>
      </c>
      <c r="K12" s="31">
        <f t="shared" si="2"/>
        <v>4811590686.57623</v>
      </c>
    </row>
    <row r="14" spans="2:11" s="12" customFormat="1">
      <c r="B14" s="24" t="s">
        <v>181</v>
      </c>
      <c r="C14" s="25">
        <v>4.9390000000000001</v>
      </c>
      <c r="J14" s="13"/>
      <c r="K14" s="13"/>
    </row>
    <row r="15" spans="2:11">
      <c r="B15" s="26"/>
      <c r="C15" s="26" t="s">
        <v>178</v>
      </c>
    </row>
    <row r="16" spans="2:11">
      <c r="G16" s="17"/>
    </row>
    <row r="17" spans="7:7">
      <c r="G17" s="17"/>
    </row>
    <row r="18" spans="7:7">
      <c r="G18" s="17"/>
    </row>
    <row r="19" spans="7:7">
      <c r="G19" s="17"/>
    </row>
    <row r="20" spans="7:7">
      <c r="G20" s="17"/>
    </row>
    <row r="21" spans="7:7">
      <c r="G21" s="17"/>
    </row>
    <row r="22" spans="7:7">
      <c r="G22" s="17"/>
    </row>
    <row r="23" spans="7:7">
      <c r="G23" s="17"/>
    </row>
    <row r="24" spans="7:7">
      <c r="G24" s="17"/>
    </row>
    <row r="25" spans="7:7">
      <c r="G25" s="17"/>
    </row>
    <row r="26" spans="7:7">
      <c r="G26" s="17"/>
    </row>
    <row r="27" spans="7:7">
      <c r="G27" s="17"/>
    </row>
    <row r="28" spans="7:7">
      <c r="G28" s="17"/>
    </row>
    <row r="29" spans="7:7">
      <c r="G29" s="17"/>
    </row>
    <row r="30" spans="7:7">
      <c r="G30" s="17"/>
    </row>
  </sheetData>
  <mergeCells count="9">
    <mergeCell ref="E3:E4"/>
    <mergeCell ref="B2:K2"/>
    <mergeCell ref="J3:J4"/>
    <mergeCell ref="F3:H3"/>
    <mergeCell ref="K3:K4"/>
    <mergeCell ref="I3:I4"/>
    <mergeCell ref="B3:B4"/>
    <mergeCell ref="C3:C4"/>
    <mergeCell ref="D3:D4"/>
  </mergeCells>
  <phoneticPr fontId="17" type="noConversion"/>
  <printOptions horizontalCentered="1"/>
  <pageMargins left="0.19685039370078741" right="0.23622047244094491" top="0.59055118110236227" bottom="0.43307086614173229" header="0.35433070866141736" footer="0.19685039370078741"/>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sheetPr>
    <pageSetUpPr fitToPage="1"/>
  </sheetPr>
  <dimension ref="B1:M49"/>
  <sheetViews>
    <sheetView workbookViewId="0">
      <selection activeCell="I16" sqref="I16"/>
    </sheetView>
  </sheetViews>
  <sheetFormatPr defaultRowHeight="15"/>
  <cols>
    <col min="1" max="1" width="9.140625" style="8"/>
    <col min="2" max="2" width="7.85546875" style="8" customWidth="1"/>
    <col min="3" max="3" width="18.42578125" style="8" customWidth="1"/>
    <col min="4" max="4" width="13.7109375" style="8" customWidth="1"/>
    <col min="5" max="5" width="16.5703125" style="9" customWidth="1"/>
    <col min="6" max="6" width="3.140625" style="8" customWidth="1"/>
    <col min="7" max="16384" width="9.140625" style="8"/>
  </cols>
  <sheetData>
    <row r="1" spans="2:5" ht="15.75" thickBot="1"/>
    <row r="2" spans="2:5" ht="51" customHeight="1">
      <c r="B2" s="111" t="s">
        <v>199</v>
      </c>
      <c r="C2" s="112"/>
      <c r="D2" s="112"/>
      <c r="E2" s="113"/>
    </row>
    <row r="3" spans="2:5">
      <c r="B3" s="107" t="s">
        <v>24</v>
      </c>
      <c r="C3" s="108"/>
      <c r="D3" s="108" t="s">
        <v>25</v>
      </c>
      <c r="E3" s="109"/>
    </row>
    <row r="4" spans="2:5">
      <c r="B4" s="67" t="s">
        <v>26</v>
      </c>
      <c r="C4" s="68" t="s">
        <v>27</v>
      </c>
      <c r="D4" s="68" t="s">
        <v>28</v>
      </c>
      <c r="E4" s="69" t="s">
        <v>29</v>
      </c>
    </row>
    <row r="5" spans="2:5" ht="15.75">
      <c r="B5" s="70"/>
      <c r="C5" s="71" t="s">
        <v>30</v>
      </c>
      <c r="D5" s="34">
        <v>101313</v>
      </c>
      <c r="E5" s="72">
        <f t="shared" ref="E5:E48" si="0">D5/$D$48</f>
        <v>1.2869434302791001E-2</v>
      </c>
    </row>
    <row r="6" spans="2:5" ht="15.75">
      <c r="B6" s="73" t="s">
        <v>31</v>
      </c>
      <c r="C6" s="71" t="s">
        <v>32</v>
      </c>
      <c r="D6" s="34">
        <v>69105</v>
      </c>
      <c r="E6" s="72">
        <f t="shared" si="0"/>
        <v>8.7781652650140863E-3</v>
      </c>
    </row>
    <row r="7" spans="2:5" ht="15.75">
      <c r="B7" s="73" t="s">
        <v>33</v>
      </c>
      <c r="C7" s="71" t="s">
        <v>34</v>
      </c>
      <c r="D7" s="34">
        <v>96700</v>
      </c>
      <c r="E7" s="72">
        <f t="shared" si="0"/>
        <v>1.2283461126211738E-2</v>
      </c>
    </row>
    <row r="8" spans="2:5" ht="15.75">
      <c r="B8" s="73" t="s">
        <v>35</v>
      </c>
      <c r="C8" s="71" t="s">
        <v>36</v>
      </c>
      <c r="D8" s="34">
        <v>123194</v>
      </c>
      <c r="E8" s="72">
        <f t="shared" si="0"/>
        <v>1.5648900827120255E-2</v>
      </c>
    </row>
    <row r="9" spans="2:5" ht="15.75">
      <c r="B9" s="73" t="s">
        <v>37</v>
      </c>
      <c r="C9" s="71" t="s">
        <v>38</v>
      </c>
      <c r="D9" s="34">
        <v>104796</v>
      </c>
      <c r="E9" s="72">
        <f t="shared" si="0"/>
        <v>1.3311867551008121E-2</v>
      </c>
    </row>
    <row r="10" spans="2:5" ht="15.75">
      <c r="B10" s="73" t="s">
        <v>39</v>
      </c>
      <c r="C10" s="71" t="s">
        <v>40</v>
      </c>
      <c r="D10" s="34">
        <v>158583</v>
      </c>
      <c r="E10" s="72">
        <f t="shared" si="0"/>
        <v>2.0144241114560868E-2</v>
      </c>
    </row>
    <row r="11" spans="2:5" ht="15.75">
      <c r="B11" s="73" t="s">
        <v>41</v>
      </c>
      <c r="C11" s="71" t="s">
        <v>42</v>
      </c>
      <c r="D11" s="34">
        <v>70027</v>
      </c>
      <c r="E11" s="72">
        <f t="shared" si="0"/>
        <v>8.8952836844387734E-3</v>
      </c>
    </row>
    <row r="12" spans="2:5" ht="15.75">
      <c r="B12" s="73" t="s">
        <v>43</v>
      </c>
      <c r="C12" s="71" t="s">
        <v>44</v>
      </c>
      <c r="D12" s="34">
        <v>58553</v>
      </c>
      <c r="E12" s="72">
        <f t="shared" si="0"/>
        <v>7.4377817923792743E-3</v>
      </c>
    </row>
    <row r="13" spans="2:5" ht="15.75">
      <c r="B13" s="73" t="s">
        <v>45</v>
      </c>
      <c r="C13" s="71" t="s">
        <v>46</v>
      </c>
      <c r="D13" s="34">
        <v>136075</v>
      </c>
      <c r="E13" s="72">
        <f t="shared" si="0"/>
        <v>1.7285128983963415E-2</v>
      </c>
    </row>
    <row r="14" spans="2:5" ht="15.75">
      <c r="B14" s="73" t="s">
        <v>47</v>
      </c>
      <c r="C14" s="71" t="s">
        <v>48</v>
      </c>
      <c r="D14" s="34">
        <v>47607</v>
      </c>
      <c r="E14" s="72">
        <f t="shared" si="0"/>
        <v>6.0473498845456273E-3</v>
      </c>
    </row>
    <row r="15" spans="2:5" ht="15.75">
      <c r="B15" s="73" t="s">
        <v>49</v>
      </c>
      <c r="C15" s="71" t="s">
        <v>50</v>
      </c>
      <c r="D15" s="34">
        <v>71213</v>
      </c>
      <c r="E15" s="72">
        <f t="shared" si="0"/>
        <v>9.0459370959763852E-3</v>
      </c>
    </row>
    <row r="16" spans="2:5" ht="15.75">
      <c r="B16" s="73" t="s">
        <v>51</v>
      </c>
      <c r="C16" s="71" t="s">
        <v>52</v>
      </c>
      <c r="D16" s="34">
        <v>47185</v>
      </c>
      <c r="E16" s="72">
        <f t="shared" si="0"/>
        <v>5.9937447077590576E-3</v>
      </c>
    </row>
    <row r="17" spans="2:5" ht="15.75">
      <c r="B17" s="73" t="s">
        <v>53</v>
      </c>
      <c r="C17" s="71" t="s">
        <v>54</v>
      </c>
      <c r="D17" s="34">
        <v>218790</v>
      </c>
      <c r="E17" s="72">
        <f t="shared" si="0"/>
        <v>2.7792124713587031E-2</v>
      </c>
    </row>
    <row r="18" spans="2:5" ht="15.75">
      <c r="B18" s="73" t="s">
        <v>55</v>
      </c>
      <c r="C18" s="71" t="s">
        <v>56</v>
      </c>
      <c r="D18" s="34">
        <v>177150</v>
      </c>
      <c r="E18" s="72">
        <f t="shared" si="0"/>
        <v>2.2502741866684689E-2</v>
      </c>
    </row>
    <row r="19" spans="2:5" ht="15.75">
      <c r="B19" s="73" t="s">
        <v>57</v>
      </c>
      <c r="C19" s="71" t="s">
        <v>58</v>
      </c>
      <c r="D19" s="34">
        <v>54547</v>
      </c>
      <c r="E19" s="72">
        <f t="shared" si="0"/>
        <v>6.9289136923626846E-3</v>
      </c>
    </row>
    <row r="20" spans="2:5" ht="15.75">
      <c r="B20" s="73" t="s">
        <v>59</v>
      </c>
      <c r="C20" s="71" t="s">
        <v>60</v>
      </c>
      <c r="D20" s="34">
        <v>67727</v>
      </c>
      <c r="E20" s="72">
        <f t="shared" si="0"/>
        <v>8.603122768303436E-3</v>
      </c>
    </row>
    <row r="21" spans="2:5" ht="15.75">
      <c r="B21" s="73" t="s">
        <v>61</v>
      </c>
      <c r="C21" s="71" t="s">
        <v>62</v>
      </c>
      <c r="D21" s="34">
        <v>131550</v>
      </c>
      <c r="E21" s="72">
        <f t="shared" si="0"/>
        <v>1.6710334138088461E-2</v>
      </c>
    </row>
    <row r="22" spans="2:5" ht="15.75">
      <c r="B22" s="73" t="s">
        <v>63</v>
      </c>
      <c r="C22" s="71" t="s">
        <v>64</v>
      </c>
      <c r="D22" s="34">
        <v>123212</v>
      </c>
      <c r="E22" s="72">
        <f t="shared" si="0"/>
        <v>1.565118730385523E-2</v>
      </c>
    </row>
    <row r="23" spans="2:5" ht="15.75">
      <c r="B23" s="73" t="s">
        <v>65</v>
      </c>
      <c r="C23" s="71" t="s">
        <v>66</v>
      </c>
      <c r="D23" s="34">
        <v>70889</v>
      </c>
      <c r="E23" s="72">
        <f t="shared" si="0"/>
        <v>9.0047805147468862E-3</v>
      </c>
    </row>
    <row r="24" spans="2:5" ht="15.75">
      <c r="B24" s="73" t="s">
        <v>67</v>
      </c>
      <c r="C24" s="71" t="s">
        <v>68</v>
      </c>
      <c r="D24" s="34">
        <v>100272</v>
      </c>
      <c r="E24" s="72">
        <f t="shared" si="0"/>
        <v>1.2737199731618442E-2</v>
      </c>
    </row>
    <row r="25" spans="2:5" ht="15.75">
      <c r="B25" s="73" t="s">
        <v>69</v>
      </c>
      <c r="C25" s="71" t="s">
        <v>70</v>
      </c>
      <c r="D25" s="34">
        <v>106524</v>
      </c>
      <c r="E25" s="72">
        <f t="shared" si="0"/>
        <v>1.3531369317565451E-2</v>
      </c>
    </row>
    <row r="26" spans="2:5" ht="15.75">
      <c r="B26" s="73" t="s">
        <v>71</v>
      </c>
      <c r="C26" s="71" t="s">
        <v>72</v>
      </c>
      <c r="D26" s="34">
        <v>33407</v>
      </c>
      <c r="E26" s="72">
        <f t="shared" si="0"/>
        <v>4.2435737936231182E-3</v>
      </c>
    </row>
    <row r="27" spans="2:5" ht="15.75">
      <c r="B27" s="73" t="s">
        <v>73</v>
      </c>
      <c r="C27" s="71" t="s">
        <v>74</v>
      </c>
      <c r="D27" s="34">
        <v>202626</v>
      </c>
      <c r="E27" s="72">
        <f t="shared" si="0"/>
        <v>2.5738868605582003E-2</v>
      </c>
    </row>
    <row r="28" spans="2:5" ht="15.75">
      <c r="B28" s="73" t="s">
        <v>75</v>
      </c>
      <c r="C28" s="71" t="s">
        <v>76</v>
      </c>
      <c r="D28" s="34">
        <v>22912</v>
      </c>
      <c r="E28" s="72">
        <f t="shared" si="0"/>
        <v>2.910430830649052E-3</v>
      </c>
    </row>
    <row r="29" spans="2:5" ht="15.75">
      <c r="B29" s="73" t="s">
        <v>77</v>
      </c>
      <c r="C29" s="71" t="s">
        <v>78</v>
      </c>
      <c r="D29" s="34">
        <v>137035</v>
      </c>
      <c r="E29" s="72">
        <f t="shared" si="0"/>
        <v>1.74070744098286E-2</v>
      </c>
    </row>
    <row r="30" spans="2:5" ht="15.75">
      <c r="B30" s="73" t="s">
        <v>79</v>
      </c>
      <c r="C30" s="71" t="s">
        <v>80</v>
      </c>
      <c r="D30" s="34">
        <v>41555</v>
      </c>
      <c r="E30" s="72">
        <f t="shared" si="0"/>
        <v>5.2785855956538653E-3</v>
      </c>
    </row>
    <row r="31" spans="2:5" ht="15.75">
      <c r="B31" s="73" t="s">
        <v>81</v>
      </c>
      <c r="C31" s="71" t="s">
        <v>82</v>
      </c>
      <c r="D31" s="34">
        <v>163962</v>
      </c>
      <c r="E31" s="72">
        <f t="shared" si="0"/>
        <v>2.0827516578861727E-2</v>
      </c>
    </row>
    <row r="32" spans="2:5" ht="15.75">
      <c r="B32" s="73" t="s">
        <v>83</v>
      </c>
      <c r="C32" s="71" t="s">
        <v>84</v>
      </c>
      <c r="D32" s="34">
        <v>106215</v>
      </c>
      <c r="E32" s="72">
        <f t="shared" si="0"/>
        <v>1.3492118133615096E-2</v>
      </c>
    </row>
    <row r="33" spans="2:13" ht="15.75">
      <c r="B33" s="73" t="s">
        <v>85</v>
      </c>
      <c r="C33" s="71" t="s">
        <v>86</v>
      </c>
      <c r="D33" s="34">
        <v>78491</v>
      </c>
      <c r="E33" s="72">
        <f t="shared" si="0"/>
        <v>9.9704358558168095E-3</v>
      </c>
    </row>
    <row r="34" spans="2:13" ht="15.75">
      <c r="B34" s="73" t="s">
        <v>87</v>
      </c>
      <c r="C34" s="71" t="s">
        <v>88</v>
      </c>
      <c r="D34" s="34">
        <v>173490</v>
      </c>
      <c r="E34" s="72">
        <f t="shared" si="0"/>
        <v>2.2037824930573675E-2</v>
      </c>
    </row>
    <row r="35" spans="2:13" ht="15.75">
      <c r="B35" s="73" t="s">
        <v>89</v>
      </c>
      <c r="C35" s="71" t="s">
        <v>90</v>
      </c>
      <c r="D35" s="34">
        <v>124289</v>
      </c>
      <c r="E35" s="72">
        <f t="shared" si="0"/>
        <v>1.5787994828497732E-2</v>
      </c>
    </row>
    <row r="36" spans="2:13" ht="15.75">
      <c r="B36" s="73" t="s">
        <v>91</v>
      </c>
      <c r="C36" s="71" t="s">
        <v>92</v>
      </c>
      <c r="D36" s="34">
        <v>70183</v>
      </c>
      <c r="E36" s="72">
        <f t="shared" si="0"/>
        <v>8.9150998161418651E-3</v>
      </c>
    </row>
    <row r="37" spans="2:13" ht="15.75">
      <c r="B37" s="73" t="s">
        <v>93</v>
      </c>
      <c r="C37" s="71" t="s">
        <v>94</v>
      </c>
      <c r="D37" s="34">
        <v>184089</v>
      </c>
      <c r="E37" s="72">
        <f t="shared" si="0"/>
        <v>2.3384178648016469E-2</v>
      </c>
    </row>
    <row r="38" spans="2:13" ht="15.75">
      <c r="B38" s="73" t="s">
        <v>95</v>
      </c>
      <c r="C38" s="71" t="s">
        <v>96</v>
      </c>
      <c r="D38" s="34">
        <v>174007</v>
      </c>
      <c r="E38" s="72">
        <f t="shared" si="0"/>
        <v>2.2103497623461487E-2</v>
      </c>
    </row>
    <row r="39" spans="2:13" ht="15.75">
      <c r="B39" s="73" t="s">
        <v>97</v>
      </c>
      <c r="C39" s="71" t="s">
        <v>98</v>
      </c>
      <c r="D39" s="34">
        <v>40937</v>
      </c>
      <c r="E39" s="72">
        <f t="shared" si="0"/>
        <v>5.2000832277531526E-3</v>
      </c>
    </row>
    <row r="40" spans="2:13" ht="15.75">
      <c r="B40" s="73" t="s">
        <v>99</v>
      </c>
      <c r="C40" s="71" t="s">
        <v>100</v>
      </c>
      <c r="D40" s="34">
        <v>378683</v>
      </c>
      <c r="E40" s="72">
        <f t="shared" si="0"/>
        <v>4.8102770523859764E-2</v>
      </c>
      <c r="M40" s="18"/>
    </row>
    <row r="41" spans="2:13" ht="15.75">
      <c r="B41" s="73" t="s">
        <v>101</v>
      </c>
      <c r="C41" s="71" t="s">
        <v>102</v>
      </c>
      <c r="D41" s="34">
        <v>58950</v>
      </c>
      <c r="E41" s="72">
        <f t="shared" si="0"/>
        <v>7.4882113070339389E-3</v>
      </c>
    </row>
    <row r="42" spans="2:13" ht="15.75">
      <c r="B42" s="73" t="s">
        <v>103</v>
      </c>
      <c r="C42" s="71" t="s">
        <v>104</v>
      </c>
      <c r="D42" s="34">
        <v>88527</v>
      </c>
      <c r="E42" s="72">
        <f t="shared" si="0"/>
        <v>1.1245273662049084E-2</v>
      </c>
    </row>
    <row r="43" spans="2:13" ht="15.75">
      <c r="B43" s="73" t="s">
        <v>105</v>
      </c>
      <c r="C43" s="71" t="s">
        <v>107</v>
      </c>
      <c r="D43" s="34">
        <v>109385</v>
      </c>
      <c r="E43" s="72">
        <f t="shared" si="0"/>
        <v>1.3894792091940753E-2</v>
      </c>
    </row>
    <row r="44" spans="2:13" ht="15.75">
      <c r="B44" s="73" t="s">
        <v>108</v>
      </c>
      <c r="C44" s="71" t="s">
        <v>109</v>
      </c>
      <c r="D44" s="34">
        <v>87120</v>
      </c>
      <c r="E44" s="72">
        <f t="shared" si="0"/>
        <v>1.1066547397265425E-2</v>
      </c>
    </row>
    <row r="45" spans="2:13" ht="15.75">
      <c r="B45" s="73" t="s">
        <v>110</v>
      </c>
      <c r="C45" s="71" t="s">
        <v>111</v>
      </c>
      <c r="D45" s="34">
        <v>41694</v>
      </c>
      <c r="E45" s="72">
        <f t="shared" si="0"/>
        <v>5.2962422771072612E-3</v>
      </c>
    </row>
    <row r="46" spans="2:13" ht="15.75">
      <c r="B46" s="73" t="s">
        <v>112</v>
      </c>
      <c r="C46" s="71" t="s">
        <v>113</v>
      </c>
      <c r="D46" s="34">
        <v>2589203</v>
      </c>
      <c r="E46" s="72">
        <f t="shared" si="0"/>
        <v>0.32889735675667847</v>
      </c>
    </row>
    <row r="47" spans="2:13" ht="15.75">
      <c r="B47" s="73" t="s">
        <v>114</v>
      </c>
      <c r="C47" s="71" t="s">
        <v>115</v>
      </c>
      <c r="D47" s="34">
        <v>830602</v>
      </c>
      <c r="E47" s="72">
        <f t="shared" si="0"/>
        <v>0.10550845272340974</v>
      </c>
    </row>
    <row r="48" spans="2:13" ht="16.5" thickBot="1">
      <c r="B48" s="74" t="s">
        <v>116</v>
      </c>
      <c r="C48" s="75" t="s">
        <v>23</v>
      </c>
      <c r="D48" s="30">
        <f>SUM(D5:D47)</f>
        <v>7872374</v>
      </c>
      <c r="E48" s="76">
        <f t="shared" si="0"/>
        <v>1</v>
      </c>
    </row>
    <row r="49" spans="4:4">
      <c r="D49" s="21"/>
    </row>
  </sheetData>
  <mergeCells count="3">
    <mergeCell ref="B3:C3"/>
    <mergeCell ref="D3:E3"/>
    <mergeCell ref="B2:E2"/>
  </mergeCells>
  <phoneticPr fontId="7" type="noConversion"/>
  <printOptions horizontalCentered="1" verticalCentered="1"/>
  <pageMargins left="0.27559055118110237" right="0.27559055118110237" top="0.27559055118110237" bottom="0.55118110236220474" header="0.19685039370078741" footer="0.15748031496062992"/>
  <pageSetup scale="97"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sheetPr>
    <pageSetUpPr fitToPage="1"/>
  </sheetPr>
  <dimension ref="A1:L53"/>
  <sheetViews>
    <sheetView workbookViewId="0">
      <selection activeCell="F7" sqref="F7"/>
    </sheetView>
  </sheetViews>
  <sheetFormatPr defaultRowHeight="15"/>
  <cols>
    <col min="2" max="2" width="8.7109375" customWidth="1"/>
    <col min="3" max="3" width="19.28515625" customWidth="1"/>
    <col min="4" max="4" width="30.7109375" customWidth="1"/>
    <col min="5" max="16384" width="9.140625" style="8"/>
  </cols>
  <sheetData>
    <row r="1" spans="2:4" ht="15.75" thickBot="1"/>
    <row r="2" spans="2:4" ht="53.25" customHeight="1">
      <c r="B2" s="116" t="s">
        <v>200</v>
      </c>
      <c r="C2" s="117"/>
      <c r="D2" s="118"/>
    </row>
    <row r="3" spans="2:4" ht="65.25" customHeight="1">
      <c r="B3" s="114" t="s">
        <v>24</v>
      </c>
      <c r="C3" s="115"/>
      <c r="D3" s="77" t="s">
        <v>17</v>
      </c>
    </row>
    <row r="4" spans="2:4">
      <c r="B4" s="67" t="s">
        <v>26</v>
      </c>
      <c r="C4" s="68" t="s">
        <v>166</v>
      </c>
      <c r="D4" s="78"/>
    </row>
    <row r="5" spans="2:4" ht="15.75">
      <c r="B5" s="79"/>
      <c r="C5" s="71" t="s">
        <v>167</v>
      </c>
      <c r="D5" s="80">
        <v>14996</v>
      </c>
    </row>
    <row r="6" spans="2:4" ht="15.75">
      <c r="B6" s="81" t="s">
        <v>31</v>
      </c>
      <c r="C6" s="71" t="s">
        <v>32</v>
      </c>
      <c r="D6" s="80">
        <v>76354</v>
      </c>
    </row>
    <row r="7" spans="2:4" ht="15.75">
      <c r="B7" s="81" t="s">
        <v>33</v>
      </c>
      <c r="C7" s="71" t="s">
        <v>34</v>
      </c>
      <c r="D7" s="80">
        <v>97540</v>
      </c>
    </row>
    <row r="8" spans="2:4" ht="15.75">
      <c r="B8" s="81" t="s">
        <v>35</v>
      </c>
      <c r="C8" s="71" t="s">
        <v>36</v>
      </c>
      <c r="D8" s="80">
        <v>143019</v>
      </c>
    </row>
    <row r="9" spans="2:4" ht="15.75">
      <c r="B9" s="81" t="s">
        <v>37</v>
      </c>
      <c r="C9" s="71" t="s">
        <v>38</v>
      </c>
      <c r="D9" s="80">
        <v>92252</v>
      </c>
    </row>
    <row r="10" spans="2:4" ht="15.75">
      <c r="B10" s="81" t="s">
        <v>39</v>
      </c>
      <c r="C10" s="71" t="s">
        <v>40</v>
      </c>
      <c r="D10" s="80">
        <v>129840</v>
      </c>
    </row>
    <row r="11" spans="2:4" ht="15.75">
      <c r="B11" s="81" t="s">
        <v>41</v>
      </c>
      <c r="C11" s="71" t="s">
        <v>42</v>
      </c>
      <c r="D11" s="80">
        <v>49881</v>
      </c>
    </row>
    <row r="12" spans="2:4" ht="15.75">
      <c r="B12" s="81" t="s">
        <v>43</v>
      </c>
      <c r="C12" s="71" t="s">
        <v>44</v>
      </c>
      <c r="D12" s="80">
        <v>49191</v>
      </c>
    </row>
    <row r="13" spans="2:4" ht="15.75">
      <c r="B13" s="81" t="s">
        <v>45</v>
      </c>
      <c r="C13" s="71" t="s">
        <v>46</v>
      </c>
      <c r="D13" s="80">
        <v>136837</v>
      </c>
    </row>
    <row r="14" spans="2:4" ht="15.75">
      <c r="B14" s="81" t="s">
        <v>47</v>
      </c>
      <c r="C14" s="71" t="s">
        <v>48</v>
      </c>
      <c r="D14" s="80">
        <v>54959</v>
      </c>
    </row>
    <row r="15" spans="2:4" ht="15.75">
      <c r="B15" s="81" t="s">
        <v>49</v>
      </c>
      <c r="C15" s="71" t="s">
        <v>50</v>
      </c>
      <c r="D15" s="80">
        <v>71277</v>
      </c>
    </row>
    <row r="16" spans="2:4" ht="15.75">
      <c r="B16" s="81" t="s">
        <v>51</v>
      </c>
      <c r="C16" s="71" t="s">
        <v>52</v>
      </c>
      <c r="D16" s="80">
        <v>43631</v>
      </c>
    </row>
    <row r="17" spans="2:4" ht="15.75">
      <c r="B17" s="81" t="s">
        <v>53</v>
      </c>
      <c r="C17" s="71" t="s">
        <v>54</v>
      </c>
      <c r="D17" s="80">
        <v>181579</v>
      </c>
    </row>
    <row r="18" spans="2:4" ht="15.75">
      <c r="B18" s="81" t="s">
        <v>55</v>
      </c>
      <c r="C18" s="71" t="s">
        <v>56</v>
      </c>
      <c r="D18" s="80">
        <v>140498</v>
      </c>
    </row>
    <row r="19" spans="2:4" ht="15.75">
      <c r="B19" s="81" t="s">
        <v>57</v>
      </c>
      <c r="C19" s="71" t="s">
        <v>58</v>
      </c>
      <c r="D19" s="80">
        <v>40312</v>
      </c>
    </row>
    <row r="20" spans="2:4" ht="15.75">
      <c r="B20" s="81" t="s">
        <v>59</v>
      </c>
      <c r="C20" s="71" t="s">
        <v>60</v>
      </c>
      <c r="D20" s="80">
        <v>87370</v>
      </c>
    </row>
    <row r="21" spans="2:4" ht="15.75">
      <c r="B21" s="81" t="s">
        <v>61</v>
      </c>
      <c r="C21" s="71" t="s">
        <v>62</v>
      </c>
      <c r="D21" s="80">
        <v>109716</v>
      </c>
    </row>
    <row r="22" spans="2:4" ht="15.75">
      <c r="B22" s="81" t="s">
        <v>63</v>
      </c>
      <c r="C22" s="71" t="s">
        <v>64</v>
      </c>
      <c r="D22" s="80">
        <v>86629</v>
      </c>
    </row>
    <row r="23" spans="2:4" ht="15.75">
      <c r="B23" s="81" t="s">
        <v>65</v>
      </c>
      <c r="C23" s="71" t="s">
        <v>66</v>
      </c>
      <c r="D23" s="80">
        <v>66690</v>
      </c>
    </row>
    <row r="24" spans="2:4" ht="15.75">
      <c r="B24" s="81" t="s">
        <v>67</v>
      </c>
      <c r="C24" s="71" t="s">
        <v>68</v>
      </c>
      <c r="D24" s="80">
        <v>58399</v>
      </c>
    </row>
    <row r="25" spans="2:4" ht="15.75">
      <c r="B25" s="81" t="s">
        <v>69</v>
      </c>
      <c r="C25" s="71" t="s">
        <v>70</v>
      </c>
      <c r="D25" s="80">
        <v>81450</v>
      </c>
    </row>
    <row r="26" spans="2:4" ht="15.75">
      <c r="B26" s="81" t="s">
        <v>71</v>
      </c>
      <c r="C26" s="71" t="s">
        <v>72</v>
      </c>
      <c r="D26" s="80">
        <v>46919</v>
      </c>
    </row>
    <row r="27" spans="2:4" ht="15.75">
      <c r="B27" s="81" t="s">
        <v>73</v>
      </c>
      <c r="C27" s="71" t="s">
        <v>74</v>
      </c>
      <c r="D27" s="80">
        <v>143232</v>
      </c>
    </row>
    <row r="28" spans="2:4" ht="15.75">
      <c r="B28" s="81" t="s">
        <v>75</v>
      </c>
      <c r="C28" s="71" t="s">
        <v>76</v>
      </c>
      <c r="D28" s="80">
        <v>44320</v>
      </c>
    </row>
    <row r="29" spans="2:4" ht="15.75">
      <c r="B29" s="81" t="s">
        <v>77</v>
      </c>
      <c r="C29" s="71" t="s">
        <v>78</v>
      </c>
      <c r="D29" s="80">
        <v>85634</v>
      </c>
    </row>
    <row r="30" spans="2:4" ht="15.75">
      <c r="B30" s="81" t="s">
        <v>79</v>
      </c>
      <c r="C30" s="71" t="s">
        <v>80</v>
      </c>
      <c r="D30" s="80">
        <v>37366</v>
      </c>
    </row>
    <row r="31" spans="2:4" ht="15.75">
      <c r="B31" s="81" t="s">
        <v>81</v>
      </c>
      <c r="C31" s="71" t="s">
        <v>82</v>
      </c>
      <c r="D31" s="80">
        <v>109837</v>
      </c>
    </row>
    <row r="32" spans="2:4" ht="15.75">
      <c r="B32" s="81" t="s">
        <v>83</v>
      </c>
      <c r="C32" s="71" t="s">
        <v>84</v>
      </c>
      <c r="D32" s="80">
        <v>69507</v>
      </c>
    </row>
    <row r="33" spans="2:12" ht="15.75">
      <c r="B33" s="81" t="s">
        <v>85</v>
      </c>
      <c r="C33" s="71" t="s">
        <v>86</v>
      </c>
      <c r="D33" s="80">
        <v>65406</v>
      </c>
    </row>
    <row r="34" spans="2:12" ht="15.75">
      <c r="B34" s="81" t="s">
        <v>87</v>
      </c>
      <c r="C34" s="71" t="s">
        <v>88</v>
      </c>
      <c r="D34" s="80">
        <v>163267</v>
      </c>
    </row>
    <row r="35" spans="2:12" ht="15.75">
      <c r="B35" s="81" t="s">
        <v>89</v>
      </c>
      <c r="C35" s="71" t="s">
        <v>90</v>
      </c>
      <c r="D35" s="80">
        <v>64031</v>
      </c>
    </row>
    <row r="36" spans="2:12" ht="15.75">
      <c r="B36" s="81" t="s">
        <v>91</v>
      </c>
      <c r="C36" s="71" t="s">
        <v>92</v>
      </c>
      <c r="D36" s="80">
        <v>43050</v>
      </c>
    </row>
    <row r="37" spans="2:12" ht="15.75">
      <c r="B37" s="81" t="s">
        <v>93</v>
      </c>
      <c r="C37" s="71" t="s">
        <v>94</v>
      </c>
      <c r="D37" s="80">
        <v>101232</v>
      </c>
    </row>
    <row r="38" spans="2:12" ht="15.75">
      <c r="B38" s="81" t="s">
        <v>95</v>
      </c>
      <c r="C38" s="71" t="s">
        <v>96</v>
      </c>
      <c r="D38" s="80">
        <v>92250</v>
      </c>
    </row>
    <row r="39" spans="2:12" ht="15.75">
      <c r="B39" s="81" t="s">
        <v>97</v>
      </c>
      <c r="C39" s="71" t="s">
        <v>98</v>
      </c>
      <c r="D39" s="80">
        <v>52363</v>
      </c>
    </row>
    <row r="40" spans="2:12" ht="15.75">
      <c r="B40" s="81" t="s">
        <v>99</v>
      </c>
      <c r="C40" s="71" t="s">
        <v>100</v>
      </c>
      <c r="D40" s="80">
        <v>175885</v>
      </c>
    </row>
    <row r="41" spans="2:12" ht="15.75">
      <c r="B41" s="81" t="s">
        <v>101</v>
      </c>
      <c r="C41" s="71" t="s">
        <v>102</v>
      </c>
      <c r="D41" s="80">
        <v>35885</v>
      </c>
    </row>
    <row r="42" spans="2:12" ht="15.75">
      <c r="B42" s="81" t="s">
        <v>103</v>
      </c>
      <c r="C42" s="71" t="s">
        <v>104</v>
      </c>
      <c r="D42" s="80">
        <v>49955</v>
      </c>
    </row>
    <row r="43" spans="2:12" ht="15.75">
      <c r="B43" s="81" t="s">
        <v>105</v>
      </c>
      <c r="C43" s="71" t="s">
        <v>107</v>
      </c>
      <c r="D43" s="80">
        <v>67521</v>
      </c>
    </row>
    <row r="44" spans="2:12" ht="15.75">
      <c r="B44" s="81" t="s">
        <v>108</v>
      </c>
      <c r="C44" s="71" t="s">
        <v>109</v>
      </c>
      <c r="D44" s="80">
        <v>45854</v>
      </c>
      <c r="L44" s="18"/>
    </row>
    <row r="45" spans="2:12" ht="15.75">
      <c r="B45" s="81" t="s">
        <v>110</v>
      </c>
      <c r="C45" s="71" t="s">
        <v>111</v>
      </c>
      <c r="D45" s="80">
        <v>49766</v>
      </c>
    </row>
    <row r="46" spans="2:12" ht="15.75">
      <c r="B46" s="81" t="s">
        <v>112</v>
      </c>
      <c r="C46" s="71" t="s">
        <v>113</v>
      </c>
      <c r="D46" s="80">
        <v>66155</v>
      </c>
    </row>
    <row r="47" spans="2:12" ht="15.75">
      <c r="B47" s="81">
        <v>421</v>
      </c>
      <c r="C47" s="71" t="s">
        <v>113</v>
      </c>
      <c r="D47" s="80">
        <v>93562</v>
      </c>
    </row>
    <row r="48" spans="2:12" ht="15.75">
      <c r="B48" s="81">
        <v>431</v>
      </c>
      <c r="C48" s="71" t="s">
        <v>113</v>
      </c>
      <c r="D48" s="80">
        <v>124100</v>
      </c>
    </row>
    <row r="49" spans="2:4" ht="15.75">
      <c r="B49" s="81">
        <v>441</v>
      </c>
      <c r="C49" s="71" t="s">
        <v>113</v>
      </c>
      <c r="D49" s="80">
        <v>94218</v>
      </c>
    </row>
    <row r="50" spans="2:4" ht="15.75">
      <c r="B50" s="81">
        <v>451</v>
      </c>
      <c r="C50" s="71" t="s">
        <v>113</v>
      </c>
      <c r="D50" s="80">
        <v>76453</v>
      </c>
    </row>
    <row r="51" spans="2:4" ht="15.75">
      <c r="B51" s="81">
        <v>461</v>
      </c>
      <c r="C51" s="71" t="s">
        <v>113</v>
      </c>
      <c r="D51" s="80">
        <v>113747</v>
      </c>
    </row>
    <row r="52" spans="2:4" ht="15.75">
      <c r="B52" s="81" t="s">
        <v>114</v>
      </c>
      <c r="C52" s="71" t="s">
        <v>115</v>
      </c>
      <c r="D52" s="80">
        <v>139963</v>
      </c>
    </row>
    <row r="53" spans="2:4" ht="16.5" thickBot="1">
      <c r="B53" s="74" t="s">
        <v>116</v>
      </c>
      <c r="C53" s="75" t="s">
        <v>23</v>
      </c>
      <c r="D53" s="82">
        <f>SUM(D5:D52)</f>
        <v>4063898</v>
      </c>
    </row>
  </sheetData>
  <mergeCells count="2">
    <mergeCell ref="B3:C3"/>
    <mergeCell ref="B2:D2"/>
  </mergeCells>
  <phoneticPr fontId="7" type="noConversion"/>
  <printOptions horizontalCentered="1" verticalCentered="1"/>
  <pageMargins left="0.27559055118110237" right="0.27559055118110237" top="0.27559055118110237" bottom="0.55118110236220474" header="0.19685039370078741" footer="0.15748031496062992"/>
  <pageSetup scale="82"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dimension ref="B1:C8"/>
  <sheetViews>
    <sheetView workbookViewId="0">
      <selection activeCell="C20" sqref="C20"/>
    </sheetView>
  </sheetViews>
  <sheetFormatPr defaultRowHeight="12.75"/>
  <cols>
    <col min="1" max="1" width="12.140625" customWidth="1"/>
    <col min="2" max="2" width="29.28515625" customWidth="1"/>
    <col min="3" max="3" width="31" customWidth="1"/>
  </cols>
  <sheetData>
    <row r="1" spans="2:3" ht="16.5" thickBot="1">
      <c r="B1" s="110"/>
      <c r="C1" s="110"/>
    </row>
    <row r="2" spans="2:3" ht="40.5" customHeight="1">
      <c r="B2" s="111" t="s">
        <v>201</v>
      </c>
      <c r="C2" s="113"/>
    </row>
    <row r="3" spans="2:3">
      <c r="B3" s="67" t="s">
        <v>157</v>
      </c>
      <c r="C3" s="78" t="s">
        <v>25</v>
      </c>
    </row>
    <row r="4" spans="2:3" ht="15">
      <c r="B4" s="83" t="s">
        <v>170</v>
      </c>
      <c r="C4" s="35">
        <v>100202</v>
      </c>
    </row>
    <row r="5" spans="2:3" ht="15">
      <c r="B5" s="83" t="s">
        <v>165</v>
      </c>
      <c r="C5" s="35">
        <v>99914</v>
      </c>
    </row>
    <row r="6" spans="2:3" ht="15">
      <c r="B6" s="83" t="s">
        <v>5</v>
      </c>
      <c r="C6" s="35">
        <v>99587</v>
      </c>
    </row>
    <row r="7" spans="2:3" ht="15">
      <c r="B7" s="83" t="s">
        <v>6</v>
      </c>
      <c r="C7" s="35">
        <v>99347</v>
      </c>
    </row>
    <row r="8" spans="2:3" ht="15.75" thickBot="1">
      <c r="B8" s="84" t="s">
        <v>7</v>
      </c>
      <c r="C8" s="66">
        <v>98999</v>
      </c>
    </row>
  </sheetData>
  <mergeCells count="2">
    <mergeCell ref="B1:C1"/>
    <mergeCell ref="B2:C2"/>
  </mergeCells>
  <phoneticPr fontId="15" type="noConversion"/>
  <printOptions horizontalCentered="1" verticalCentered="1"/>
  <pageMargins left="0.55118110236220474" right="0.55118110236220474" top="0.39370078740157483" bottom="0.39370078740157483" header="0.51181102362204722" footer="0.51181102362204722"/>
  <pageSetup orientation="portrait" r:id="rId1"/>
  <headerFooter alignWithMargins="0"/>
</worksheet>
</file>

<file path=xl/worksheets/sheet13.xml><?xml version="1.0" encoding="utf-8"?>
<worksheet xmlns="http://schemas.openxmlformats.org/spreadsheetml/2006/main" xmlns:r="http://schemas.openxmlformats.org/officeDocument/2006/relationships">
  <sheetPr>
    <pageSetUpPr fitToPage="1"/>
  </sheetPr>
  <dimension ref="B1:H15"/>
  <sheetViews>
    <sheetView zoomScaleNormal="100" workbookViewId="0">
      <selection activeCell="F19" sqref="F19"/>
    </sheetView>
  </sheetViews>
  <sheetFormatPr defaultColWidth="11.42578125" defaultRowHeight="12.75"/>
  <cols>
    <col min="2" max="2" width="4.85546875" customWidth="1"/>
    <col min="3" max="3" width="17.85546875" style="6" customWidth="1"/>
    <col min="4" max="4" width="26.42578125" customWidth="1"/>
    <col min="5" max="6" width="10.140625" bestFit="1" customWidth="1"/>
  </cols>
  <sheetData>
    <row r="1" spans="2:8" ht="13.5" thickBot="1"/>
    <row r="2" spans="2:8" ht="56.25" customHeight="1">
      <c r="B2" s="88" t="s">
        <v>202</v>
      </c>
      <c r="C2" s="89"/>
      <c r="D2" s="89"/>
      <c r="E2" s="89"/>
      <c r="F2" s="90"/>
    </row>
    <row r="3" spans="2:8" ht="23.25" customHeight="1">
      <c r="B3" s="93" t="s">
        <v>22</v>
      </c>
      <c r="C3" s="87" t="s">
        <v>139</v>
      </c>
      <c r="D3" s="87" t="s">
        <v>117</v>
      </c>
      <c r="E3" s="87" t="s">
        <v>119</v>
      </c>
      <c r="F3" s="98"/>
    </row>
    <row r="4" spans="2:8">
      <c r="B4" s="93"/>
      <c r="C4" s="87"/>
      <c r="D4" s="87"/>
      <c r="E4" s="27" t="s">
        <v>140</v>
      </c>
      <c r="F4" s="37" t="s">
        <v>141</v>
      </c>
    </row>
    <row r="5" spans="2:8" ht="15">
      <c r="B5" s="32">
        <f>k_total_tec_0522!B5</f>
        <v>1</v>
      </c>
      <c r="C5" s="39" t="str">
        <f>k_total_tec_0522!C5</f>
        <v>METROPOLITAN LIFE</v>
      </c>
      <c r="D5" s="34">
        <f t="shared" ref="D5:D11" si="0">E5+F5</f>
        <v>1101086</v>
      </c>
      <c r="E5" s="34">
        <v>526636</v>
      </c>
      <c r="F5" s="35">
        <v>574450</v>
      </c>
      <c r="G5" s="4"/>
      <c r="H5" s="4"/>
    </row>
    <row r="6" spans="2:8" ht="15">
      <c r="B6" s="36">
        <f>k_total_tec_0522!B6</f>
        <v>2</v>
      </c>
      <c r="C6" s="39" t="str">
        <f>k_total_tec_0522!C6</f>
        <v>AZT VIITORUL TAU</v>
      </c>
      <c r="D6" s="34">
        <f t="shared" si="0"/>
        <v>1644755</v>
      </c>
      <c r="E6" s="34">
        <v>786598</v>
      </c>
      <c r="F6" s="35">
        <v>858157</v>
      </c>
      <c r="G6" s="4"/>
      <c r="H6" s="4"/>
    </row>
    <row r="7" spans="2:8" ht="15">
      <c r="B7" s="36">
        <f>k_total_tec_0522!B7</f>
        <v>3</v>
      </c>
      <c r="C7" s="33" t="str">
        <f>k_total_tec_0522!C7</f>
        <v>BCR</v>
      </c>
      <c r="D7" s="34">
        <f t="shared" si="0"/>
        <v>726647</v>
      </c>
      <c r="E7" s="34">
        <v>343502</v>
      </c>
      <c r="F7" s="35">
        <v>383145</v>
      </c>
      <c r="G7" s="4"/>
      <c r="H7" s="4"/>
    </row>
    <row r="8" spans="2:8" ht="15">
      <c r="B8" s="36">
        <f>k_total_tec_0522!B8</f>
        <v>4</v>
      </c>
      <c r="C8" s="33" t="str">
        <f>k_total_tec_0522!C8</f>
        <v>BRD</v>
      </c>
      <c r="D8" s="34">
        <f t="shared" si="0"/>
        <v>516095</v>
      </c>
      <c r="E8" s="34">
        <v>243296</v>
      </c>
      <c r="F8" s="35">
        <v>272799</v>
      </c>
      <c r="G8" s="4"/>
      <c r="H8" s="4"/>
    </row>
    <row r="9" spans="2:8" ht="15">
      <c r="B9" s="36">
        <f>k_total_tec_0522!B9</f>
        <v>5</v>
      </c>
      <c r="C9" s="33" t="str">
        <f>k_total_tec_0522!C9</f>
        <v>VITAL</v>
      </c>
      <c r="D9" s="34">
        <f t="shared" si="0"/>
        <v>990343</v>
      </c>
      <c r="E9" s="34">
        <v>466275</v>
      </c>
      <c r="F9" s="35">
        <v>524068</v>
      </c>
      <c r="G9" s="4"/>
      <c r="H9" s="4"/>
    </row>
    <row r="10" spans="2:8" ht="15">
      <c r="B10" s="36">
        <f>k_total_tec_0522!B10</f>
        <v>6</v>
      </c>
      <c r="C10" s="33" t="str">
        <f>k_total_tec_0522!C10</f>
        <v>ARIPI</v>
      </c>
      <c r="D10" s="34">
        <f t="shared" si="0"/>
        <v>825960</v>
      </c>
      <c r="E10" s="34">
        <v>391120</v>
      </c>
      <c r="F10" s="35">
        <v>434840</v>
      </c>
      <c r="G10" s="4"/>
      <c r="H10" s="4"/>
    </row>
    <row r="11" spans="2:8" ht="15">
      <c r="B11" s="36">
        <f>k_total_tec_0522!B11</f>
        <v>7</v>
      </c>
      <c r="C11" s="33" t="s">
        <v>176</v>
      </c>
      <c r="D11" s="34">
        <f t="shared" si="0"/>
        <v>2067488</v>
      </c>
      <c r="E11" s="34">
        <v>1024428</v>
      </c>
      <c r="F11" s="35">
        <v>1043060</v>
      </c>
      <c r="G11" s="4"/>
      <c r="H11" s="4"/>
    </row>
    <row r="12" spans="2:8" ht="15.75" thickBot="1">
      <c r="B12" s="119" t="s">
        <v>23</v>
      </c>
      <c r="C12" s="120"/>
      <c r="D12" s="30">
        <f>SUM(D5:D11)</f>
        <v>7872374</v>
      </c>
      <c r="E12" s="30">
        <f>SUM(E5:E11)</f>
        <v>3781855</v>
      </c>
      <c r="F12" s="31">
        <f>SUM(F5:F11)</f>
        <v>4090519</v>
      </c>
      <c r="G12" s="4"/>
      <c r="H12" s="4"/>
    </row>
    <row r="14" spans="2:8">
      <c r="B14" s="10"/>
      <c r="C14" s="11"/>
    </row>
    <row r="15" spans="2:8">
      <c r="B15" s="14"/>
      <c r="C15" s="14"/>
    </row>
  </sheetData>
  <mergeCells count="6">
    <mergeCell ref="B12:C12"/>
    <mergeCell ref="D3:D4"/>
    <mergeCell ref="E3:F3"/>
    <mergeCell ref="B3:B4"/>
    <mergeCell ref="C3:C4"/>
    <mergeCell ref="B2:F2"/>
  </mergeCells>
  <phoneticPr fontId="0" type="noConversion"/>
  <printOptions horizontalCentered="1" verticalCentered="1"/>
  <pageMargins left="0.74803149606299213" right="0.74803149606299213" top="0.98425196850393704" bottom="0.98425196850393704" header="0.51181102362204722" footer="0.51181102362204722"/>
  <pageSetup orientation="portrait" r:id="rId1"/>
  <headerFooter alignWithMargins="0"/>
</worksheet>
</file>

<file path=xl/worksheets/sheet14.xml><?xml version="1.0" encoding="utf-8"?>
<worksheet xmlns="http://schemas.openxmlformats.org/spreadsheetml/2006/main" xmlns:r="http://schemas.openxmlformats.org/officeDocument/2006/relationships">
  <dimension ref="A1"/>
  <sheetViews>
    <sheetView workbookViewId="0">
      <selection activeCell="P24" sqref="P24"/>
    </sheetView>
  </sheetViews>
  <sheetFormatPr defaultRowHeight="12.75"/>
  <sheetData/>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sheetPr>
    <pageSetUpPr fitToPage="1"/>
  </sheetPr>
  <dimension ref="B1:P17"/>
  <sheetViews>
    <sheetView zoomScaleNormal="100" workbookViewId="0">
      <selection activeCell="E20" sqref="E20"/>
    </sheetView>
  </sheetViews>
  <sheetFormatPr defaultColWidth="11.42578125" defaultRowHeight="12.75"/>
  <cols>
    <col min="2" max="2" width="5.42578125" customWidth="1"/>
    <col min="3" max="3" width="18.7109375" style="6" customWidth="1"/>
    <col min="4" max="4" width="15.5703125" customWidth="1"/>
    <col min="5" max="5" width="9" bestFit="1" customWidth="1"/>
    <col min="6" max="7" width="10.140625" bestFit="1" customWidth="1"/>
    <col min="8" max="8" width="11.28515625" bestFit="1" customWidth="1"/>
    <col min="9" max="10" width="9" bestFit="1" customWidth="1"/>
    <col min="11" max="11" width="10.140625" bestFit="1" customWidth="1"/>
    <col min="12" max="12" width="11.28515625" bestFit="1" customWidth="1"/>
    <col min="13" max="13" width="9.85546875" bestFit="1" customWidth="1"/>
    <col min="14" max="15" width="10.140625" bestFit="1" customWidth="1"/>
    <col min="16" max="16" width="11.28515625" bestFit="1" customWidth="1"/>
    <col min="17" max="17" width="10" customWidth="1"/>
  </cols>
  <sheetData>
    <row r="1" spans="2:16" ht="13.5" thickBot="1"/>
    <row r="2" spans="2:16" ht="51.75" customHeight="1">
      <c r="B2" s="88" t="s">
        <v>203</v>
      </c>
      <c r="C2" s="89"/>
      <c r="D2" s="89"/>
      <c r="E2" s="89"/>
      <c r="F2" s="89"/>
      <c r="G2" s="89"/>
      <c r="H2" s="89"/>
      <c r="I2" s="89"/>
      <c r="J2" s="89"/>
      <c r="K2" s="89"/>
      <c r="L2" s="89"/>
      <c r="M2" s="89"/>
      <c r="N2" s="89"/>
      <c r="O2" s="89"/>
      <c r="P2" s="90"/>
    </row>
    <row r="3" spans="2:16" ht="23.25" customHeight="1">
      <c r="B3" s="93" t="s">
        <v>22</v>
      </c>
      <c r="C3" s="87" t="s">
        <v>139</v>
      </c>
      <c r="D3" s="87" t="s">
        <v>117</v>
      </c>
      <c r="E3" s="121"/>
      <c r="F3" s="122"/>
      <c r="G3" s="122"/>
      <c r="H3" s="123"/>
      <c r="I3" s="87" t="s">
        <v>119</v>
      </c>
      <c r="J3" s="87"/>
      <c r="K3" s="87"/>
      <c r="L3" s="87"/>
      <c r="M3" s="87"/>
      <c r="N3" s="87"/>
      <c r="O3" s="87"/>
      <c r="P3" s="98"/>
    </row>
    <row r="4" spans="2:16" ht="23.25" customHeight="1">
      <c r="B4" s="93"/>
      <c r="C4" s="87"/>
      <c r="D4" s="87"/>
      <c r="E4" s="87" t="s">
        <v>23</v>
      </c>
      <c r="F4" s="87"/>
      <c r="G4" s="87"/>
      <c r="H4" s="87"/>
      <c r="I4" s="87" t="s">
        <v>142</v>
      </c>
      <c r="J4" s="87"/>
      <c r="K4" s="87"/>
      <c r="L4" s="87"/>
      <c r="M4" s="87" t="s">
        <v>143</v>
      </c>
      <c r="N4" s="87"/>
      <c r="O4" s="87"/>
      <c r="P4" s="98"/>
    </row>
    <row r="5" spans="2:16" ht="47.25" customHeight="1">
      <c r="B5" s="93"/>
      <c r="C5" s="87"/>
      <c r="D5" s="87"/>
      <c r="E5" s="27" t="s">
        <v>144</v>
      </c>
      <c r="F5" s="27" t="s">
        <v>145</v>
      </c>
      <c r="G5" s="27" t="s">
        <v>172</v>
      </c>
      <c r="H5" s="27" t="s">
        <v>171</v>
      </c>
      <c r="I5" s="27" t="s">
        <v>144</v>
      </c>
      <c r="J5" s="27" t="s">
        <v>145</v>
      </c>
      <c r="K5" s="27" t="s">
        <v>172</v>
      </c>
      <c r="L5" s="27" t="s">
        <v>171</v>
      </c>
      <c r="M5" s="27" t="s">
        <v>144</v>
      </c>
      <c r="N5" s="27" t="s">
        <v>145</v>
      </c>
      <c r="O5" s="27" t="s">
        <v>172</v>
      </c>
      <c r="P5" s="37" t="s">
        <v>171</v>
      </c>
    </row>
    <row r="6" spans="2:16" ht="18" hidden="1" customHeight="1">
      <c r="B6" s="23"/>
      <c r="C6" s="15"/>
      <c r="D6" s="85" t="s">
        <v>146</v>
      </c>
      <c r="E6" s="85" t="s">
        <v>147</v>
      </c>
      <c r="F6" s="85" t="s">
        <v>148</v>
      </c>
      <c r="G6" s="85"/>
      <c r="H6" s="85" t="s">
        <v>149</v>
      </c>
      <c r="I6" s="85" t="s">
        <v>147</v>
      </c>
      <c r="J6" s="85" t="s">
        <v>148</v>
      </c>
      <c r="K6" s="85"/>
      <c r="L6" s="85" t="s">
        <v>149</v>
      </c>
      <c r="M6" s="85" t="s">
        <v>150</v>
      </c>
      <c r="N6" s="85" t="s">
        <v>151</v>
      </c>
      <c r="O6" s="85"/>
      <c r="P6" s="86" t="s">
        <v>152</v>
      </c>
    </row>
    <row r="7" spans="2:16" ht="15">
      <c r="B7" s="32">
        <f>k_total_tec_0522!B5</f>
        <v>1</v>
      </c>
      <c r="C7" s="39" t="str">
        <f>k_total_tec_0522!C5</f>
        <v>METROPOLITAN LIFE</v>
      </c>
      <c r="D7" s="34">
        <f>SUM(E7+F7+G7+H7)</f>
        <v>1101086</v>
      </c>
      <c r="E7" s="34">
        <f>I7+M7</f>
        <v>99262</v>
      </c>
      <c r="F7" s="34">
        <f>J7+N7</f>
        <v>323600</v>
      </c>
      <c r="G7" s="34">
        <f>K7+O7</f>
        <v>389816</v>
      </c>
      <c r="H7" s="34">
        <f>L7+P7</f>
        <v>288408</v>
      </c>
      <c r="I7" s="34">
        <v>46092</v>
      </c>
      <c r="J7" s="34">
        <v>151564</v>
      </c>
      <c r="K7" s="34">
        <v>182331</v>
      </c>
      <c r="L7" s="34">
        <v>146649</v>
      </c>
      <c r="M7" s="34">
        <v>53170</v>
      </c>
      <c r="N7" s="34">
        <v>172036</v>
      </c>
      <c r="O7" s="34">
        <v>207485</v>
      </c>
      <c r="P7" s="35">
        <v>141759</v>
      </c>
    </row>
    <row r="8" spans="2:16" ht="15">
      <c r="B8" s="36">
        <f>k_total_tec_0522!B6</f>
        <v>2</v>
      </c>
      <c r="C8" s="39" t="str">
        <f>k_total_tec_0522!C6</f>
        <v>AZT VIITORUL TAU</v>
      </c>
      <c r="D8" s="34">
        <f t="shared" ref="D8:D13" si="0">SUM(E8+F8+G8+H8)</f>
        <v>1644755</v>
      </c>
      <c r="E8" s="34">
        <f t="shared" ref="E8:E13" si="1">I8+M8</f>
        <v>98977</v>
      </c>
      <c r="F8" s="34">
        <f t="shared" ref="F8:F13" si="2">J8+N8</f>
        <v>295748</v>
      </c>
      <c r="G8" s="34">
        <f t="shared" ref="G8:G13" si="3">K8+O8</f>
        <v>649552</v>
      </c>
      <c r="H8" s="34">
        <f t="shared" ref="H8:H13" si="4">L8+P8</f>
        <v>600478</v>
      </c>
      <c r="I8" s="34">
        <v>45933</v>
      </c>
      <c r="J8" s="34">
        <v>138520</v>
      </c>
      <c r="K8" s="34">
        <v>304006</v>
      </c>
      <c r="L8" s="34">
        <v>298139</v>
      </c>
      <c r="M8" s="34">
        <v>53044</v>
      </c>
      <c r="N8" s="34">
        <v>157228</v>
      </c>
      <c r="O8" s="34">
        <v>345546</v>
      </c>
      <c r="P8" s="35">
        <v>302339</v>
      </c>
    </row>
    <row r="9" spans="2:16" ht="15">
      <c r="B9" s="36">
        <f>k_total_tec_0522!B7</f>
        <v>3</v>
      </c>
      <c r="C9" s="33" t="str">
        <f>k_total_tec_0522!C7</f>
        <v>BCR</v>
      </c>
      <c r="D9" s="34">
        <f t="shared" si="0"/>
        <v>726647</v>
      </c>
      <c r="E9" s="34">
        <f t="shared" si="1"/>
        <v>102528</v>
      </c>
      <c r="F9" s="34">
        <f t="shared" si="2"/>
        <v>293561</v>
      </c>
      <c r="G9" s="34">
        <f t="shared" si="3"/>
        <v>187705</v>
      </c>
      <c r="H9" s="34">
        <f t="shared" si="4"/>
        <v>142853</v>
      </c>
      <c r="I9" s="34">
        <v>47421</v>
      </c>
      <c r="J9" s="34">
        <v>138904</v>
      </c>
      <c r="K9" s="34">
        <v>87251</v>
      </c>
      <c r="L9" s="34">
        <v>69926</v>
      </c>
      <c r="M9" s="34">
        <v>55107</v>
      </c>
      <c r="N9" s="34">
        <v>154657</v>
      </c>
      <c r="O9" s="34">
        <v>100454</v>
      </c>
      <c r="P9" s="35">
        <v>72927</v>
      </c>
    </row>
    <row r="10" spans="2:16" ht="15">
      <c r="B10" s="36">
        <f>k_total_tec_0522!B8</f>
        <v>4</v>
      </c>
      <c r="C10" s="33" t="str">
        <f>k_total_tec_0522!C8</f>
        <v>BRD</v>
      </c>
      <c r="D10" s="34">
        <f t="shared" si="0"/>
        <v>516095</v>
      </c>
      <c r="E10" s="34">
        <f t="shared" si="1"/>
        <v>106996</v>
      </c>
      <c r="F10" s="34">
        <f t="shared" si="2"/>
        <v>236797</v>
      </c>
      <c r="G10" s="34">
        <f t="shared" si="3"/>
        <v>115115</v>
      </c>
      <c r="H10" s="34">
        <f t="shared" si="4"/>
        <v>57187</v>
      </c>
      <c r="I10" s="34">
        <v>49623</v>
      </c>
      <c r="J10" s="34">
        <v>112754</v>
      </c>
      <c r="K10" s="34">
        <v>53481</v>
      </c>
      <c r="L10" s="34">
        <v>27438</v>
      </c>
      <c r="M10" s="34">
        <v>57373</v>
      </c>
      <c r="N10" s="34">
        <v>124043</v>
      </c>
      <c r="O10" s="34">
        <v>61634</v>
      </c>
      <c r="P10" s="35">
        <v>29749</v>
      </c>
    </row>
    <row r="11" spans="2:16" ht="15">
      <c r="B11" s="36">
        <f>k_total_tec_0522!B9</f>
        <v>5</v>
      </c>
      <c r="C11" s="33" t="str">
        <f>k_total_tec_0522!C9</f>
        <v>VITAL</v>
      </c>
      <c r="D11" s="34">
        <f t="shared" si="0"/>
        <v>990343</v>
      </c>
      <c r="E11" s="34">
        <f t="shared" si="1"/>
        <v>98850</v>
      </c>
      <c r="F11" s="34">
        <f t="shared" si="2"/>
        <v>352551</v>
      </c>
      <c r="G11" s="34">
        <f t="shared" si="3"/>
        <v>323177</v>
      </c>
      <c r="H11" s="34">
        <f t="shared" si="4"/>
        <v>215765</v>
      </c>
      <c r="I11" s="34">
        <v>45868</v>
      </c>
      <c r="J11" s="34">
        <v>165702</v>
      </c>
      <c r="K11" s="34">
        <v>147336</v>
      </c>
      <c r="L11" s="34">
        <v>107369</v>
      </c>
      <c r="M11" s="34">
        <v>52982</v>
      </c>
      <c r="N11" s="34">
        <v>186849</v>
      </c>
      <c r="O11" s="34">
        <v>175841</v>
      </c>
      <c r="P11" s="35">
        <v>108396</v>
      </c>
    </row>
    <row r="12" spans="2:16" ht="15">
      <c r="B12" s="36">
        <f>k_total_tec_0522!B10</f>
        <v>6</v>
      </c>
      <c r="C12" s="33" t="str">
        <f>k_total_tec_0522!C10</f>
        <v>ARIPI</v>
      </c>
      <c r="D12" s="34">
        <f t="shared" si="0"/>
        <v>825960</v>
      </c>
      <c r="E12" s="34">
        <f t="shared" si="1"/>
        <v>98780</v>
      </c>
      <c r="F12" s="34">
        <f t="shared" si="2"/>
        <v>263959</v>
      </c>
      <c r="G12" s="34">
        <f t="shared" si="3"/>
        <v>271528</v>
      </c>
      <c r="H12" s="34">
        <f t="shared" si="4"/>
        <v>191693</v>
      </c>
      <c r="I12" s="34">
        <v>45842</v>
      </c>
      <c r="J12" s="34">
        <v>123993</v>
      </c>
      <c r="K12" s="34">
        <v>124997</v>
      </c>
      <c r="L12" s="34">
        <v>96288</v>
      </c>
      <c r="M12" s="34">
        <v>52938</v>
      </c>
      <c r="N12" s="34">
        <v>139966</v>
      </c>
      <c r="O12" s="34">
        <v>146531</v>
      </c>
      <c r="P12" s="35">
        <v>95405</v>
      </c>
    </row>
    <row r="13" spans="2:16" ht="15">
      <c r="B13" s="36">
        <f>k_total_tec_0522!B11</f>
        <v>7</v>
      </c>
      <c r="C13" s="33" t="s">
        <v>176</v>
      </c>
      <c r="D13" s="34">
        <f t="shared" si="0"/>
        <v>2067488</v>
      </c>
      <c r="E13" s="34">
        <f t="shared" si="1"/>
        <v>101248</v>
      </c>
      <c r="F13" s="34">
        <f t="shared" si="2"/>
        <v>339028</v>
      </c>
      <c r="G13" s="34">
        <f t="shared" si="3"/>
        <v>826032</v>
      </c>
      <c r="H13" s="34">
        <f t="shared" si="4"/>
        <v>801180</v>
      </c>
      <c r="I13" s="34">
        <v>47062</v>
      </c>
      <c r="J13" s="34">
        <v>160072</v>
      </c>
      <c r="K13" s="34">
        <v>405948</v>
      </c>
      <c r="L13" s="34">
        <v>411346</v>
      </c>
      <c r="M13" s="34">
        <v>54186</v>
      </c>
      <c r="N13" s="34">
        <v>178956</v>
      </c>
      <c r="O13" s="34">
        <v>420084</v>
      </c>
      <c r="P13" s="35">
        <v>389834</v>
      </c>
    </row>
    <row r="14" spans="2:16" ht="15.75" thickBot="1">
      <c r="B14" s="100" t="s">
        <v>23</v>
      </c>
      <c r="C14" s="101"/>
      <c r="D14" s="30">
        <f t="shared" ref="D14:P14" si="5">SUM(D7:D13)</f>
        <v>7872374</v>
      </c>
      <c r="E14" s="30">
        <f t="shared" si="5"/>
        <v>706641</v>
      </c>
      <c r="F14" s="30">
        <f t="shared" si="5"/>
        <v>2105244</v>
      </c>
      <c r="G14" s="30">
        <f t="shared" si="5"/>
        <v>2762925</v>
      </c>
      <c r="H14" s="30">
        <f t="shared" si="5"/>
        <v>2297564</v>
      </c>
      <c r="I14" s="30">
        <f t="shared" si="5"/>
        <v>327841</v>
      </c>
      <c r="J14" s="30">
        <f t="shared" si="5"/>
        <v>991509</v>
      </c>
      <c r="K14" s="30">
        <f t="shared" si="5"/>
        <v>1305350</v>
      </c>
      <c r="L14" s="30">
        <f t="shared" si="5"/>
        <v>1157155</v>
      </c>
      <c r="M14" s="30">
        <f t="shared" si="5"/>
        <v>378800</v>
      </c>
      <c r="N14" s="30">
        <f t="shared" si="5"/>
        <v>1113735</v>
      </c>
      <c r="O14" s="30">
        <f t="shared" si="5"/>
        <v>1457575</v>
      </c>
      <c r="P14" s="31">
        <f t="shared" si="5"/>
        <v>1140409</v>
      </c>
    </row>
    <row r="16" spans="2:16">
      <c r="B16" s="10"/>
      <c r="C16" s="11"/>
      <c r="E16" s="4"/>
      <c r="I16" s="4"/>
    </row>
    <row r="17" spans="2:3">
      <c r="B17" s="14"/>
      <c r="C17" s="14"/>
    </row>
  </sheetData>
  <mergeCells count="10">
    <mergeCell ref="B2:P2"/>
    <mergeCell ref="E3:H3"/>
    <mergeCell ref="B14:C14"/>
    <mergeCell ref="B3:B5"/>
    <mergeCell ref="C3:C5"/>
    <mergeCell ref="I3:P3"/>
    <mergeCell ref="I4:L4"/>
    <mergeCell ref="M4:P4"/>
    <mergeCell ref="D3:D5"/>
    <mergeCell ref="E4:H4"/>
  </mergeCells>
  <phoneticPr fontId="0" type="noConversion"/>
  <printOptions horizontalCentered="1" verticalCentered="1"/>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16.xml><?xml version="1.0" encoding="utf-8"?>
<worksheet xmlns="http://schemas.openxmlformats.org/spreadsheetml/2006/main" xmlns:r="http://schemas.openxmlformats.org/officeDocument/2006/relationships">
  <dimension ref="A1"/>
  <sheetViews>
    <sheetView workbookViewId="0">
      <selection activeCell="F35" sqref="F35"/>
    </sheetView>
  </sheetViews>
  <sheetFormatPr defaultRowHeight="12.75"/>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dimension ref="B1:K17"/>
  <sheetViews>
    <sheetView zoomScaleNormal="100" workbookViewId="0">
      <selection activeCell="N12" sqref="N12"/>
    </sheetView>
  </sheetViews>
  <sheetFormatPr defaultRowHeight="12.75"/>
  <cols>
    <col min="2" max="2" width="5.5703125" customWidth="1"/>
    <col min="3" max="3" width="18.42578125" customWidth="1"/>
    <col min="4" max="4" width="17.5703125" customWidth="1"/>
    <col min="5" max="5" width="19.85546875" customWidth="1"/>
    <col min="6" max="6" width="14.28515625" customWidth="1"/>
    <col min="7" max="7" width="12.5703125" customWidth="1"/>
    <col min="8" max="8" width="15.7109375" customWidth="1"/>
    <col min="9" max="9" width="16" customWidth="1"/>
    <col min="10" max="10" width="14.28515625" customWidth="1"/>
    <col min="11" max="11" width="16.42578125" customWidth="1"/>
  </cols>
  <sheetData>
    <row r="1" spans="2:11" ht="13.5" thickBot="1"/>
    <row r="2" spans="2:11" ht="43.5" customHeight="1">
      <c r="B2" s="88" t="s">
        <v>180</v>
      </c>
      <c r="C2" s="89"/>
      <c r="D2" s="89"/>
      <c r="E2" s="89"/>
      <c r="F2" s="89"/>
      <c r="G2" s="89"/>
      <c r="H2" s="89"/>
      <c r="I2" s="89"/>
      <c r="J2" s="89"/>
      <c r="K2" s="90"/>
    </row>
    <row r="3" spans="2:11" ht="69.75" customHeight="1">
      <c r="B3" s="93" t="s">
        <v>22</v>
      </c>
      <c r="C3" s="87" t="s">
        <v>139</v>
      </c>
      <c r="D3" s="87" t="s">
        <v>8</v>
      </c>
      <c r="E3" s="87" t="s">
        <v>118</v>
      </c>
      <c r="F3" s="87"/>
      <c r="G3" s="87" t="s">
        <v>183</v>
      </c>
      <c r="H3" s="87"/>
      <c r="I3" s="87"/>
      <c r="J3" s="87" t="s">
        <v>119</v>
      </c>
      <c r="K3" s="98"/>
    </row>
    <row r="4" spans="2:11" ht="119.25" customHeight="1">
      <c r="B4" s="93" t="s">
        <v>22</v>
      </c>
      <c r="C4" s="87"/>
      <c r="D4" s="87"/>
      <c r="E4" s="27" t="s">
        <v>28</v>
      </c>
      <c r="F4" s="27" t="s">
        <v>120</v>
      </c>
      <c r="G4" s="27" t="s">
        <v>28</v>
      </c>
      <c r="H4" s="27" t="s">
        <v>121</v>
      </c>
      <c r="I4" s="27" t="s">
        <v>120</v>
      </c>
      <c r="J4" s="27" t="s">
        <v>184</v>
      </c>
      <c r="K4" s="37" t="s">
        <v>185</v>
      </c>
    </row>
    <row r="5" spans="2:11" ht="15">
      <c r="B5" s="32">
        <f>[1]k_total_tec_0609!A10</f>
        <v>1</v>
      </c>
      <c r="C5" s="39" t="s">
        <v>177</v>
      </c>
      <c r="D5" s="34">
        <v>1101086</v>
      </c>
      <c r="E5" s="34">
        <v>559231</v>
      </c>
      <c r="F5" s="40">
        <f>E5/D5</f>
        <v>0.50789039184950135</v>
      </c>
      <c r="G5" s="34">
        <v>24853</v>
      </c>
      <c r="H5" s="40">
        <f t="shared" ref="H5:H12" si="0">G5/$G$12</f>
        <v>0.13876295336787564</v>
      </c>
      <c r="I5" s="40">
        <f t="shared" ref="I5:I12" si="1">G5/D5</f>
        <v>2.2571352283109584E-2</v>
      </c>
      <c r="J5" s="34">
        <v>23455</v>
      </c>
      <c r="K5" s="35">
        <v>1398</v>
      </c>
    </row>
    <row r="6" spans="2:11" ht="15">
      <c r="B6" s="36">
        <v>2</v>
      </c>
      <c r="C6" s="39" t="str">
        <f>[1]k_total_tec_0609!B12</f>
        <v>AZT VIITORUL TAU</v>
      </c>
      <c r="D6" s="34">
        <v>1644755</v>
      </c>
      <c r="E6" s="34">
        <v>864760</v>
      </c>
      <c r="F6" s="40">
        <f t="shared" ref="F6:F11" si="2">E6/D6</f>
        <v>0.52576827551823824</v>
      </c>
      <c r="G6" s="34">
        <v>37700</v>
      </c>
      <c r="H6" s="40">
        <f t="shared" si="0"/>
        <v>0.21049222797927461</v>
      </c>
      <c r="I6" s="40">
        <f t="shared" si="1"/>
        <v>2.2921346948329691E-2</v>
      </c>
      <c r="J6" s="34">
        <v>35624</v>
      </c>
      <c r="K6" s="35">
        <v>2076</v>
      </c>
    </row>
    <row r="7" spans="2:11" ht="15">
      <c r="B7" s="36">
        <v>3</v>
      </c>
      <c r="C7" s="33" t="str">
        <f>[1]k_total_tec_0609!B13</f>
        <v>BCR</v>
      </c>
      <c r="D7" s="34">
        <v>726647</v>
      </c>
      <c r="E7" s="34">
        <v>350901</v>
      </c>
      <c r="F7" s="40">
        <f t="shared" si="2"/>
        <v>0.48290435383342944</v>
      </c>
      <c r="G7" s="34">
        <v>16255</v>
      </c>
      <c r="H7" s="40">
        <f t="shared" si="0"/>
        <v>9.075732535286761E-2</v>
      </c>
      <c r="I7" s="40">
        <f t="shared" si="1"/>
        <v>2.2369871478173032E-2</v>
      </c>
      <c r="J7" s="34">
        <v>15340</v>
      </c>
      <c r="K7" s="35">
        <v>915</v>
      </c>
    </row>
    <row r="8" spans="2:11" ht="15">
      <c r="B8" s="36">
        <v>4</v>
      </c>
      <c r="C8" s="33" t="str">
        <f>[1]k_total_tec_0609!B15</f>
        <v>BRD</v>
      </c>
      <c r="D8" s="34">
        <v>516095</v>
      </c>
      <c r="E8" s="34">
        <v>243345</v>
      </c>
      <c r="F8" s="40">
        <f t="shared" si="2"/>
        <v>0.47151202782433466</v>
      </c>
      <c r="G8" s="34">
        <v>11498</v>
      </c>
      <c r="H8" s="40">
        <f t="shared" si="0"/>
        <v>6.4197337859567619E-2</v>
      </c>
      <c r="I8" s="40">
        <f t="shared" si="1"/>
        <v>2.2278844011276992E-2</v>
      </c>
      <c r="J8" s="34">
        <v>10844</v>
      </c>
      <c r="K8" s="35">
        <v>654</v>
      </c>
    </row>
    <row r="9" spans="2:11" ht="15">
      <c r="B9" s="36">
        <v>5</v>
      </c>
      <c r="C9" s="33" t="str">
        <f>[1]k_total_tec_0609!B16</f>
        <v>VITAL</v>
      </c>
      <c r="D9" s="34">
        <v>990343</v>
      </c>
      <c r="E9" s="34">
        <v>474460</v>
      </c>
      <c r="F9" s="40">
        <f t="shared" si="2"/>
        <v>0.4790865387042671</v>
      </c>
      <c r="G9" s="34">
        <v>21406</v>
      </c>
      <c r="H9" s="40">
        <f t="shared" si="0"/>
        <v>0.11951715204573879</v>
      </c>
      <c r="I9" s="40">
        <f t="shared" si="1"/>
        <v>2.1614733481228221E-2</v>
      </c>
      <c r="J9" s="34">
        <v>20094</v>
      </c>
      <c r="K9" s="35">
        <v>1312</v>
      </c>
    </row>
    <row r="10" spans="2:11" ht="15">
      <c r="B10" s="36">
        <v>6</v>
      </c>
      <c r="C10" s="33" t="str">
        <f>[1]k_total_tec_0609!B18</f>
        <v>ARIPI</v>
      </c>
      <c r="D10" s="34">
        <v>825960</v>
      </c>
      <c r="E10" s="34">
        <v>413569</v>
      </c>
      <c r="F10" s="40">
        <f t="shared" si="2"/>
        <v>0.50071310959368498</v>
      </c>
      <c r="G10" s="34">
        <v>18576</v>
      </c>
      <c r="H10" s="40">
        <f t="shared" si="0"/>
        <v>0.10371627657673754</v>
      </c>
      <c r="I10" s="40">
        <f t="shared" si="1"/>
        <v>2.2490193229696354E-2</v>
      </c>
      <c r="J10" s="34">
        <v>17520</v>
      </c>
      <c r="K10" s="35">
        <v>1056</v>
      </c>
    </row>
    <row r="11" spans="2:11" ht="15">
      <c r="B11" s="36">
        <v>7</v>
      </c>
      <c r="C11" s="33" t="s">
        <v>176</v>
      </c>
      <c r="D11" s="34">
        <v>2067488</v>
      </c>
      <c r="E11" s="34">
        <v>1157632</v>
      </c>
      <c r="F11" s="40">
        <f t="shared" si="2"/>
        <v>0.55992199229209549</v>
      </c>
      <c r="G11" s="34">
        <v>48816</v>
      </c>
      <c r="H11" s="40">
        <f t="shared" si="0"/>
        <v>0.27255672681793819</v>
      </c>
      <c r="I11" s="40">
        <f t="shared" si="1"/>
        <v>2.3611261588942715E-2</v>
      </c>
      <c r="J11" s="34">
        <v>46318</v>
      </c>
      <c r="K11" s="35">
        <v>2498</v>
      </c>
    </row>
    <row r="12" spans="2:11" ht="15.75" thickBot="1">
      <c r="B12" s="28" t="s">
        <v>23</v>
      </c>
      <c r="C12" s="29"/>
      <c r="D12" s="30">
        <f>SUM(D5:D11)</f>
        <v>7872374</v>
      </c>
      <c r="E12" s="30">
        <f>SUM(E5:E11)</f>
        <v>4063898</v>
      </c>
      <c r="F12" s="38">
        <f>E12/D12</f>
        <v>0.516222679461113</v>
      </c>
      <c r="G12" s="30">
        <f>SUM(G5:G11)</f>
        <v>179104</v>
      </c>
      <c r="H12" s="38">
        <f t="shared" si="0"/>
        <v>1</v>
      </c>
      <c r="I12" s="38">
        <f t="shared" si="1"/>
        <v>2.2750951618914446E-2</v>
      </c>
      <c r="J12" s="30">
        <f>SUM(J5:J11)</f>
        <v>169195</v>
      </c>
      <c r="K12" s="31">
        <f>SUM(K5:K11)</f>
        <v>9909</v>
      </c>
    </row>
    <row r="13" spans="2:11">
      <c r="C13" s="6"/>
      <c r="D13" s="4"/>
      <c r="E13" s="4"/>
    </row>
    <row r="14" spans="2:11" ht="14.25" customHeight="1">
      <c r="B14" s="94" t="s">
        <v>122</v>
      </c>
      <c r="C14" s="94"/>
      <c r="D14" s="94"/>
      <c r="E14" s="94"/>
      <c r="F14" s="94"/>
      <c r="G14" s="94"/>
      <c r="H14" s="94"/>
      <c r="I14" s="94"/>
      <c r="J14" s="94"/>
      <c r="K14" s="94"/>
    </row>
    <row r="15" spans="2:11" ht="33.75" customHeight="1">
      <c r="B15" s="95" t="s">
        <v>153</v>
      </c>
      <c r="C15" s="95"/>
      <c r="D15" s="95"/>
      <c r="E15" s="95"/>
      <c r="F15" s="95"/>
      <c r="G15" s="95"/>
      <c r="H15" s="95"/>
      <c r="I15" s="95"/>
      <c r="J15" s="95"/>
      <c r="K15" s="95"/>
    </row>
    <row r="16" spans="2:11" ht="30.75" customHeight="1">
      <c r="B16" s="94" t="s">
        <v>123</v>
      </c>
      <c r="C16" s="94"/>
      <c r="D16" s="94"/>
      <c r="E16" s="94"/>
      <c r="F16" s="94"/>
      <c r="G16" s="94"/>
      <c r="H16" s="94"/>
      <c r="I16" s="94"/>
      <c r="J16" s="94"/>
      <c r="K16" s="94"/>
    </row>
    <row r="17" spans="2:11" ht="216.75" customHeight="1">
      <c r="B17" s="96" t="s">
        <v>182</v>
      </c>
      <c r="C17" s="97"/>
      <c r="D17" s="97"/>
      <c r="E17" s="97"/>
      <c r="F17" s="97"/>
      <c r="G17" s="97"/>
      <c r="H17" s="97"/>
      <c r="I17" s="97"/>
      <c r="J17" s="97"/>
      <c r="K17" s="97"/>
    </row>
  </sheetData>
  <mergeCells count="11">
    <mergeCell ref="B14:K14"/>
    <mergeCell ref="B15:K15"/>
    <mergeCell ref="B16:K16"/>
    <mergeCell ref="B17:K17"/>
    <mergeCell ref="J3:K3"/>
    <mergeCell ref="B3:B4"/>
    <mergeCell ref="C3:C4"/>
    <mergeCell ref="D3:D4"/>
    <mergeCell ref="E3:F3"/>
    <mergeCell ref="G3:I3"/>
    <mergeCell ref="B2:K2"/>
  </mergeCells>
  <phoneticPr fontId="15" type="noConversion"/>
  <printOptions horizontalCentered="1" verticalCentered="1"/>
  <pageMargins left="0" right="0" top="0.98425196850393704" bottom="0" header="0.51181102362204722" footer="0.51181102362204722"/>
  <pageSetup scale="62" orientation="landscape"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B1:H18"/>
  <sheetViews>
    <sheetView zoomScaleNormal="100" workbookViewId="0">
      <selection activeCell="I28" sqref="I28"/>
    </sheetView>
  </sheetViews>
  <sheetFormatPr defaultRowHeight="12.75"/>
  <cols>
    <col min="2" max="2" width="5.42578125" customWidth="1"/>
    <col min="3" max="3" width="18" customWidth="1"/>
    <col min="4" max="4" width="14.5703125" customWidth="1"/>
    <col min="5" max="5" width="16.5703125" customWidth="1"/>
    <col min="6" max="7" width="15.140625" customWidth="1"/>
    <col min="8" max="8" width="14.5703125" customWidth="1"/>
  </cols>
  <sheetData>
    <row r="1" spans="2:8" ht="13.5" thickBot="1"/>
    <row r="2" spans="2:8" s="2" customFormat="1" ht="42.75" customHeight="1">
      <c r="B2" s="88" t="s">
        <v>186</v>
      </c>
      <c r="C2" s="89"/>
      <c r="D2" s="89"/>
      <c r="E2" s="89"/>
      <c r="F2" s="89"/>
      <c r="G2" s="89"/>
      <c r="H2" s="90"/>
    </row>
    <row r="3" spans="2:8" s="16" customFormat="1" ht="12.75" customHeight="1">
      <c r="B3" s="93" t="s">
        <v>22</v>
      </c>
      <c r="C3" s="87" t="s">
        <v>154</v>
      </c>
      <c r="D3" s="99" t="s">
        <v>173</v>
      </c>
      <c r="E3" s="99" t="s">
        <v>163</v>
      </c>
      <c r="F3" s="99" t="s">
        <v>160</v>
      </c>
      <c r="G3" s="99" t="s">
        <v>155</v>
      </c>
      <c r="H3" s="102" t="s">
        <v>9</v>
      </c>
    </row>
    <row r="4" spans="2:8" s="16" customFormat="1" ht="30" customHeight="1">
      <c r="B4" s="93"/>
      <c r="C4" s="87"/>
      <c r="D4" s="87"/>
      <c r="E4" s="87"/>
      <c r="F4" s="87"/>
      <c r="G4" s="87"/>
      <c r="H4" s="98"/>
    </row>
    <row r="5" spans="2:8" ht="15">
      <c r="B5" s="32">
        <f>k_total_tec_0522!B5</f>
        <v>1</v>
      </c>
      <c r="C5" s="39" t="str">
        <f>k_total_tec_0522!C5</f>
        <v>METROPOLITAN LIFE</v>
      </c>
      <c r="D5" s="34">
        <v>1095832</v>
      </c>
      <c r="E5" s="34">
        <v>1097366</v>
      </c>
      <c r="F5" s="34">
        <v>1098260</v>
      </c>
      <c r="G5" s="34">
        <v>1099754</v>
      </c>
      <c r="H5" s="35">
        <v>1101086</v>
      </c>
    </row>
    <row r="6" spans="2:8" ht="15">
      <c r="B6" s="36">
        <f>k_total_tec_0522!B6</f>
        <v>2</v>
      </c>
      <c r="C6" s="39" t="str">
        <f>k_total_tec_0522!C6</f>
        <v>AZT VIITORUL TAU</v>
      </c>
      <c r="D6" s="34">
        <v>1639940</v>
      </c>
      <c r="E6" s="34">
        <v>1641377</v>
      </c>
      <c r="F6" s="34">
        <v>1642167</v>
      </c>
      <c r="G6" s="34">
        <v>1643544</v>
      </c>
      <c r="H6" s="35">
        <v>1644755</v>
      </c>
    </row>
    <row r="7" spans="2:8" ht="15">
      <c r="B7" s="36">
        <f>k_total_tec_0522!B7</f>
        <v>3</v>
      </c>
      <c r="C7" s="33" t="str">
        <f>k_total_tec_0522!C7</f>
        <v>BCR</v>
      </c>
      <c r="D7" s="34">
        <v>720660</v>
      </c>
      <c r="E7" s="34">
        <v>722396</v>
      </c>
      <c r="F7" s="34">
        <v>723444</v>
      </c>
      <c r="G7" s="34">
        <v>725102</v>
      </c>
      <c r="H7" s="35">
        <v>726647</v>
      </c>
    </row>
    <row r="8" spans="2:8" ht="15">
      <c r="B8" s="36">
        <f>k_total_tec_0522!B8</f>
        <v>4</v>
      </c>
      <c r="C8" s="33" t="str">
        <f>k_total_tec_0522!C8</f>
        <v>BRD</v>
      </c>
      <c r="D8" s="34">
        <v>509778</v>
      </c>
      <c r="E8" s="34">
        <v>511581</v>
      </c>
      <c r="F8" s="34">
        <v>512772</v>
      </c>
      <c r="G8" s="34">
        <v>514564</v>
      </c>
      <c r="H8" s="35">
        <v>516095</v>
      </c>
    </row>
    <row r="9" spans="2:8" ht="15">
      <c r="B9" s="36">
        <f>k_total_tec_0522!B9</f>
        <v>5</v>
      </c>
      <c r="C9" s="33" t="str">
        <f>k_total_tec_0522!C9</f>
        <v>VITAL</v>
      </c>
      <c r="D9" s="34">
        <v>984923</v>
      </c>
      <c r="E9" s="34">
        <v>986468</v>
      </c>
      <c r="F9" s="34">
        <v>987386</v>
      </c>
      <c r="G9" s="34">
        <v>988946</v>
      </c>
      <c r="H9" s="35">
        <v>990343</v>
      </c>
    </row>
    <row r="10" spans="2:8" ht="15">
      <c r="B10" s="36">
        <f>k_total_tec_0522!B10</f>
        <v>6</v>
      </c>
      <c r="C10" s="33" t="str">
        <f>k_total_tec_0522!C10</f>
        <v>ARIPI</v>
      </c>
      <c r="D10" s="34">
        <v>820324</v>
      </c>
      <c r="E10" s="34">
        <v>821938</v>
      </c>
      <c r="F10" s="34">
        <v>822910</v>
      </c>
      <c r="G10" s="34">
        <v>824513</v>
      </c>
      <c r="H10" s="35">
        <v>825960</v>
      </c>
    </row>
    <row r="11" spans="2:8" ht="15">
      <c r="B11" s="36">
        <f>k_total_tec_0522!B11</f>
        <v>7</v>
      </c>
      <c r="C11" s="33" t="str">
        <f>k_total_tec_0522!C11</f>
        <v>NN</v>
      </c>
      <c r="D11" s="34">
        <v>2062674</v>
      </c>
      <c r="E11" s="34">
        <v>2064112</v>
      </c>
      <c r="F11" s="34">
        <v>2064919</v>
      </c>
      <c r="G11" s="34">
        <v>2066250</v>
      </c>
      <c r="H11" s="35">
        <v>2067488</v>
      </c>
    </row>
    <row r="12" spans="2:8" ht="15.75" thickBot="1">
      <c r="B12" s="100" t="s">
        <v>20</v>
      </c>
      <c r="C12" s="101"/>
      <c r="D12" s="41">
        <f>SUM(D5:D11)</f>
        <v>7834131</v>
      </c>
      <c r="E12" s="41">
        <f>SUM(E5:E11)</f>
        <v>7845238</v>
      </c>
      <c r="F12" s="41">
        <f>SUM(F5:F11)</f>
        <v>7851858</v>
      </c>
      <c r="G12" s="41">
        <f>SUM(G5:G11)</f>
        <v>7862673</v>
      </c>
      <c r="H12" s="42">
        <f>SUM(H5:H11)</f>
        <v>7872374</v>
      </c>
    </row>
    <row r="17" spans="3:3" ht="18">
      <c r="C17" s="1"/>
    </row>
    <row r="18" spans="3:3" ht="18">
      <c r="C18" s="1"/>
    </row>
  </sheetData>
  <mergeCells count="9">
    <mergeCell ref="H3:H4"/>
    <mergeCell ref="G3:G4"/>
    <mergeCell ref="F3:F4"/>
    <mergeCell ref="E3:E4"/>
    <mergeCell ref="B2:H2"/>
    <mergeCell ref="B12:C12"/>
    <mergeCell ref="B3:B4"/>
    <mergeCell ref="C3:C4"/>
    <mergeCell ref="D3:D4"/>
  </mergeCells>
  <phoneticPr fontId="0" type="noConversion"/>
  <printOptions horizontalCentered="1" verticalCentered="1"/>
  <pageMargins left="0" right="0" top="0" bottom="0" header="0" footer="0"/>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dimension ref="B1:O24"/>
  <sheetViews>
    <sheetView zoomScaleNormal="100" workbookViewId="0">
      <selection activeCell="D19" sqref="D19"/>
    </sheetView>
  </sheetViews>
  <sheetFormatPr defaultRowHeight="12.75"/>
  <cols>
    <col min="2" max="2" width="5.85546875" customWidth="1"/>
    <col min="3" max="3" width="17.28515625" customWidth="1"/>
    <col min="4" max="8" width="17.5703125" customWidth="1"/>
    <col min="9" max="9" width="18.42578125" customWidth="1"/>
    <col min="12" max="12" width="11.140625" bestFit="1" customWidth="1"/>
    <col min="15" max="15" width="16.7109375" customWidth="1"/>
  </cols>
  <sheetData>
    <row r="1" spans="2:15" ht="13.5" thickBot="1"/>
    <row r="2" spans="2:15" ht="42.75" customHeight="1">
      <c r="B2" s="88" t="s">
        <v>187</v>
      </c>
      <c r="C2" s="89"/>
      <c r="D2" s="89"/>
      <c r="E2" s="89"/>
      <c r="F2" s="89"/>
      <c r="G2" s="89"/>
      <c r="H2" s="89"/>
      <c r="I2" s="90"/>
    </row>
    <row r="3" spans="2:15" s="5" customFormat="1" ht="21" customHeight="1">
      <c r="B3" s="93" t="s">
        <v>22</v>
      </c>
      <c r="C3" s="87" t="s">
        <v>154</v>
      </c>
      <c r="D3" s="103" t="s">
        <v>173</v>
      </c>
      <c r="E3" s="103" t="s">
        <v>163</v>
      </c>
      <c r="F3" s="103" t="s">
        <v>160</v>
      </c>
      <c r="G3" s="103" t="s">
        <v>155</v>
      </c>
      <c r="H3" s="103" t="s">
        <v>9</v>
      </c>
      <c r="I3" s="98" t="s">
        <v>20</v>
      </c>
    </row>
    <row r="4" spans="2:15">
      <c r="B4" s="93"/>
      <c r="C4" s="87"/>
      <c r="D4" s="103"/>
      <c r="E4" s="103"/>
      <c r="F4" s="103"/>
      <c r="G4" s="103"/>
      <c r="H4" s="103"/>
      <c r="I4" s="98"/>
    </row>
    <row r="5" spans="2:15" s="7" customFormat="1" ht="36.75" customHeight="1">
      <c r="B5" s="93"/>
      <c r="C5" s="87"/>
      <c r="D5" s="43" t="s">
        <v>188</v>
      </c>
      <c r="E5" s="43" t="s">
        <v>189</v>
      </c>
      <c r="F5" s="43" t="s">
        <v>190</v>
      </c>
      <c r="G5" s="43" t="s">
        <v>191</v>
      </c>
      <c r="H5" s="43" t="s">
        <v>192</v>
      </c>
      <c r="I5" s="98"/>
    </row>
    <row r="6" spans="2:15" ht="15.75">
      <c r="B6" s="32">
        <f>k_total_tec_0522!B5</f>
        <v>1</v>
      </c>
      <c r="C6" s="39" t="str">
        <f>k_total_tec_0522!C5</f>
        <v>METROPOLITAN LIFE</v>
      </c>
      <c r="D6" s="34">
        <v>23985657.323012874</v>
      </c>
      <c r="E6" s="34">
        <v>25092215.679132264</v>
      </c>
      <c r="F6" s="34">
        <v>25907547.501617078</v>
      </c>
      <c r="G6" s="34">
        <v>26556120.836028464</v>
      </c>
      <c r="H6" s="34">
        <v>26077782.952014577</v>
      </c>
      <c r="I6" s="35">
        <f t="shared" ref="I6:I12" si="0">SUM(D6:H6)</f>
        <v>127619324.29180525</v>
      </c>
      <c r="O6" s="19"/>
    </row>
    <row r="7" spans="2:15" ht="15.75">
      <c r="B7" s="32">
        <f>k_total_tec_0522!B6</f>
        <v>2</v>
      </c>
      <c r="C7" s="39" t="str">
        <f>k_total_tec_0522!C6</f>
        <v>AZT VIITORUL TAU</v>
      </c>
      <c r="D7" s="34">
        <v>35584422.505608208</v>
      </c>
      <c r="E7" s="34">
        <v>37691281.163995467</v>
      </c>
      <c r="F7" s="34">
        <v>38429023.285899095</v>
      </c>
      <c r="G7" s="34">
        <v>39351041.599288486</v>
      </c>
      <c r="H7" s="34">
        <v>38747786.798947155</v>
      </c>
      <c r="I7" s="35">
        <f t="shared" si="0"/>
        <v>189803555.35373843</v>
      </c>
      <c r="O7" s="19"/>
    </row>
    <row r="8" spans="2:15" ht="15.75">
      <c r="B8" s="32">
        <f>k_total_tec_0522!B7</f>
        <v>3</v>
      </c>
      <c r="C8" s="33" t="str">
        <f>k_total_tec_0522!C7</f>
        <v>BCR</v>
      </c>
      <c r="D8" s="34">
        <v>13599047.917382428</v>
      </c>
      <c r="E8" s="34">
        <v>14328880.929253682</v>
      </c>
      <c r="F8" s="34">
        <v>14598692.391655887</v>
      </c>
      <c r="G8" s="34">
        <v>15262205.894243209</v>
      </c>
      <c r="H8" s="34">
        <v>14983341.972059121</v>
      </c>
      <c r="I8" s="35">
        <f t="shared" si="0"/>
        <v>72772169.10459432</v>
      </c>
      <c r="O8" s="19"/>
    </row>
    <row r="9" spans="2:15" ht="15.75">
      <c r="B9" s="32">
        <f>k_total_tec_0522!B8</f>
        <v>4</v>
      </c>
      <c r="C9" s="33" t="str">
        <f>k_total_tec_0522!C8</f>
        <v>BRD</v>
      </c>
      <c r="D9" s="34">
        <v>9386081.3241446204</v>
      </c>
      <c r="E9" s="34">
        <v>9876054.5167557057</v>
      </c>
      <c r="F9" s="34">
        <v>10273137.330206987</v>
      </c>
      <c r="G9" s="34">
        <v>10456240.095407505</v>
      </c>
      <c r="H9" s="34">
        <v>10435791.050820004</v>
      </c>
      <c r="I9" s="35">
        <f t="shared" si="0"/>
        <v>50427304.317334816</v>
      </c>
      <c r="O9" s="19"/>
    </row>
    <row r="10" spans="2:15" ht="15.75">
      <c r="B10" s="32">
        <f>k_total_tec_0522!B9</f>
        <v>5</v>
      </c>
      <c r="C10" s="33" t="str">
        <f>k_total_tec_0522!C9</f>
        <v>VITAL</v>
      </c>
      <c r="D10" s="34">
        <v>18679462.015723206</v>
      </c>
      <c r="E10" s="34">
        <v>19646768.455560952</v>
      </c>
      <c r="F10" s="34">
        <v>20070795.399417855</v>
      </c>
      <c r="G10" s="34">
        <v>20515965.394566625</v>
      </c>
      <c r="H10" s="34">
        <v>20537734.156711884</v>
      </c>
      <c r="I10" s="35">
        <f t="shared" si="0"/>
        <v>99450725.42198053</v>
      </c>
      <c r="O10" s="19"/>
    </row>
    <row r="11" spans="2:15" ht="15.75">
      <c r="B11" s="32">
        <f>k_total_tec_0522!B10</f>
        <v>6</v>
      </c>
      <c r="C11" s="33" t="str">
        <f>k_total_tec_0522!C10</f>
        <v>ARIPI</v>
      </c>
      <c r="D11" s="34">
        <v>16388518.623309957</v>
      </c>
      <c r="E11" s="34">
        <v>17163308.442609679</v>
      </c>
      <c r="F11" s="34">
        <v>17585424.280401036</v>
      </c>
      <c r="G11" s="34">
        <v>18043260.025873221</v>
      </c>
      <c r="H11" s="34">
        <v>17824301.882972263</v>
      </c>
      <c r="I11" s="35">
        <f t="shared" si="0"/>
        <v>87004813.255166173</v>
      </c>
      <c r="O11" s="19"/>
    </row>
    <row r="12" spans="2:15" ht="15.75">
      <c r="B12" s="32">
        <f>k_total_tec_0522!B11</f>
        <v>7</v>
      </c>
      <c r="C12" s="33" t="str">
        <f>k_total_tec_0522!C11</f>
        <v>NN</v>
      </c>
      <c r="D12" s="34">
        <v>54997135.264040738</v>
      </c>
      <c r="E12" s="34">
        <v>57566003.723490365</v>
      </c>
      <c r="F12" s="34">
        <v>59928360.284605436</v>
      </c>
      <c r="G12" s="34">
        <v>60990250.04042691</v>
      </c>
      <c r="H12" s="34">
        <v>59346279.003846928</v>
      </c>
      <c r="I12" s="35">
        <f t="shared" si="0"/>
        <v>292828028.31641036</v>
      </c>
      <c r="O12" s="19"/>
    </row>
    <row r="13" spans="2:15" ht="15.75" thickBot="1">
      <c r="B13" s="100" t="s">
        <v>20</v>
      </c>
      <c r="C13" s="101"/>
      <c r="D13" s="30">
        <f t="shared" ref="D13:I13" si="1">SUM(D6:D12)</f>
        <v>172620324.97322202</v>
      </c>
      <c r="E13" s="30">
        <f t="shared" si="1"/>
        <v>181364512.9107981</v>
      </c>
      <c r="F13" s="30">
        <f t="shared" si="1"/>
        <v>186792980.47380337</v>
      </c>
      <c r="G13" s="30">
        <f t="shared" si="1"/>
        <v>191175083.88583443</v>
      </c>
      <c r="H13" s="30">
        <f t="shared" si="1"/>
        <v>187953017.81737196</v>
      </c>
      <c r="I13" s="31">
        <f t="shared" si="1"/>
        <v>919905920.06102991</v>
      </c>
      <c r="O13" s="20"/>
    </row>
    <row r="24" spans="4:9">
      <c r="D24" s="4"/>
      <c r="E24" s="4"/>
      <c r="F24" s="4"/>
      <c r="G24" s="4"/>
      <c r="H24" s="4"/>
      <c r="I24" s="4"/>
    </row>
  </sheetData>
  <mergeCells count="10">
    <mergeCell ref="C3:C5"/>
    <mergeCell ref="B13:C13"/>
    <mergeCell ref="B3:B5"/>
    <mergeCell ref="I3:I5"/>
    <mergeCell ref="D3:D4"/>
    <mergeCell ref="G3:G4"/>
    <mergeCell ref="B2:I2"/>
    <mergeCell ref="F3:F4"/>
    <mergeCell ref="E3:E4"/>
    <mergeCell ref="H3:H4"/>
  </mergeCells>
  <phoneticPr fontId="15" type="noConversion"/>
  <printOptions horizontalCentered="1" verticalCentered="1"/>
  <pageMargins left="0.27559055118110237" right="0.23622047244094491" top="0.98425196850393704" bottom="0.98425196850393704" header="0.51181102362204722" footer="0.51181102362204722"/>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dimension ref="B1:J6"/>
  <sheetViews>
    <sheetView workbookViewId="0">
      <selection activeCell="C36" sqref="C36"/>
    </sheetView>
  </sheetViews>
  <sheetFormatPr defaultRowHeight="12.75"/>
  <cols>
    <col min="2" max="2" width="10.42578125" bestFit="1" customWidth="1"/>
    <col min="3" max="7" width="13.140625" bestFit="1" customWidth="1"/>
  </cols>
  <sheetData>
    <row r="1" spans="2:10" ht="25.5">
      <c r="B1" s="44"/>
      <c r="C1" s="49" t="s">
        <v>169</v>
      </c>
      <c r="D1" s="49" t="s">
        <v>164</v>
      </c>
      <c r="E1" s="49" t="s">
        <v>161</v>
      </c>
      <c r="F1" s="49" t="s">
        <v>156</v>
      </c>
      <c r="G1" s="50" t="s">
        <v>10</v>
      </c>
    </row>
    <row r="2" spans="2:10" ht="15">
      <c r="B2" s="46" t="s">
        <v>124</v>
      </c>
      <c r="C2" s="34">
        <v>172620324.97322202</v>
      </c>
      <c r="D2" s="34">
        <v>181364513</v>
      </c>
      <c r="E2" s="34">
        <v>186792980</v>
      </c>
      <c r="F2" s="34">
        <v>191175084</v>
      </c>
      <c r="G2" s="35">
        <v>187953018</v>
      </c>
    </row>
    <row r="3" spans="2:10" ht="15" hidden="1">
      <c r="B3" s="46"/>
      <c r="C3" s="51"/>
      <c r="D3" s="51"/>
      <c r="E3" s="51"/>
      <c r="F3" s="51"/>
      <c r="G3" s="52"/>
    </row>
    <row r="4" spans="2:10" ht="15">
      <c r="B4" s="46" t="s">
        <v>125</v>
      </c>
      <c r="C4" s="34">
        <v>854142630</v>
      </c>
      <c r="D4" s="34">
        <v>896230877</v>
      </c>
      <c r="E4" s="34">
        <v>924102233</v>
      </c>
      <c r="F4" s="34">
        <v>945781375</v>
      </c>
      <c r="G4" s="35">
        <v>928299955</v>
      </c>
    </row>
    <row r="5" spans="2:10" ht="15">
      <c r="B5" s="46" t="s">
        <v>126</v>
      </c>
      <c r="C5" s="53">
        <v>4.9481000000000002</v>
      </c>
      <c r="D5" s="53">
        <v>4.9416000000000002</v>
      </c>
      <c r="E5" s="53">
        <v>4.9471999999999996</v>
      </c>
      <c r="F5" s="53">
        <v>4.9471999999999996</v>
      </c>
      <c r="G5" s="54">
        <v>4.9390000000000001</v>
      </c>
    </row>
    <row r="6" spans="2:10" ht="39" thickBot="1">
      <c r="B6" s="45"/>
      <c r="C6" s="47" t="s">
        <v>168</v>
      </c>
      <c r="D6" s="47" t="s">
        <v>162</v>
      </c>
      <c r="E6" s="47" t="s">
        <v>159</v>
      </c>
      <c r="F6" s="47" t="s">
        <v>106</v>
      </c>
      <c r="G6" s="48" t="s">
        <v>179</v>
      </c>
      <c r="J6" s="22"/>
    </row>
  </sheetData>
  <phoneticPr fontId="15" type="noConversion"/>
  <pageMargins left="0.75" right="0.75" top="1" bottom="1" header="0.5" footer="0.5"/>
  <pageSetup orientation="portrait" r:id="rId1"/>
  <headerFooter alignWithMargins="0"/>
  <drawing r:id="rId2"/>
</worksheet>
</file>

<file path=xl/worksheets/sheet6.xml><?xml version="1.0" encoding="utf-8"?>
<worksheet xmlns="http://schemas.openxmlformats.org/spreadsheetml/2006/main" xmlns:r="http://schemas.openxmlformats.org/officeDocument/2006/relationships">
  <sheetPr>
    <pageSetUpPr fitToPage="1"/>
  </sheetPr>
  <dimension ref="B1:H19"/>
  <sheetViews>
    <sheetView zoomScaleNormal="100" workbookViewId="0">
      <selection activeCell="D19" sqref="D19"/>
    </sheetView>
  </sheetViews>
  <sheetFormatPr defaultRowHeight="12.75"/>
  <cols>
    <col min="2" max="2" width="5.28515625" customWidth="1"/>
    <col min="3" max="3" width="18.42578125" customWidth="1"/>
    <col min="4" max="8" width="16.85546875" customWidth="1"/>
  </cols>
  <sheetData>
    <row r="1" spans="2:8" ht="13.5" thickBot="1"/>
    <row r="2" spans="2:8" s="2" customFormat="1" ht="41.25" customHeight="1">
      <c r="B2" s="88" t="s">
        <v>198</v>
      </c>
      <c r="C2" s="89"/>
      <c r="D2" s="89"/>
      <c r="E2" s="89"/>
      <c r="F2" s="89"/>
      <c r="G2" s="89"/>
      <c r="H2" s="90"/>
    </row>
    <row r="3" spans="2:8" ht="12.75" customHeight="1">
      <c r="B3" s="93" t="s">
        <v>22</v>
      </c>
      <c r="C3" s="87" t="s">
        <v>21</v>
      </c>
      <c r="D3" s="99" t="s">
        <v>173</v>
      </c>
      <c r="E3" s="99" t="s">
        <v>163</v>
      </c>
      <c r="F3" s="99" t="s">
        <v>160</v>
      </c>
      <c r="G3" s="99" t="s">
        <v>155</v>
      </c>
      <c r="H3" s="102" t="s">
        <v>9</v>
      </c>
    </row>
    <row r="4" spans="2:8">
      <c r="B4" s="93"/>
      <c r="C4" s="87"/>
      <c r="D4" s="87"/>
      <c r="E4" s="87"/>
      <c r="F4" s="87"/>
      <c r="G4" s="87"/>
      <c r="H4" s="98"/>
    </row>
    <row r="5" spans="2:8" ht="25.5">
      <c r="B5" s="93"/>
      <c r="C5" s="87"/>
      <c r="D5" s="43" t="s">
        <v>193</v>
      </c>
      <c r="E5" s="43" t="s">
        <v>194</v>
      </c>
      <c r="F5" s="43" t="s">
        <v>195</v>
      </c>
      <c r="G5" s="43" t="s">
        <v>196</v>
      </c>
      <c r="H5" s="55" t="s">
        <v>197</v>
      </c>
    </row>
    <row r="6" spans="2:8" ht="15">
      <c r="B6" s="32">
        <f>k_total_tec_0522!B5</f>
        <v>1</v>
      </c>
      <c r="C6" s="39" t="str">
        <f>k_total_tec_0522!C5</f>
        <v>METROPOLITAN LIFE</v>
      </c>
      <c r="D6" s="58">
        <f>sume_euro_0522!D6/evolutie_rp_0522!D5</f>
        <v>21.888078941856847</v>
      </c>
      <c r="E6" s="58">
        <f>sume_euro_0522!E6/evolutie_rp_0522!E5</f>
        <v>22.865858500383887</v>
      </c>
      <c r="F6" s="58">
        <f>sume_euro_0522!F6/evolutie_rp_0522!F5</f>
        <v>23.589630416856735</v>
      </c>
      <c r="G6" s="58">
        <f>sume_euro_0522!G6/evolutie_rp_0522!G5</f>
        <v>24.14732825343528</v>
      </c>
      <c r="H6" s="59">
        <f>sume_euro_0522!H6/evolutie_rp_0522!H5</f>
        <v>23.683693146597612</v>
      </c>
    </row>
    <row r="7" spans="2:8" ht="15">
      <c r="B7" s="36">
        <f>k_total_tec_0522!B6</f>
        <v>2</v>
      </c>
      <c r="C7" s="39" t="str">
        <f>k_total_tec_0522!C6</f>
        <v>AZT VIITORUL TAU</v>
      </c>
      <c r="D7" s="58">
        <f>sume_euro_0522!D7/evolutie_rp_0522!D6</f>
        <v>21.698612452655713</v>
      </c>
      <c r="E7" s="58">
        <f>sume_euro_0522!E7/evolutie_rp_0522!E6</f>
        <v>22.963207821235137</v>
      </c>
      <c r="F7" s="58">
        <f>sume_euro_0522!F7/evolutie_rp_0522!F6</f>
        <v>23.401410018529841</v>
      </c>
      <c r="G7" s="58">
        <f>sume_euro_0522!G7/evolutie_rp_0522!G6</f>
        <v>23.942797758556196</v>
      </c>
      <c r="H7" s="59">
        <f>sume_euro_0522!H7/evolutie_rp_0522!H6</f>
        <v>23.55839428908692</v>
      </c>
    </row>
    <row r="8" spans="2:8" ht="15">
      <c r="B8" s="36">
        <f>k_total_tec_0522!B7</f>
        <v>3</v>
      </c>
      <c r="C8" s="33" t="str">
        <f>k_total_tec_0522!C7</f>
        <v>BCR</v>
      </c>
      <c r="D8" s="58">
        <f>sume_euro_0522!D8/evolutie_rp_0522!D7</f>
        <v>18.870268805514986</v>
      </c>
      <c r="E8" s="58">
        <f>sume_euro_0522!E8/evolutie_rp_0522!E7</f>
        <v>19.835216320762687</v>
      </c>
      <c r="F8" s="58">
        <f>sume_euro_0522!F8/evolutie_rp_0522!F7</f>
        <v>20.179436682944203</v>
      </c>
      <c r="G8" s="58">
        <f>sume_euro_0522!G8/evolutie_rp_0522!G7</f>
        <v>21.048357188703395</v>
      </c>
      <c r="H8" s="59">
        <f>sume_euro_0522!H8/evolutie_rp_0522!H7</f>
        <v>20.619836002982357</v>
      </c>
    </row>
    <row r="9" spans="2:8" ht="15">
      <c r="B9" s="36">
        <f>k_total_tec_0522!B8</f>
        <v>4</v>
      </c>
      <c r="C9" s="33" t="str">
        <f>k_total_tec_0522!C8</f>
        <v>BRD</v>
      </c>
      <c r="D9" s="58">
        <f>sume_euro_0522!D9/evolutie_rp_0522!D8</f>
        <v>18.412095704688355</v>
      </c>
      <c r="E9" s="58">
        <f>sume_euro_0522!E9/evolutie_rp_0522!E8</f>
        <v>19.304967379077226</v>
      </c>
      <c r="F9" s="58">
        <f>sume_euro_0522!F9/evolutie_rp_0522!F8</f>
        <v>20.034513058838989</v>
      </c>
      <c r="G9" s="58">
        <f>sume_euro_0522!G9/evolutie_rp_0522!G8</f>
        <v>20.320582270441587</v>
      </c>
      <c r="H9" s="59">
        <f>sume_euro_0522!H9/evolutie_rp_0522!H8</f>
        <v>20.220678461949841</v>
      </c>
    </row>
    <row r="10" spans="2:8" ht="15">
      <c r="B10" s="36">
        <f>k_total_tec_0522!B9</f>
        <v>5</v>
      </c>
      <c r="C10" s="33" t="str">
        <f>k_total_tec_0522!C9</f>
        <v>VITAL</v>
      </c>
      <c r="D10" s="58">
        <f>sume_euro_0522!D10/evolutie_rp_0522!D9</f>
        <v>18.96540340282764</v>
      </c>
      <c r="E10" s="58">
        <f>sume_euro_0522!E10/evolutie_rp_0522!E9</f>
        <v>19.916275495566964</v>
      </c>
      <c r="F10" s="58">
        <f>sume_euro_0522!F10/evolutie_rp_0522!F9</f>
        <v>20.327202734713531</v>
      </c>
      <c r="G10" s="58">
        <f>sume_euro_0522!G10/evolutie_rp_0522!G9</f>
        <v>20.745283761263632</v>
      </c>
      <c r="H10" s="59">
        <f>sume_euro_0522!H10/evolutie_rp_0522!H9</f>
        <v>20.738001032684519</v>
      </c>
    </row>
    <row r="11" spans="2:8" ht="15">
      <c r="B11" s="36">
        <f>k_total_tec_0522!B10</f>
        <v>6</v>
      </c>
      <c r="C11" s="33" t="str">
        <f>k_total_tec_0522!C10</f>
        <v>ARIPI</v>
      </c>
      <c r="D11" s="58">
        <f>sume_euro_0522!D11/evolutie_rp_0522!D10</f>
        <v>19.978104533464773</v>
      </c>
      <c r="E11" s="58">
        <f>sume_euro_0522!E11/evolutie_rp_0522!E10</f>
        <v>20.881512282690032</v>
      </c>
      <c r="F11" s="58">
        <f>sume_euro_0522!F11/evolutie_rp_0522!F10</f>
        <v>21.369802627749131</v>
      </c>
      <c r="G11" s="58">
        <f>sume_euro_0522!G11/evolutie_rp_0522!G10</f>
        <v>21.883536130871462</v>
      </c>
      <c r="H11" s="59">
        <f>sume_euro_0522!H11/evolutie_rp_0522!H10</f>
        <v>21.580103011008116</v>
      </c>
    </row>
    <row r="12" spans="2:8" ht="15">
      <c r="B12" s="36">
        <f>k_total_tec_0522!B11</f>
        <v>7</v>
      </c>
      <c r="C12" s="33" t="str">
        <f>k_total_tec_0522!C11</f>
        <v>NN</v>
      </c>
      <c r="D12" s="58">
        <f>sume_euro_0522!D12/evolutie_rp_0522!D11</f>
        <v>26.663028313752314</v>
      </c>
      <c r="E12" s="58">
        <f>sume_euro_0522!E12/evolutie_rp_0522!E11</f>
        <v>27.888992323813032</v>
      </c>
      <c r="F12" s="58">
        <f>sume_euro_0522!F12/evolutie_rp_0522!F11</f>
        <v>29.022136115075426</v>
      </c>
      <c r="G12" s="58">
        <f>sume_euro_0522!G12/evolutie_rp_0522!G11</f>
        <v>29.517362391011208</v>
      </c>
      <c r="H12" s="59">
        <f>sume_euro_0522!H12/evolutie_rp_0522!H11</f>
        <v>28.70453371620388</v>
      </c>
    </row>
    <row r="13" spans="2:8" ht="15.75" thickBot="1">
      <c r="B13" s="100" t="s">
        <v>20</v>
      </c>
      <c r="C13" s="101"/>
      <c r="D13" s="56">
        <f>sume_euro_0522!D13/evolutie_rp_0522!D12</f>
        <v>22.034393473024899</v>
      </c>
      <c r="E13" s="56">
        <f>sume_euro_0522!E13/evolutie_rp_0522!E12</f>
        <v>23.117783413428388</v>
      </c>
      <c r="F13" s="56">
        <f>sume_euro_0522!F13/evolutie_rp_0522!F12</f>
        <v>23.789653413727475</v>
      </c>
      <c r="G13" s="56">
        <f>sume_euro_0522!G13/evolutie_rp_0522!G12</f>
        <v>24.314261051659457</v>
      </c>
      <c r="H13" s="57">
        <f>sume_euro_0522!H13/evolutie_rp_0522!H12</f>
        <v>23.875011250401972</v>
      </c>
    </row>
    <row r="18" spans="3:3" ht="18">
      <c r="C18" s="1"/>
    </row>
    <row r="19" spans="3:3" ht="18">
      <c r="C19" s="1"/>
    </row>
  </sheetData>
  <mergeCells count="9">
    <mergeCell ref="H3:H4"/>
    <mergeCell ref="G3:G4"/>
    <mergeCell ref="F3:F4"/>
    <mergeCell ref="E3:E4"/>
    <mergeCell ref="D3:D4"/>
    <mergeCell ref="B2:H2"/>
    <mergeCell ref="B13:C13"/>
    <mergeCell ref="C3:C5"/>
    <mergeCell ref="B3:B5"/>
  </mergeCells>
  <phoneticPr fontId="0" type="noConversion"/>
  <printOptions horizontalCentered="1" verticalCentered="1"/>
  <pageMargins left="0" right="0" top="0" bottom="0" header="0" footer="0"/>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dimension ref="B1:O33"/>
  <sheetViews>
    <sheetView workbookViewId="0">
      <selection activeCell="E18" sqref="E18"/>
    </sheetView>
  </sheetViews>
  <sheetFormatPr defaultRowHeight="12.75"/>
  <cols>
    <col min="2" max="2" width="5.140625" customWidth="1"/>
    <col min="3" max="3" width="17.85546875" customWidth="1"/>
    <col min="4" max="4" width="18.85546875" customWidth="1"/>
    <col min="5" max="5" width="12.140625" customWidth="1"/>
    <col min="6" max="6" width="12.5703125" customWidth="1"/>
    <col min="7" max="7" width="12" customWidth="1"/>
    <col min="8" max="8" width="9.5703125" bestFit="1" customWidth="1"/>
    <col min="9" max="9" width="7" bestFit="1" customWidth="1"/>
    <col min="10" max="10" width="10.5703125" bestFit="1" customWidth="1"/>
    <col min="11" max="11" width="11" bestFit="1" customWidth="1"/>
    <col min="12" max="12" width="10.85546875" customWidth="1"/>
    <col min="13" max="13" width="16" customWidth="1"/>
  </cols>
  <sheetData>
    <row r="1" spans="2:15" ht="13.5" thickBot="1"/>
    <row r="2" spans="2:15" s="2" customFormat="1" ht="39.75" customHeight="1">
      <c r="B2" s="88" t="s">
        <v>198</v>
      </c>
      <c r="C2" s="89"/>
      <c r="D2" s="89"/>
      <c r="E2" s="89"/>
      <c r="F2" s="89"/>
      <c r="G2" s="89"/>
      <c r="H2" s="89"/>
      <c r="I2" s="89"/>
      <c r="J2" s="89"/>
      <c r="K2" s="89"/>
      <c r="L2" s="89"/>
      <c r="M2" s="90"/>
      <c r="N2" s="3"/>
      <c r="O2" s="3"/>
    </row>
    <row r="3" spans="2:15" ht="27" customHeight="1">
      <c r="B3" s="93" t="s">
        <v>22</v>
      </c>
      <c r="C3" s="87" t="s">
        <v>21</v>
      </c>
      <c r="D3" s="87" t="s">
        <v>11</v>
      </c>
      <c r="E3" s="87" t="s">
        <v>12</v>
      </c>
      <c r="F3" s="87" t="s">
        <v>13</v>
      </c>
      <c r="G3" s="87" t="s">
        <v>14</v>
      </c>
      <c r="H3" s="87" t="s">
        <v>158</v>
      </c>
      <c r="I3" s="87"/>
      <c r="J3" s="87"/>
      <c r="K3" s="87"/>
      <c r="L3" s="87" t="s">
        <v>15</v>
      </c>
      <c r="M3" s="98" t="s">
        <v>16</v>
      </c>
    </row>
    <row r="4" spans="2:15" ht="96.75" customHeight="1">
      <c r="B4" s="106"/>
      <c r="C4" s="104"/>
      <c r="D4" s="104"/>
      <c r="E4" s="104"/>
      <c r="F4" s="104"/>
      <c r="G4" s="87"/>
      <c r="H4" s="27" t="s">
        <v>137</v>
      </c>
      <c r="I4" s="27" t="s">
        <v>138</v>
      </c>
      <c r="J4" s="27" t="s">
        <v>174</v>
      </c>
      <c r="K4" s="27" t="s">
        <v>175</v>
      </c>
      <c r="L4" s="104"/>
      <c r="M4" s="105"/>
    </row>
    <row r="5" spans="2:15" ht="15.75">
      <c r="B5" s="32">
        <f>k_total_tec_0522!B5</f>
        <v>1</v>
      </c>
      <c r="C5" s="39" t="str">
        <f>k_total_tec_0522!C5</f>
        <v>METROPOLITAN LIFE</v>
      </c>
      <c r="D5" s="34">
        <v>1099754</v>
      </c>
      <c r="E5" s="51">
        <v>29</v>
      </c>
      <c r="F5" s="34">
        <v>2</v>
      </c>
      <c r="G5" s="34">
        <v>1</v>
      </c>
      <c r="H5" s="34">
        <v>188</v>
      </c>
      <c r="I5" s="34">
        <v>0</v>
      </c>
      <c r="J5" s="34">
        <v>0</v>
      </c>
      <c r="K5" s="34">
        <v>0</v>
      </c>
      <c r="L5" s="34">
        <v>1546</v>
      </c>
      <c r="M5" s="35">
        <f t="shared" ref="M5:M11" si="0">D5-E5+F5+G5-H5+I5+L5+J5+K5</f>
        <v>1101086</v>
      </c>
      <c r="N5" s="60"/>
      <c r="O5" s="4"/>
    </row>
    <row r="6" spans="2:15" ht="15.75">
      <c r="B6" s="36">
        <f>k_total_tec_0522!B6</f>
        <v>2</v>
      </c>
      <c r="C6" s="39" t="str">
        <f>k_total_tec_0522!C6</f>
        <v>AZT VIITORUL TAU</v>
      </c>
      <c r="D6" s="34">
        <v>1643544</v>
      </c>
      <c r="E6" s="51">
        <v>35</v>
      </c>
      <c r="F6" s="34">
        <v>6</v>
      </c>
      <c r="G6" s="34">
        <v>4</v>
      </c>
      <c r="H6" s="34">
        <v>310</v>
      </c>
      <c r="I6" s="34">
        <v>0</v>
      </c>
      <c r="J6" s="34">
        <v>0</v>
      </c>
      <c r="K6" s="34">
        <v>0</v>
      </c>
      <c r="L6" s="34">
        <v>1546</v>
      </c>
      <c r="M6" s="35">
        <f t="shared" si="0"/>
        <v>1644755</v>
      </c>
      <c r="N6" s="60"/>
      <c r="O6" s="4"/>
    </row>
    <row r="7" spans="2:15" ht="15.75">
      <c r="B7" s="36">
        <f>k_total_tec_0522!B7</f>
        <v>3</v>
      </c>
      <c r="C7" s="33" t="str">
        <f>k_total_tec_0522!C7</f>
        <v>BCR</v>
      </c>
      <c r="D7" s="34">
        <v>725102</v>
      </c>
      <c r="E7" s="51">
        <v>13</v>
      </c>
      <c r="F7" s="34">
        <v>58</v>
      </c>
      <c r="G7" s="34">
        <v>24</v>
      </c>
      <c r="H7" s="34">
        <v>71</v>
      </c>
      <c r="I7" s="34">
        <v>0</v>
      </c>
      <c r="J7" s="34">
        <v>0</v>
      </c>
      <c r="K7" s="34">
        <v>1</v>
      </c>
      <c r="L7" s="34">
        <v>1546</v>
      </c>
      <c r="M7" s="35">
        <f t="shared" si="0"/>
        <v>726647</v>
      </c>
      <c r="N7" s="60"/>
      <c r="O7" s="4"/>
    </row>
    <row r="8" spans="2:15" ht="15.75">
      <c r="B8" s="36">
        <f>k_total_tec_0522!B8</f>
        <v>4</v>
      </c>
      <c r="C8" s="33" t="str">
        <f>k_total_tec_0522!C8</f>
        <v>BRD</v>
      </c>
      <c r="D8" s="34">
        <v>514564</v>
      </c>
      <c r="E8" s="51">
        <v>51</v>
      </c>
      <c r="F8" s="34">
        <v>2</v>
      </c>
      <c r="G8" s="34">
        <v>50</v>
      </c>
      <c r="H8" s="34">
        <v>28</v>
      </c>
      <c r="I8" s="34">
        <v>0</v>
      </c>
      <c r="J8" s="34">
        <v>0</v>
      </c>
      <c r="K8" s="34">
        <v>0</v>
      </c>
      <c r="L8" s="34">
        <v>1558</v>
      </c>
      <c r="M8" s="35">
        <f t="shared" si="0"/>
        <v>516095</v>
      </c>
      <c r="N8" s="60"/>
      <c r="O8" s="4"/>
    </row>
    <row r="9" spans="2:15" ht="15.75">
      <c r="B9" s="36">
        <f>k_total_tec_0522!B9</f>
        <v>5</v>
      </c>
      <c r="C9" s="33" t="str">
        <f>k_total_tec_0522!C9</f>
        <v>VITAL</v>
      </c>
      <c r="D9" s="34">
        <v>988946</v>
      </c>
      <c r="E9" s="51">
        <v>29</v>
      </c>
      <c r="F9" s="34">
        <v>3</v>
      </c>
      <c r="G9" s="34">
        <v>1</v>
      </c>
      <c r="H9" s="34">
        <v>125</v>
      </c>
      <c r="I9" s="34">
        <v>0</v>
      </c>
      <c r="J9" s="34">
        <v>0</v>
      </c>
      <c r="K9" s="34">
        <v>1</v>
      </c>
      <c r="L9" s="34">
        <v>1546</v>
      </c>
      <c r="M9" s="35">
        <f t="shared" si="0"/>
        <v>990343</v>
      </c>
      <c r="N9" s="60"/>
      <c r="O9" s="4"/>
    </row>
    <row r="10" spans="2:15" ht="15.75">
      <c r="B10" s="36">
        <f>k_total_tec_0522!B10</f>
        <v>6</v>
      </c>
      <c r="C10" s="33" t="str">
        <f>k_total_tec_0522!C10</f>
        <v>ARIPI</v>
      </c>
      <c r="D10" s="34">
        <v>824513</v>
      </c>
      <c r="E10" s="51">
        <v>11</v>
      </c>
      <c r="F10" s="34">
        <v>5</v>
      </c>
      <c r="G10" s="34">
        <v>2</v>
      </c>
      <c r="H10" s="34">
        <v>95</v>
      </c>
      <c r="I10" s="34">
        <v>0</v>
      </c>
      <c r="J10" s="34">
        <v>0</v>
      </c>
      <c r="K10" s="34">
        <v>0</v>
      </c>
      <c r="L10" s="34">
        <v>1546</v>
      </c>
      <c r="M10" s="35">
        <f t="shared" si="0"/>
        <v>825960</v>
      </c>
      <c r="N10" s="60"/>
      <c r="O10" s="4"/>
    </row>
    <row r="11" spans="2:15" ht="15.75">
      <c r="B11" s="36">
        <f>k_total_tec_0522!B11</f>
        <v>7</v>
      </c>
      <c r="C11" s="33" t="str">
        <f>k_total_tec_0522!C11</f>
        <v>NN</v>
      </c>
      <c r="D11" s="34">
        <v>2066250</v>
      </c>
      <c r="E11" s="51">
        <v>16</v>
      </c>
      <c r="F11" s="34">
        <v>108</v>
      </c>
      <c r="G11" s="34">
        <v>25</v>
      </c>
      <c r="H11" s="34">
        <v>427</v>
      </c>
      <c r="I11" s="34">
        <v>0</v>
      </c>
      <c r="J11" s="34">
        <v>0</v>
      </c>
      <c r="K11" s="34">
        <v>2</v>
      </c>
      <c r="L11" s="34">
        <v>1546</v>
      </c>
      <c r="M11" s="35">
        <f t="shared" si="0"/>
        <v>2067488</v>
      </c>
      <c r="N11" s="60"/>
      <c r="O11" s="4"/>
    </row>
    <row r="12" spans="2:15" ht="15.75" thickBot="1">
      <c r="B12" s="100" t="s">
        <v>20</v>
      </c>
      <c r="C12" s="101"/>
      <c r="D12" s="30">
        <f t="shared" ref="D12:M12" si="1">SUM(D5:D11)</f>
        <v>7862673</v>
      </c>
      <c r="E12" s="30">
        <f t="shared" si="1"/>
        <v>184</v>
      </c>
      <c r="F12" s="30">
        <f t="shared" si="1"/>
        <v>184</v>
      </c>
      <c r="G12" s="30">
        <f t="shared" si="1"/>
        <v>107</v>
      </c>
      <c r="H12" s="30">
        <f t="shared" si="1"/>
        <v>1244</v>
      </c>
      <c r="I12" s="30">
        <f t="shared" si="1"/>
        <v>0</v>
      </c>
      <c r="J12" s="30">
        <f t="shared" si="1"/>
        <v>0</v>
      </c>
      <c r="K12" s="30">
        <f t="shared" si="1"/>
        <v>4</v>
      </c>
      <c r="L12" s="30">
        <f t="shared" si="1"/>
        <v>10834</v>
      </c>
      <c r="M12" s="31">
        <f t="shared" si="1"/>
        <v>7872374</v>
      </c>
      <c r="N12" s="4"/>
      <c r="O12" s="4"/>
    </row>
    <row r="13" spans="2:15">
      <c r="D13" s="4"/>
      <c r="F13" s="4"/>
      <c r="J13" s="4"/>
      <c r="L13" s="4"/>
    </row>
    <row r="14" spans="2:15">
      <c r="F14" s="4"/>
    </row>
    <row r="15" spans="2:15">
      <c r="D15" s="4"/>
    </row>
    <row r="16" spans="2:15">
      <c r="D16" s="4"/>
    </row>
    <row r="17" spans="3:11">
      <c r="D17" s="4"/>
    </row>
    <row r="18" spans="3:11" ht="18">
      <c r="C18" s="1"/>
      <c r="D18" s="1"/>
      <c r="F18" s="4"/>
      <c r="G18" s="4"/>
      <c r="H18" s="4"/>
      <c r="I18" s="4"/>
      <c r="J18" s="4"/>
      <c r="K18" s="4"/>
    </row>
    <row r="19" spans="3:11" ht="18">
      <c r="C19" s="1"/>
      <c r="D19" s="1"/>
      <c r="F19" s="4"/>
      <c r="G19" s="4"/>
      <c r="H19" s="4"/>
      <c r="I19" s="4"/>
      <c r="J19" s="4"/>
      <c r="K19" s="4"/>
    </row>
    <row r="20" spans="3:11" ht="18">
      <c r="C20" s="1"/>
      <c r="D20" s="1"/>
      <c r="F20" s="4"/>
      <c r="G20" s="4"/>
      <c r="H20" s="4"/>
      <c r="I20" s="4"/>
      <c r="J20" s="4"/>
      <c r="K20" s="4"/>
    </row>
    <row r="21" spans="3:11" ht="18">
      <c r="C21" s="1"/>
      <c r="D21" s="1"/>
      <c r="F21" s="4"/>
      <c r="G21" s="4"/>
      <c r="H21" s="4"/>
      <c r="I21" s="4"/>
      <c r="J21" s="4"/>
      <c r="K21" s="4"/>
    </row>
    <row r="22" spans="3:11" ht="18">
      <c r="C22" s="1"/>
      <c r="D22" s="1"/>
      <c r="F22" s="4"/>
      <c r="G22" s="4"/>
      <c r="H22" s="4"/>
      <c r="I22" s="4"/>
      <c r="J22" s="4"/>
      <c r="K22" s="4"/>
    </row>
    <row r="23" spans="3:11" ht="18">
      <c r="C23" s="1"/>
      <c r="D23" s="1"/>
      <c r="F23" s="4"/>
      <c r="G23" s="4"/>
      <c r="H23" s="4"/>
      <c r="I23" s="4"/>
      <c r="J23" s="4"/>
      <c r="K23" s="4"/>
    </row>
    <row r="24" spans="3:11" ht="18">
      <c r="C24" s="1"/>
      <c r="D24" s="1"/>
      <c r="F24" s="4"/>
      <c r="G24" s="4"/>
      <c r="H24" s="4"/>
      <c r="I24" s="4"/>
      <c r="J24" s="4"/>
      <c r="K24" s="4"/>
    </row>
    <row r="25" spans="3:11" ht="18">
      <c r="C25" s="1"/>
      <c r="D25" s="1"/>
      <c r="F25" s="4"/>
      <c r="G25" s="4"/>
      <c r="H25" s="4"/>
      <c r="I25" s="4"/>
      <c r="J25" s="4"/>
      <c r="K25" s="4"/>
    </row>
    <row r="26" spans="3:11" ht="18">
      <c r="C26" s="1"/>
      <c r="D26" s="1"/>
      <c r="F26" s="4"/>
      <c r="G26" s="4"/>
      <c r="H26" s="4"/>
      <c r="I26" s="4"/>
      <c r="J26" s="4"/>
      <c r="K26" s="4"/>
    </row>
    <row r="27" spans="3:11" ht="18">
      <c r="C27" s="1"/>
      <c r="D27" s="1"/>
      <c r="F27" s="4"/>
      <c r="G27" s="4"/>
      <c r="H27" s="4"/>
      <c r="I27" s="4"/>
      <c r="J27" s="4"/>
      <c r="K27" s="4"/>
    </row>
    <row r="28" spans="3:11" ht="18">
      <c r="C28" s="1"/>
      <c r="D28" s="1"/>
      <c r="F28" s="4"/>
      <c r="G28" s="4"/>
      <c r="H28" s="4"/>
      <c r="I28" s="4"/>
      <c r="J28" s="4"/>
      <c r="K28" s="4"/>
    </row>
    <row r="29" spans="3:11" ht="18">
      <c r="C29" s="1"/>
      <c r="D29" s="1"/>
      <c r="F29" s="4"/>
      <c r="G29" s="4"/>
      <c r="H29" s="4"/>
      <c r="I29" s="4"/>
      <c r="J29" s="4"/>
      <c r="K29" s="4"/>
    </row>
    <row r="30" spans="3:11" ht="18">
      <c r="C30" s="1"/>
      <c r="D30" s="1"/>
      <c r="F30" s="4"/>
      <c r="G30" s="4"/>
      <c r="H30" s="4"/>
      <c r="I30" s="4"/>
      <c r="J30" s="4"/>
      <c r="K30" s="4"/>
    </row>
    <row r="31" spans="3:11" ht="18">
      <c r="C31" s="1"/>
      <c r="D31" s="1"/>
      <c r="F31" s="4"/>
      <c r="G31" s="4"/>
      <c r="H31" s="4"/>
      <c r="I31" s="4"/>
      <c r="J31" s="4"/>
      <c r="K31" s="4"/>
    </row>
    <row r="32" spans="3:11" ht="18">
      <c r="C32" s="1"/>
      <c r="D32" s="1"/>
      <c r="F32" s="4"/>
      <c r="G32" s="4"/>
      <c r="H32" s="4"/>
      <c r="I32" s="4"/>
      <c r="J32" s="4"/>
      <c r="K32" s="4"/>
    </row>
    <row r="33" spans="3:11" ht="18">
      <c r="C33" s="1"/>
      <c r="D33" s="1"/>
      <c r="F33" s="4"/>
      <c r="G33" s="4"/>
      <c r="H33" s="4"/>
      <c r="I33" s="4"/>
      <c r="J33" s="4"/>
      <c r="K33" s="4"/>
    </row>
  </sheetData>
  <mergeCells count="11">
    <mergeCell ref="B12:C12"/>
    <mergeCell ref="L3:L4"/>
    <mergeCell ref="C3:C4"/>
    <mergeCell ref="M3:M4"/>
    <mergeCell ref="D3:D4"/>
    <mergeCell ref="G3:G4"/>
    <mergeCell ref="H3:K3"/>
    <mergeCell ref="E3:E4"/>
    <mergeCell ref="B2:M2"/>
    <mergeCell ref="F3:F4"/>
    <mergeCell ref="B3:B4"/>
  </mergeCells>
  <phoneticPr fontId="0" type="noConversion"/>
  <printOptions horizontalCentered="1" verticalCentered="1"/>
  <pageMargins left="0" right="0" top="0" bottom="0" header="0" footer="0"/>
  <pageSetup paperSize="9" scale="80" orientation="landscape" r:id="rId1"/>
  <headerFooter alignWithMargins="0"/>
</worksheet>
</file>

<file path=xl/worksheets/sheet8.xml><?xml version="1.0" encoding="utf-8"?>
<worksheet xmlns="http://schemas.openxmlformats.org/spreadsheetml/2006/main" xmlns:r="http://schemas.openxmlformats.org/officeDocument/2006/relationships">
  <dimension ref="B1:F3"/>
  <sheetViews>
    <sheetView workbookViewId="0">
      <selection activeCell="L63" sqref="L63"/>
    </sheetView>
  </sheetViews>
  <sheetFormatPr defaultRowHeight="12.75"/>
  <cols>
    <col min="2" max="6" width="16.140625" customWidth="1"/>
  </cols>
  <sheetData>
    <row r="1" spans="2:6" ht="13.5" thickBot="1"/>
    <row r="2" spans="2:6">
      <c r="B2" s="61" t="s">
        <v>173</v>
      </c>
      <c r="C2" s="62" t="s">
        <v>163</v>
      </c>
      <c r="D2" s="62" t="s">
        <v>160</v>
      </c>
      <c r="E2" s="62" t="s">
        <v>155</v>
      </c>
      <c r="F2" s="63" t="s">
        <v>9</v>
      </c>
    </row>
    <row r="3" spans="2:6" ht="15.75" thickBot="1">
      <c r="B3" s="64">
        <v>7834131</v>
      </c>
      <c r="C3" s="65">
        <v>7845238</v>
      </c>
      <c r="D3" s="65">
        <v>7851858</v>
      </c>
      <c r="E3" s="65">
        <v>7862673</v>
      </c>
      <c r="F3" s="66">
        <v>7872374</v>
      </c>
    </row>
  </sheetData>
  <phoneticPr fontId="0" type="noConversion"/>
  <pageMargins left="0.75" right="0.75" top="1" bottom="1" header="0.5" footer="0.5"/>
  <pageSetup orientation="portrait" r:id="rId1"/>
  <headerFooter alignWithMargins="0"/>
  <drawing r:id="rId2"/>
</worksheet>
</file>

<file path=xl/worksheets/sheet9.xml><?xml version="1.0" encoding="utf-8"?>
<worksheet xmlns="http://schemas.openxmlformats.org/spreadsheetml/2006/main" xmlns:r="http://schemas.openxmlformats.org/officeDocument/2006/relationships">
  <dimension ref="B1:F6"/>
  <sheetViews>
    <sheetView workbookViewId="0">
      <selection activeCell="H52" sqref="H52"/>
    </sheetView>
  </sheetViews>
  <sheetFormatPr defaultRowHeight="12.75"/>
  <cols>
    <col min="2" max="6" width="16.7109375" customWidth="1"/>
  </cols>
  <sheetData>
    <row r="1" spans="2:6" ht="13.5" thickBot="1"/>
    <row r="2" spans="2:6">
      <c r="B2" s="61" t="s">
        <v>0</v>
      </c>
      <c r="C2" s="62" t="s">
        <v>1</v>
      </c>
      <c r="D2" s="62" t="s">
        <v>2</v>
      </c>
      <c r="E2" s="62" t="s">
        <v>3</v>
      </c>
      <c r="F2" s="63" t="s">
        <v>4</v>
      </c>
    </row>
    <row r="3" spans="2:6" ht="15.75" thickBot="1">
      <c r="B3" s="64">
        <v>3751158</v>
      </c>
      <c r="C3" s="65">
        <v>3763200</v>
      </c>
      <c r="D3" s="65">
        <v>3770716</v>
      </c>
      <c r="E3" s="65">
        <v>3782573</v>
      </c>
      <c r="F3" s="66">
        <v>3793407</v>
      </c>
    </row>
    <row r="6" spans="2:6">
      <c r="B6" s="4"/>
      <c r="C6" s="4"/>
      <c r="D6" s="4"/>
      <c r="E6" s="4"/>
      <c r="F6" s="4"/>
    </row>
  </sheetData>
  <phoneticPr fontId="0" type="noConversion"/>
  <pageMargins left="0.75" right="0.75" top="1" bottom="1" header="0.5" footer="0.5"/>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8</vt:i4>
      </vt:variant>
    </vt:vector>
  </HeadingPairs>
  <TitlesOfParts>
    <vt:vector size="24" baseType="lpstr">
      <vt:lpstr>k_total_tec_0522</vt:lpstr>
      <vt:lpstr>regularizati_0522</vt:lpstr>
      <vt:lpstr>evolutie_rp_0522</vt:lpstr>
      <vt:lpstr>sume_euro_0522</vt:lpstr>
      <vt:lpstr>sume_euro_0522_graf</vt:lpstr>
      <vt:lpstr>evolutie_contrib_0522</vt:lpstr>
      <vt:lpstr>part_fonduri_0522</vt:lpstr>
      <vt:lpstr>evolutie_rp_0522_graf</vt:lpstr>
      <vt:lpstr>evolutie_aleatorii_0522_graf</vt:lpstr>
      <vt:lpstr>participanti_judete_0522</vt:lpstr>
      <vt:lpstr>participanti_jud_dom_0522</vt:lpstr>
      <vt:lpstr>conturi_goale_0522</vt:lpstr>
      <vt:lpstr>rp_sexe_0522</vt:lpstr>
      <vt:lpstr>Sheet1</vt:lpstr>
      <vt:lpstr>rp_varste_sexe_0522</vt:lpstr>
      <vt:lpstr>Sheet2</vt:lpstr>
      <vt:lpstr>evolutie_contrib_0522!Print_Area</vt:lpstr>
      <vt:lpstr>evolutie_rp_0522!Print_Area</vt:lpstr>
      <vt:lpstr>k_total_tec_0522!Print_Area</vt:lpstr>
      <vt:lpstr>part_fonduri_0522!Print_Area</vt:lpstr>
      <vt:lpstr>participanti_judete_0522!Print_Area</vt:lpstr>
      <vt:lpstr>rp_sexe_0522!Print_Area</vt:lpstr>
      <vt:lpstr>rp_varste_sexe_0522!Print_Area</vt:lpstr>
      <vt:lpstr>sume_euro_0522!Print_Area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otilia bulgariu</dc:creator>
  <cp:lastModifiedBy>Cristina Mihai</cp:lastModifiedBy>
  <cp:lastPrinted>2022-07-20T12:24:08Z</cp:lastPrinted>
  <dcterms:created xsi:type="dcterms:W3CDTF">2008-08-08T07:39:32Z</dcterms:created>
  <dcterms:modified xsi:type="dcterms:W3CDTF">2022-07-20T12:25:14Z</dcterms:modified>
</cp:coreProperties>
</file>