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735" yWindow="-45" windowWidth="14400" windowHeight="13500" tabRatio="860"/>
  </bookViews>
  <sheets>
    <sheet name="k_total_tec_0422" sheetId="23" r:id="rId1"/>
    <sheet name="regularizati_0422" sheetId="31" r:id="rId2"/>
    <sheet name="evolutie_rp_0422" sheetId="1" r:id="rId3"/>
    <sheet name="sume_euro_0422" sheetId="15" r:id="rId4"/>
    <sheet name="sume_euro_0422_graf" sheetId="16" r:id="rId5"/>
    <sheet name="evolutie_contrib_0422" sheetId="25" r:id="rId6"/>
    <sheet name="part_fonduri_0422" sheetId="24" r:id="rId7"/>
    <sheet name="evolutie_rp_0422_graf" sheetId="13" r:id="rId8"/>
    <sheet name="evolutie_aleatorii_0422_graf" sheetId="14" r:id="rId9"/>
    <sheet name="participanti_judete_0422" sheetId="17" r:id="rId10"/>
    <sheet name="participanti_jud_dom_0422" sheetId="32" r:id="rId11"/>
    <sheet name="conturi_goale_0422" sheetId="30" r:id="rId12"/>
    <sheet name="rp_sexe_0422" sheetId="26" r:id="rId13"/>
    <sheet name="Sheet1" sheetId="33" r:id="rId14"/>
    <sheet name="rp_varste_sexe_0422" sheetId="28" r:id="rId15"/>
    <sheet name="Sheet2" sheetId="34" r:id="rId16"/>
  </sheets>
  <externalReferences>
    <externalReference r:id="rId17"/>
  </externalReferences>
  <definedNames>
    <definedName name="_xlnm.Print_Area" localSheetId="5">evolutie_contrib_0422!$B$2:$G$13</definedName>
    <definedName name="_xlnm.Print_Area" localSheetId="2">evolutie_rp_0422!$B$2:$G$12</definedName>
    <definedName name="_xlnm.Print_Area" localSheetId="0">k_total_tec_0422!$B$2:$K$16</definedName>
    <definedName name="_xlnm.Print_Area" localSheetId="6">part_fonduri_0422!$B$2:$M$12</definedName>
    <definedName name="_xlnm.Print_Area" localSheetId="10">participanti_jud_dom_0422!#REF!</definedName>
    <definedName name="_xlnm.Print_Area" localSheetId="9">participanti_judete_0422!$B$2:$E$48</definedName>
    <definedName name="_xlnm.Print_Area" localSheetId="12">rp_sexe_0422!$B$2:$F$12</definedName>
    <definedName name="_xlnm.Print_Area" localSheetId="14">rp_varste_sexe_0422!$B$2:$P$14</definedName>
    <definedName name="_xlnm.Print_Area" localSheetId="3">sume_euro_0422!$B$2:$H$13</definedName>
  </definedNames>
  <calcPr calcId="125725"/>
</workbook>
</file>

<file path=xl/calcChain.xml><?xml version="1.0" encoding="utf-8"?>
<calcChain xmlns="http://schemas.openxmlformats.org/spreadsheetml/2006/main">
  <c r="I6" i="23"/>
  <c r="I7"/>
  <c r="I13" s="1"/>
  <c r="I8"/>
  <c r="I9"/>
  <c r="I10"/>
  <c r="I11"/>
  <c r="I12"/>
  <c r="F13"/>
  <c r="G13"/>
  <c r="H13"/>
  <c r="G12" i="1"/>
  <c r="G13" i="25" s="1"/>
  <c r="G13" i="15"/>
  <c r="G12" i="25"/>
  <c r="G11"/>
  <c r="G10"/>
  <c r="G9"/>
  <c r="G8"/>
  <c r="G7"/>
  <c r="G6"/>
  <c r="H7" i="15"/>
  <c r="H8"/>
  <c r="H9"/>
  <c r="H10"/>
  <c r="H11"/>
  <c r="H12"/>
  <c r="H6"/>
  <c r="H13" s="1"/>
  <c r="D48" i="17"/>
  <c r="E43" s="1"/>
  <c r="F13" i="15"/>
  <c r="F12" i="1"/>
  <c r="F12" i="25"/>
  <c r="F11"/>
  <c r="F10"/>
  <c r="F9"/>
  <c r="F8"/>
  <c r="F7"/>
  <c r="F6"/>
  <c r="E13" i="15"/>
  <c r="E13" i="25" s="1"/>
  <c r="E12" i="1"/>
  <c r="E12" i="25"/>
  <c r="E11"/>
  <c r="E10"/>
  <c r="E9"/>
  <c r="E8"/>
  <c r="E7"/>
  <c r="E6"/>
  <c r="D13" i="15"/>
  <c r="D13" i="25" s="1"/>
  <c r="D12"/>
  <c r="D11"/>
  <c r="D10"/>
  <c r="D9"/>
  <c r="D8"/>
  <c r="D7"/>
  <c r="D6"/>
  <c r="D12" i="1"/>
  <c r="E7" i="28"/>
  <c r="F7"/>
  <c r="F14" s="1"/>
  <c r="G7"/>
  <c r="G14" s="1"/>
  <c r="H7"/>
  <c r="E8"/>
  <c r="F8"/>
  <c r="G8"/>
  <c r="D8" s="1"/>
  <c r="H8"/>
  <c r="E9"/>
  <c r="D9" s="1"/>
  <c r="F9"/>
  <c r="G9"/>
  <c r="H9"/>
  <c r="E10"/>
  <c r="D10" s="1"/>
  <c r="F10"/>
  <c r="G10"/>
  <c r="H10"/>
  <c r="E11"/>
  <c r="F11"/>
  <c r="G11"/>
  <c r="D11" s="1"/>
  <c r="H11"/>
  <c r="E12"/>
  <c r="F12"/>
  <c r="G12"/>
  <c r="H12"/>
  <c r="E13"/>
  <c r="D13" s="1"/>
  <c r="F13"/>
  <c r="G13"/>
  <c r="H13"/>
  <c r="M6" i="24"/>
  <c r="F7" i="31"/>
  <c r="F8"/>
  <c r="F9"/>
  <c r="F10"/>
  <c r="F11"/>
  <c r="F12"/>
  <c r="F6"/>
  <c r="D53" i="32"/>
  <c r="J12" i="24"/>
  <c r="L12"/>
  <c r="M7"/>
  <c r="M8"/>
  <c r="M9"/>
  <c r="M10"/>
  <c r="M11"/>
  <c r="M5"/>
  <c r="K12"/>
  <c r="K14" i="28"/>
  <c r="O14"/>
  <c r="K7" i="23"/>
  <c r="K8"/>
  <c r="K9"/>
  <c r="K10"/>
  <c r="K11"/>
  <c r="K12"/>
  <c r="K6"/>
  <c r="D12" i="24"/>
  <c r="G13" i="31"/>
  <c r="H6" s="1"/>
  <c r="E13" i="23"/>
  <c r="D13"/>
  <c r="D11" i="26"/>
  <c r="D10"/>
  <c r="D9"/>
  <c r="D8"/>
  <c r="D6"/>
  <c r="D12" s="1"/>
  <c r="D5"/>
  <c r="D7"/>
  <c r="E12"/>
  <c r="F12"/>
  <c r="K13" i="31"/>
  <c r="J13"/>
  <c r="D13"/>
  <c r="E13"/>
  <c r="I12"/>
  <c r="I11"/>
  <c r="C11"/>
  <c r="I10"/>
  <c r="C10"/>
  <c r="I9"/>
  <c r="C9"/>
  <c r="I8"/>
  <c r="C8"/>
  <c r="I7"/>
  <c r="C7"/>
  <c r="I6"/>
  <c r="B6"/>
  <c r="J13" i="2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H14" i="28"/>
  <c r="I14"/>
  <c r="J14"/>
  <c r="L14"/>
  <c r="M14"/>
  <c r="N14"/>
  <c r="P14"/>
  <c r="H7" i="31"/>
  <c r="H9"/>
  <c r="H11"/>
  <c r="H10"/>
  <c r="F13"/>
  <c r="E42" i="17"/>
  <c r="E46"/>
  <c r="E41"/>
  <c r="E24"/>
  <c r="E26"/>
  <c r="E40"/>
  <c r="E8"/>
  <c r="E18"/>
  <c r="E7"/>
  <c r="E27"/>
  <c r="E17"/>
  <c r="E35"/>
  <c r="E16"/>
  <c r="E34"/>
  <c r="D12" i="28"/>
  <c r="M12" i="24"/>
  <c r="K13" i="23"/>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E14" i="28" l="1"/>
  <c r="D7"/>
  <c r="D14" s="1"/>
  <c r="E36" i="17"/>
  <c r="E38"/>
  <c r="E11"/>
  <c r="E23"/>
  <c r="E29"/>
  <c r="E14"/>
  <c r="E13"/>
  <c r="E30"/>
  <c r="E25"/>
  <c r="E33"/>
  <c r="E15"/>
  <c r="E21"/>
  <c r="E31"/>
  <c r="E22"/>
  <c r="E39"/>
  <c r="E37"/>
  <c r="E5"/>
  <c r="E32"/>
  <c r="E45"/>
  <c r="E9"/>
  <c r="E48"/>
  <c r="E47"/>
  <c r="E20"/>
  <c r="E6"/>
  <c r="E44"/>
  <c r="E10"/>
  <c r="E12"/>
  <c r="E19"/>
  <c r="E28"/>
  <c r="F13" i="25"/>
  <c r="I13" i="31"/>
  <c r="H8"/>
  <c r="H13"/>
  <c r="H12"/>
</calcChain>
</file>

<file path=xl/sharedStrings.xml><?xml version="1.0" encoding="utf-8"?>
<sst xmlns="http://schemas.openxmlformats.org/spreadsheetml/2006/main" count="362" uniqueCount="204">
  <si>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</si>
  <si>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</si>
  <si>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</si>
  <si>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</si>
  <si>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</si>
  <si>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</si>
  <si>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</si>
  <si>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</si>
  <si>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</si>
  <si>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</si>
  <si>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</si>
  <si>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</si>
  <si>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</si>
  <si>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</si>
  <si>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</si>
  <si>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</si>
  <si>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</si>
  <si>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</si>
  <si>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</si>
  <si>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</si>
  <si>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</si>
  <si>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</si>
  <si>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</si>
  <si>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</si>
  <si>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</si>
  <si>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</si>
  <si>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</si>
  <si>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</si>
  <si>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</si>
  <si>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</si>
  <si>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</si>
  <si>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</si>
  <si>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</si>
  <si>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</si>
  <si>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</si>
  <si>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</si>
  <si>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</si>
  <si>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</si>
  <si>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</si>
  <si>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</si>
  <si>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</si>
  <si>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</si>
  <si>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</si>
  <si>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</si>
  <si>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</si>
  <si>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</si>
  <si>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</si>
  <si>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</si>
  <si>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</si>
  <si>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</si>
  <si>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</si>
  <si>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</si>
  <si>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</si>
  <si>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</si>
  <si>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</si>
  <si>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</si>
  <si>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</si>
  <si>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</si>
  <si>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</si>
  <si>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</si>
  <si>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</si>
  <si>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</si>
  <si>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</si>
  <si>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</si>
  <si>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</si>
  <si>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</si>
  <si>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</si>
  <si>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</si>
  <si>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</si>
  <si>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</si>
  <si>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</si>
  <si>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</si>
  <si>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</si>
  <si>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</si>
  <si>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</si>
  <si>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</si>
  <si>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</si>
  <si>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</si>
  <si>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</si>
  <si>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</si>
  <si>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</si>
  <si>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</si>
  <si>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</si>
  <si>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</si>
  <si>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</si>
  <si>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</si>
  <si>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</si>
  <si>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</si>
  <si>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</si>
  <si>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</si>
  <si>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</si>
  <si>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</si>
  <si>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</si>
  <si>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</si>
  <si>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</si>
  <si>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</si>
  <si>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</si>
  <si>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</si>
  <si>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</si>
  <si>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</si>
  <si>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</si>
  <si>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</si>
  <si>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</si>
  <si>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</si>
  <si>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</si>
  <si>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</si>
  <si>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</si>
  <si>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</si>
  <si>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</si>
  <si>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</si>
  <si>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</si>
  <si>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</si>
  <si>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</si>
  <si>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</si>
  <si>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Numar de participanti pentru care se fac viramente in luna de referinta APRILIE 2022</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</si>
  <si>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</si>
  <si>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</si>
  <si>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</si>
  <si>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</si>
  <si>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</si>
  <si>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</si>
  <si>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</si>
  <si>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</si>
  <si>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</si>
  <si>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</si>
  <si>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</si>
  <si>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</si>
  <si>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</si>
  <si>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</si>
  <si>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</si>
  <si>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</si>
  <si>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</si>
  <si>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</si>
  <si>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</si>
  <si>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</si>
  <si>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</si>
  <si>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</si>
  <si>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</si>
  <si>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</si>
  <si>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</si>
  <si>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</si>
  <si>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</si>
  <si>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</si>
  <si>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</si>
  <si>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</si>
  <si>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</si>
  <si>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</si>
  <si>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</si>
  <si>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</si>
  <si>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Numar participanti in Registrul Participantilor la luna de referinta  MARTIE 2022</t>
  </si>
  <si>
    <t>Transferuri validate catre alte fonduri la luna de referinta APRILIE 2022</t>
  </si>
  <si>
    <t>Transferuri validate de la alte fonduri la luna de referinta   APRILIE 2022</t>
  </si>
  <si>
    <t>Acte aderare validate pentru luna de referinta APRILIE 2022</t>
  </si>
  <si>
    <t>Asigurati repartizati aleatoriu la luna de referinta APRILIE 2022</t>
  </si>
  <si>
    <t>Numar participanti in Registrul participantilor dupa repartizarea aleatorie la luna de referinta   APRILIE 2022</t>
  </si>
  <si>
    <t>Luna de referinta</t>
  </si>
  <si>
    <t xml:space="preserve">COMENZI </t>
  </si>
  <si>
    <t xml:space="preserve">1Euro 4,9472 BNR 18/05/2021)              </t>
  </si>
  <si>
    <t>MARTIE 2022</t>
  </si>
  <si>
    <t>Martie 2022'</t>
  </si>
  <si>
    <t xml:space="preserve">1Euro 4,9416 BNR 18/04/2021)              </t>
  </si>
  <si>
    <t>FEBRUARIE 2022</t>
  </si>
  <si>
    <t>Februarie 2022'</t>
  </si>
  <si>
    <t>februarie 2022</t>
  </si>
  <si>
    <t>Denumire CTP</t>
  </si>
  <si>
    <t>Alte nationalitati</t>
  </si>
  <si>
    <t xml:space="preserve">1Euro 4,9481 BNR 18/03/2021)              </t>
  </si>
  <si>
    <t>Ianuarie 2022'</t>
  </si>
  <si>
    <t>ianuarie 2022</t>
  </si>
  <si>
    <t>peste 45 de ani</t>
  </si>
  <si>
    <t>35-45 ani</t>
  </si>
  <si>
    <t>IANUARIE 2022</t>
  </si>
  <si>
    <t>Preluati MapN acte aderare</t>
  </si>
  <si>
    <t>Preluati MapN repartizare aleatorie</t>
  </si>
  <si>
    <t>NN</t>
  </si>
  <si>
    <t>METROPOLITAN LIFE</t>
  </si>
  <si>
    <t>Numar participanti in registrul participantilor</t>
  </si>
  <si>
    <t>(BNR  17/06/2022)</t>
  </si>
  <si>
    <t xml:space="preserve">1Euro 4,9472 BNR 17/06/2021)              </t>
  </si>
  <si>
    <t>martie 2022</t>
  </si>
  <si>
    <t>aprilie 2022</t>
  </si>
  <si>
    <t>1 EUR</t>
  </si>
  <si>
    <t>Situatie centralizatoare
privind numarul participantilor si contributiile virate la fondurile de pensii administrate privat
aferente lunii de referinta APRILIE 2022</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</si>
  <si>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</si>
  <si>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</si>
  <si>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</si>
  <si>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</si>
  <si>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APRILIE 2022</t>
  </si>
  <si>
    <t>Situatie centralizatoare                
privind valoarea in Euro a viramentelor catre fondurile de pensii administrate privat 
aferente lunilor de referinta IANUARIE 2022 - APRILIE 2022</t>
  </si>
  <si>
    <t xml:space="preserve">1Euro 4,9481 
BNR (18/03/2022)              </t>
  </si>
  <si>
    <t xml:space="preserve">1Euro 4,9416 
BNR (18/04/2022)              </t>
  </si>
  <si>
    <t xml:space="preserve">1Euro 4,9472 
BNR (18/05/2022)              </t>
  </si>
  <si>
    <t xml:space="preserve">1Euro 4,9472 
BNR (17/06/2022)              </t>
  </si>
  <si>
    <t>Situatie centralizatoare               
privind evolutia contributiei medii in Euro la pilonul II a participantilor pana la luna de referinta APRILIE 2022</t>
  </si>
  <si>
    <t xml:space="preserve">1Euro 4,9481 
BNR 18/03/2022)              </t>
  </si>
  <si>
    <t xml:space="preserve">1Euro 4,9416 
BNR 18/04/2022)              </t>
  </si>
  <si>
    <t xml:space="preserve">1Euro 4,9472 
BNR 18/05/2022)              </t>
  </si>
  <si>
    <t xml:space="preserve">1Euro 4,9472 
BNR 17/06/2022)              </t>
  </si>
  <si>
    <t>Situatie centralizatoare               
privind evolutia contributiei medii in Euro la pilonul II a participantilor pana la luna de referinta 
APRILIE 2022</t>
  </si>
  <si>
    <t>Situatie centralizatoare           
privind repartizarea participantilor dupa judetul 
angajatorului la luna de referinta 
APRILIE 2022</t>
  </si>
  <si>
    <t>Situatie centralizatoare privind repartizarea participantilor
 dupa judetul de domiciliu pentru care se fac viramente 
la luna de referinta 
APRILIE 2022</t>
  </si>
  <si>
    <t>Situatie centralizatoare privind numarul de participanti  
care nu figurează cu declaraţii depuse 
in sistemul public de pensii</t>
  </si>
  <si>
    <t>Situatie centralizatoare    
privind repartizarea pe sexe a participantilor    
aferente lunii de referinta 
APRILIE 2022</t>
  </si>
  <si>
    <t>Situatie centralizatoare              
privind repartizarea pe sexe si varste a participantilor              
aferente lunii de referinta 
APRILIE 2022</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</si>
</sst>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28">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2" fillId="20" borderId="4" xfId="0"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3" fontId="14" fillId="24" borderId="8" xfId="0" applyNumberFormat="1" applyFont="1" applyFill="1" applyBorder="1"/>
    <xf numFmtId="3" fontId="14" fillId="24" borderId="9" xfId="0" applyNumberFormat="1" applyFont="1" applyFill="1" applyBorder="1"/>
    <xf numFmtId="0" fontId="14" fillId="24" borderId="10" xfId="0" applyFont="1" applyFill="1" applyBorder="1" applyAlignment="1">
      <alignment horizontal="centerContinuous"/>
    </xf>
    <xf numFmtId="3" fontId="14" fillId="25" borderId="2" xfId="0" applyNumberFormat="1" applyFont="1" applyFill="1" applyBorder="1"/>
    <xf numFmtId="3" fontId="14" fillId="25" borderId="3" xfId="0" applyNumberFormat="1" applyFont="1" applyFill="1" applyBorder="1"/>
    <xf numFmtId="0" fontId="12" fillId="25" borderId="4" xfId="0" applyFont="1" applyFill="1" applyBorder="1" applyAlignment="1">
      <alignment horizontal="center"/>
    </xf>
    <xf numFmtId="0" fontId="12" fillId="25" borderId="2" xfId="0" applyFont="1" applyFill="1" applyBorder="1" applyAlignment="1">
      <alignment horizontal="left"/>
    </xf>
    <xf numFmtId="0" fontId="12" fillId="25" borderId="4" xfId="0" quotePrefix="1" applyFont="1" applyFill="1" applyBorder="1" applyAlignment="1">
      <alignment horizontal="center"/>
    </xf>
    <xf numFmtId="0" fontId="19"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8" xfId="0" applyNumberFormat="1" applyFont="1" applyFill="1" applyBorder="1"/>
    <xf numFmtId="10" fontId="14" fillId="25" borderId="2" xfId="0" applyNumberFormat="1" applyFont="1" applyFill="1" applyBorder="1"/>
    <xf numFmtId="3" fontId="14" fillId="24" borderId="8" xfId="0" applyNumberFormat="1" applyFont="1" applyFill="1" applyBorder="1" applyAlignment="1">
      <alignment horizontal="right"/>
    </xf>
    <xf numFmtId="3" fontId="14" fillId="24" borderId="9" xfId="0" applyNumberFormat="1" applyFont="1" applyFill="1" applyBorder="1" applyAlignment="1">
      <alignment horizontal="right"/>
    </xf>
    <xf numFmtId="0" fontId="21" fillId="24" borderId="2" xfId="0" applyFont="1" applyFill="1" applyBorder="1" applyAlignment="1">
      <alignment vertical="center" wrapText="1"/>
    </xf>
    <xf numFmtId="0" fontId="0" fillId="0" borderId="11" xfId="0" applyBorder="1"/>
    <xf numFmtId="0" fontId="0" fillId="0" borderId="10" xfId="0" applyBorder="1"/>
    <xf numFmtId="17" fontId="12" fillId="24" borderId="12" xfId="0" applyNumberFormat="1" applyFont="1" applyFill="1" applyBorder="1" applyAlignment="1">
      <alignment horizontal="center" vertical="center" wrapText="1"/>
    </xf>
    <xf numFmtId="17" fontId="12" fillId="24" borderId="13" xfId="0" applyNumberFormat="1" applyFont="1" applyFill="1" applyBorder="1" applyAlignment="1">
      <alignment horizontal="center" vertical="center" wrapText="1"/>
    </xf>
    <xf numFmtId="0" fontId="21" fillId="24" borderId="8" xfId="0" applyFont="1" applyFill="1" applyBorder="1" applyAlignment="1">
      <alignment vertical="center" wrapText="1"/>
    </xf>
    <xf numFmtId="0" fontId="21" fillId="24" borderId="9"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5" borderId="2" xfId="0" applyNumberFormat="1" applyFont="1" applyFill="1" applyBorder="1" applyAlignment="1">
      <alignment horizontal="right"/>
    </xf>
    <xf numFmtId="2" fontId="14" fillId="25" borderId="3" xfId="0" applyNumberFormat="1" applyFont="1" applyFill="1" applyBorder="1" applyAlignment="1">
      <alignment horizontal="right"/>
    </xf>
    <xf numFmtId="2" fontId="14" fillId="24" borderId="8" xfId="0" applyNumberFormat="1" applyFont="1" applyFill="1" applyBorder="1" applyAlignment="1">
      <alignment horizontal="right"/>
    </xf>
    <xf numFmtId="2" fontId="14" fillId="24" borderId="9" xfId="0" applyNumberFormat="1" applyFont="1" applyFill="1" applyBorder="1" applyAlignment="1">
      <alignment horizontal="right"/>
    </xf>
    <xf numFmtId="3" fontId="3" fillId="0" borderId="0" xfId="0" applyNumberFormat="1" applyFont="1" applyFill="1" applyBorder="1"/>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5" borderId="10" xfId="0" applyNumberFormat="1" applyFont="1" applyFill="1" applyBorder="1"/>
    <xf numFmtId="3" fontId="14" fillId="25" borderId="8" xfId="0" applyNumberFormat="1" applyFont="1" applyFill="1" applyBorder="1"/>
    <xf numFmtId="3" fontId="14" fillId="25" borderId="9"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2" fillId="24" borderId="10" xfId="26" applyFont="1" applyFill="1" applyBorder="1"/>
    <xf numFmtId="0" fontId="14" fillId="24" borderId="8" xfId="26" applyFont="1" applyFill="1" applyBorder="1"/>
    <xf numFmtId="10" fontId="14" fillId="24" borderId="9"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5" borderId="3" xfId="25" applyNumberFormat="1" applyFont="1" applyFill="1" applyBorder="1"/>
    <xf numFmtId="0" fontId="14" fillId="24" borderId="10" xfId="26" applyFont="1" applyFill="1" applyBorder="1"/>
    <xf numFmtId="3" fontId="14" fillId="24" borderId="9" xfId="25" applyNumberFormat="1" applyFont="1" applyFill="1" applyBorder="1"/>
    <xf numFmtId="17" fontId="14" fillId="25" borderId="4" xfId="0" quotePrefix="1" applyNumberFormat="1" applyFont="1" applyFill="1" applyBorder="1"/>
    <xf numFmtId="17" fontId="14" fillId="25" borderId="10" xfId="0" quotePrefix="1" applyNumberFormat="1" applyFont="1" applyFill="1" applyBorder="1"/>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top"/>
    </xf>
    <xf numFmtId="0" fontId="14" fillId="24" borderId="10" xfId="0" applyFont="1" applyFill="1" applyBorder="1" applyAlignment="1">
      <alignment horizontal="center"/>
    </xf>
    <xf numFmtId="0" fontId="14" fillId="24" borderId="8"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0" fontId="12" fillId="24" borderId="11" xfId="26" applyFont="1" applyFill="1" applyBorder="1" applyAlignment="1">
      <alignment horizontal="center" wrapText="1"/>
    </xf>
    <xf numFmtId="0" fontId="12" fillId="24" borderId="13" xfId="26" applyFont="1" applyFill="1" applyBorder="1" applyAlignment="1">
      <alignment horizontal="center"/>
    </xf>
    <xf numFmtId="3" fontId="14" fillId="24" borderId="10" xfId="0" applyNumberFormat="1" applyFont="1" applyFill="1" applyBorder="1" applyAlignment="1">
      <alignment horizontal="center"/>
    </xf>
    <xf numFmtId="3" fontId="14" fillId="24" borderId="8"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xf numFmtId="0" fontId="0" fillId="23" borderId="0" xfId="0" applyFill="1" applyBorder="1"/>
    <xf numFmtId="0" fontId="12" fillId="25" borderId="4" xfId="26" applyFont="1" applyFill="1" applyBorder="1" applyAlignment="1">
      <alignment horizontal="left"/>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00"/>
            </a:pPr>
            <a:r>
              <a:rPr lang="en-GB" sz="1000"/>
              <a:t>Repartizarea pe sexe a participantilor
la luna de referinta APRILIE 2022
</a:t>
            </a:r>
          </a:p>
        </c:rich>
      </c:tx>
      <c:layout>
        <c:manualLayout>
          <c:xMode val="edge"/>
          <c:yMode val="edge"/>
          <c:x val="0.37735845968894188"/>
          <c:y val="4.4189818738411123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rp_sexe_0422!$E$4:$F$4</c:f>
              <c:strCache>
                <c:ptCount val="2"/>
                <c:pt idx="0">
                  <c:v>femei</c:v>
                </c:pt>
                <c:pt idx="1">
                  <c:v>barbati</c:v>
                </c:pt>
              </c:strCache>
            </c:strRef>
          </c:cat>
          <c:val>
            <c:numRef>
              <c:f>rp_sexe_0422!$E$12:$F$12</c:f>
              <c:numCache>
                <c:formatCode>#,##0</c:formatCode>
                <c:ptCount val="2"/>
                <c:pt idx="0">
                  <c:v>3777251</c:v>
                </c:pt>
                <c:pt idx="1">
                  <c:v>4085422</c:v>
                </c:pt>
              </c:numCache>
            </c:numRef>
          </c:val>
        </c:ser>
        <c:dLbls>
          <c:showVal val="1"/>
          <c:showPercent val="1"/>
          <c:separator>
</c:separator>
        </c:dLbls>
      </c:pie3DChart>
      <c:spPr>
        <a:noFill/>
        <a:ln w="25400">
          <a:noFill/>
        </a:ln>
      </c:spPr>
    </c:plotArea>
    <c:legend>
      <c:legendPos val="r"/>
      <c:layout>
        <c:manualLayout>
          <c:xMode val="edge"/>
          <c:yMode val="edge"/>
          <c:x val="0.45283017680343912"/>
          <c:y val="0.80032728785614127"/>
          <c:w val="8.7680406855617787E-2"/>
          <c:h val="0.14729946427929397"/>
        </c:manualLayout>
      </c:layout>
      <c:txPr>
        <a:bodyPr/>
        <a:lstStyle/>
        <a:p>
          <a:pPr>
            <a:defRPr b="1"/>
          </a:pPr>
          <a:endParaRPr lang="en-US"/>
        </a:p>
      </c:txPr>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00"/>
            </a:pPr>
            <a:r>
              <a:rPr lang="en-GB" sz="1000"/>
              <a:t>Situatie centralizatoare privind repartizarea</a:t>
            </a:r>
          </a:p>
          <a:p>
            <a:pPr>
              <a:defRPr sz="1000"/>
            </a:pPr>
            <a:r>
              <a:rPr lang="en-GB" sz="1000"/>
              <a:t> pe sexe si categorii de varsta a participantilor</a:t>
            </a:r>
          </a:p>
          <a:p>
            <a:pPr>
              <a:defRPr sz="1000"/>
            </a:pPr>
            <a:r>
              <a:rPr lang="en-GB" sz="1000"/>
              <a:t> aferente lunii de referinta APRILIE 2022</a:t>
            </a:r>
          </a:p>
        </c:rich>
      </c:tx>
      <c:layout>
        <c:manualLayout>
          <c:xMode val="edge"/>
          <c:yMode val="edge"/>
          <c:x val="0.32527134706964039"/>
          <c:y val="6.5680613452730185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rp_varste_sexe_0422!$E$5:$H$5</c:f>
              <c:strCache>
                <c:ptCount val="1"/>
                <c:pt idx="0">
                  <c:v>15-25 ani 25-35 ani 35-45 ani peste 45 de ani</c:v>
                </c:pt>
              </c:strCache>
            </c:strRef>
          </c:tx>
          <c:dLbls>
            <c:dLbl>
              <c:idx val="0"/>
              <c:layout>
                <c:manualLayout>
                  <c:x val="-0.11015782198822778"/>
                  <c:y val="3.616787977117202E-3"/>
                </c:manualLayout>
              </c:layout>
              <c:showVal val="1"/>
            </c:dLbl>
            <c:dLbl>
              <c:idx val="1"/>
              <c:layout>
                <c:manualLayout>
                  <c:x val="-0.35503531519637882"/>
                  <c:y val="-2.5143327672276267E-3"/>
                </c:manualLayout>
              </c:layout>
              <c:showVal val="1"/>
            </c:dLbl>
            <c:dLbl>
              <c:idx val="2"/>
              <c:layout>
                <c:manualLayout>
                  <c:x val="-0.46922620899932427"/>
                  <c:y val="-8.024291081261902E-4"/>
                </c:manualLayout>
              </c:layout>
              <c:showVal val="1"/>
            </c:dLbl>
            <c:dLbl>
              <c:idx val="3"/>
              <c:layout>
                <c:manualLayout>
                  <c:x val="-0.38677127634494801"/>
                  <c:y val="-1.2625186557562659E-3"/>
                </c:manualLayout>
              </c:layout>
              <c:showVal val="1"/>
            </c:dLbl>
            <c:txPr>
              <a:bodyPr/>
              <a:lstStyle/>
              <a:p>
                <a:pPr>
                  <a:defRPr b="1"/>
                </a:pPr>
                <a:endParaRPr lang="en-US"/>
              </a:p>
            </c:txPr>
            <c:showVal val="1"/>
          </c:dLbls>
          <c:cat>
            <c:strRef>
              <c:f>rp_varste_sexe_0422!$E$5:$H$5</c:f>
              <c:strCache>
                <c:ptCount val="4"/>
                <c:pt idx="0">
                  <c:v>15-25 ani</c:v>
                </c:pt>
                <c:pt idx="1">
                  <c:v>25-35 ani</c:v>
                </c:pt>
                <c:pt idx="2">
                  <c:v>35-45 ani</c:v>
                </c:pt>
                <c:pt idx="3">
                  <c:v>peste 45 de ani</c:v>
                </c:pt>
              </c:strCache>
            </c:strRef>
          </c:cat>
          <c:val>
            <c:numRef>
              <c:f>rp_varste_sexe_0422!$E$14:$H$14</c:f>
              <c:numCache>
                <c:formatCode>#,##0</c:formatCode>
                <c:ptCount val="4"/>
                <c:pt idx="0">
                  <c:v>698585</c:v>
                </c:pt>
                <c:pt idx="1">
                  <c:v>2102595</c:v>
                </c:pt>
                <c:pt idx="2">
                  <c:v>2762816</c:v>
                </c:pt>
                <c:pt idx="3">
                  <c:v>2298677</c:v>
                </c:pt>
              </c:numCache>
            </c:numRef>
          </c:val>
        </c:ser>
        <c:dLbls>
          <c:showVal val="1"/>
        </c:dLbls>
        <c:shape val="box"/>
        <c:axId val="127420672"/>
        <c:axId val="127430656"/>
        <c:axId val="0"/>
      </c:bar3DChart>
      <c:catAx>
        <c:axId val="127420672"/>
        <c:scaling>
          <c:orientation val="minMax"/>
        </c:scaling>
        <c:axPos val="l"/>
        <c:numFmt formatCode="General" sourceLinked="1"/>
        <c:tickLblPos val="low"/>
        <c:txPr>
          <a:bodyPr rot="0" vert="horz"/>
          <a:lstStyle/>
          <a:p>
            <a:pPr>
              <a:defRPr b="1"/>
            </a:pPr>
            <a:endParaRPr lang="en-US"/>
          </a:p>
        </c:txPr>
        <c:crossAx val="127430656"/>
        <c:crosses val="autoZero"/>
        <c:lblAlgn val="ctr"/>
        <c:lblOffset val="100"/>
        <c:tickLblSkip val="1"/>
        <c:tickMarkSkip val="1"/>
      </c:catAx>
      <c:valAx>
        <c:axId val="127430656"/>
        <c:scaling>
          <c:orientation val="minMax"/>
        </c:scaling>
        <c:axPos val="b"/>
        <c:majorGridlines/>
        <c:numFmt formatCode="#,##0" sourceLinked="1"/>
        <c:tickLblPos val="nextTo"/>
        <c:txPr>
          <a:bodyPr rot="0" vert="horz"/>
          <a:lstStyle/>
          <a:p>
            <a:pPr>
              <a:defRPr b="1"/>
            </a:pPr>
            <a:endParaRPr lang="en-US"/>
          </a:p>
        </c:txPr>
        <c:crossAx val="127420672"/>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189187</xdr:colOff>
      <xdr:row>35</xdr:row>
      <xdr:rowOff>139456</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6828112" cy="4511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529458</xdr:colOff>
      <xdr:row>28</xdr:row>
      <xdr:rowOff>149702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7273158" cy="4035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486743</xdr:colOff>
      <xdr:row>24</xdr:row>
      <xdr:rowOff>35336</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773243" cy="32738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19050</xdr:colOff>
      <xdr:row>30</xdr:row>
      <xdr:rowOff>9525</xdr:rowOff>
    </xdr:to>
    <xdr:graphicFrame macro="">
      <xdr:nvGraphicFramePr>
        <xdr:cNvPr id="754694"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28575</xdr:colOff>
      <xdr:row>30</xdr:row>
      <xdr:rowOff>0</xdr:rowOff>
    </xdr:to>
    <xdr:graphicFrame macro="">
      <xdr:nvGraphicFramePr>
        <xdr:cNvPr id="7659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D34" sqref="D34"/>
    </sheetView>
  </sheetViews>
  <sheetFormatPr defaultRowHeight="12.75"/>
  <cols>
    <col min="2" max="2" width="6.28515625" customWidth="1"/>
    <col min="3" max="3" width="17.7109375" style="7" customWidth="1"/>
    <col min="4" max="4" width="13.5703125" customWidth="1"/>
    <col min="5" max="5" width="12.85546875" customWidth="1"/>
    <col min="6"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4.25" customHeight="1">
      <c r="B2" s="92" t="s">
        <v>182</v>
      </c>
      <c r="C2" s="93"/>
      <c r="D2" s="93"/>
      <c r="E2" s="93"/>
      <c r="F2" s="93"/>
      <c r="G2" s="93"/>
      <c r="H2" s="93"/>
      <c r="I2" s="93"/>
      <c r="J2" s="93"/>
      <c r="K2" s="94"/>
    </row>
    <row r="3" spans="2:11" s="5" customFormat="1" ht="76.5" customHeight="1">
      <c r="B3" s="97" t="s">
        <v>4</v>
      </c>
      <c r="C3" s="91" t="s">
        <v>146</v>
      </c>
      <c r="D3" s="91" t="s">
        <v>98</v>
      </c>
      <c r="E3" s="91" t="s">
        <v>113</v>
      </c>
      <c r="F3" s="91" t="s">
        <v>115</v>
      </c>
      <c r="G3" s="91"/>
      <c r="H3" s="91"/>
      <c r="I3" s="91" t="s">
        <v>116</v>
      </c>
      <c r="J3" s="95" t="s">
        <v>117</v>
      </c>
      <c r="K3" s="96" t="s">
        <v>118</v>
      </c>
    </row>
    <row r="4" spans="2:11" s="5" customFormat="1" ht="43.5" customHeight="1">
      <c r="B4" s="97" t="s">
        <v>4</v>
      </c>
      <c r="C4" s="91"/>
      <c r="D4" s="91"/>
      <c r="E4" s="91"/>
      <c r="F4" s="35" t="s">
        <v>2</v>
      </c>
      <c r="G4" s="35" t="s">
        <v>119</v>
      </c>
      <c r="H4" s="35" t="s">
        <v>120</v>
      </c>
      <c r="I4" s="91"/>
      <c r="J4" s="95"/>
      <c r="K4" s="96"/>
    </row>
    <row r="5" spans="2:11" s="6" customFormat="1" ht="13.5" hidden="1" customHeight="1">
      <c r="B5" s="26"/>
      <c r="C5" s="24"/>
      <c r="D5" s="25" t="s">
        <v>103</v>
      </c>
      <c r="E5" s="25" t="s">
        <v>127</v>
      </c>
      <c r="F5" s="25" t="s">
        <v>128</v>
      </c>
      <c r="G5" s="25" t="s">
        <v>129</v>
      </c>
      <c r="H5" s="25" t="s">
        <v>130</v>
      </c>
      <c r="I5" s="24"/>
      <c r="J5" s="33" t="s">
        <v>131</v>
      </c>
      <c r="K5" s="34"/>
    </row>
    <row r="6" spans="2:11" ht="15">
      <c r="B6" s="42">
        <v>1</v>
      </c>
      <c r="C6" s="45" t="s">
        <v>175</v>
      </c>
      <c r="D6" s="40">
        <v>1099754</v>
      </c>
      <c r="E6" s="40">
        <v>1151533</v>
      </c>
      <c r="F6" s="40">
        <v>131378441</v>
      </c>
      <c r="G6" s="40">
        <v>127009702</v>
      </c>
      <c r="H6" s="40">
        <v>4368739</v>
      </c>
      <c r="I6" s="40">
        <f t="shared" ref="I6:I12" si="0">F6/$C$15</f>
        <v>26556120.836028464</v>
      </c>
      <c r="J6" s="40">
        <v>3386019064</v>
      </c>
      <c r="K6" s="41">
        <f t="shared" ref="K6:K12" si="1">J6/$C$15</f>
        <v>684431408.47347999</v>
      </c>
    </row>
    <row r="7" spans="2:11" ht="15">
      <c r="B7" s="44">
        <v>2</v>
      </c>
      <c r="C7" s="45" t="s">
        <v>121</v>
      </c>
      <c r="D7" s="40">
        <v>1643544</v>
      </c>
      <c r="E7" s="40">
        <v>1724103</v>
      </c>
      <c r="F7" s="40">
        <v>194677473</v>
      </c>
      <c r="G7" s="40">
        <v>188143054</v>
      </c>
      <c r="H7" s="40">
        <v>6534419</v>
      </c>
      <c r="I7" s="40">
        <f t="shared" si="0"/>
        <v>39351041.599288486</v>
      </c>
      <c r="J7" s="40">
        <v>5015679996</v>
      </c>
      <c r="K7" s="41">
        <f t="shared" si="1"/>
        <v>1013842172.542044</v>
      </c>
    </row>
    <row r="8" spans="2:11" ht="15">
      <c r="B8" s="44">
        <v>3</v>
      </c>
      <c r="C8" s="43" t="s">
        <v>0</v>
      </c>
      <c r="D8" s="40">
        <v>725102</v>
      </c>
      <c r="E8" s="40">
        <v>754015</v>
      </c>
      <c r="F8" s="40">
        <v>75505185</v>
      </c>
      <c r="G8" s="40">
        <v>72531423</v>
      </c>
      <c r="H8" s="40">
        <v>2973762</v>
      </c>
      <c r="I8" s="40">
        <f t="shared" si="0"/>
        <v>15262205.894243209</v>
      </c>
      <c r="J8" s="40">
        <v>1933586529</v>
      </c>
      <c r="K8" s="41">
        <f t="shared" si="1"/>
        <v>390844625.04042697</v>
      </c>
    </row>
    <row r="9" spans="2:11" ht="15">
      <c r="B9" s="44">
        <v>4</v>
      </c>
      <c r="C9" s="43" t="s">
        <v>1</v>
      </c>
      <c r="D9" s="40">
        <v>514564</v>
      </c>
      <c r="E9" s="40">
        <v>533271</v>
      </c>
      <c r="F9" s="40">
        <v>51729111</v>
      </c>
      <c r="G9" s="40">
        <v>49522429</v>
      </c>
      <c r="H9" s="40">
        <v>2206682</v>
      </c>
      <c r="I9" s="40">
        <f t="shared" si="0"/>
        <v>10456240.095407505</v>
      </c>
      <c r="J9" s="40">
        <v>1320211447</v>
      </c>
      <c r="K9" s="41">
        <f t="shared" si="1"/>
        <v>266860334.53266495</v>
      </c>
    </row>
    <row r="10" spans="2:11" ht="15">
      <c r="B10" s="44">
        <v>5</v>
      </c>
      <c r="C10" s="43" t="s">
        <v>122</v>
      </c>
      <c r="D10" s="40">
        <v>988946</v>
      </c>
      <c r="E10" s="40">
        <v>1029412</v>
      </c>
      <c r="F10" s="40">
        <v>101496584</v>
      </c>
      <c r="G10" s="40">
        <v>97858319</v>
      </c>
      <c r="H10" s="40">
        <v>3638265</v>
      </c>
      <c r="I10" s="40">
        <f t="shared" si="0"/>
        <v>20515965.394566625</v>
      </c>
      <c r="J10" s="40">
        <v>2608742086</v>
      </c>
      <c r="K10" s="41">
        <f t="shared" si="1"/>
        <v>527316883.48965073</v>
      </c>
    </row>
    <row r="11" spans="2:11" ht="15">
      <c r="B11" s="44">
        <v>6</v>
      </c>
      <c r="C11" s="43" t="s">
        <v>123</v>
      </c>
      <c r="D11" s="40">
        <v>824513</v>
      </c>
      <c r="E11" s="40">
        <v>859977</v>
      </c>
      <c r="F11" s="40">
        <v>89263616</v>
      </c>
      <c r="G11" s="40">
        <v>86020895</v>
      </c>
      <c r="H11" s="40">
        <v>3242721</v>
      </c>
      <c r="I11" s="40">
        <f t="shared" si="0"/>
        <v>18043260.025873221</v>
      </c>
      <c r="J11" s="40">
        <v>2293197223</v>
      </c>
      <c r="K11" s="41">
        <f t="shared" si="1"/>
        <v>463534367.52102202</v>
      </c>
    </row>
    <row r="12" spans="2:11" ht="15">
      <c r="B12" s="44">
        <v>7</v>
      </c>
      <c r="C12" s="43" t="s">
        <v>174</v>
      </c>
      <c r="D12" s="40">
        <v>2066250</v>
      </c>
      <c r="E12" s="40">
        <v>2182250</v>
      </c>
      <c r="F12" s="40">
        <v>301730965</v>
      </c>
      <c r="G12" s="40">
        <v>293128548</v>
      </c>
      <c r="H12" s="40">
        <v>8602417</v>
      </c>
      <c r="I12" s="40">
        <f t="shared" si="0"/>
        <v>60990250.04042691</v>
      </c>
      <c r="J12" s="40">
        <v>7814968378</v>
      </c>
      <c r="K12" s="41">
        <f t="shared" si="1"/>
        <v>1579675044.06533</v>
      </c>
    </row>
    <row r="13" spans="2:11" ht="15.75" thickBot="1">
      <c r="B13" s="39" t="s">
        <v>5</v>
      </c>
      <c r="C13" s="36"/>
      <c r="D13" s="37">
        <f t="shared" ref="D13:K13" si="2">SUM(D6:D12)</f>
        <v>7862673</v>
      </c>
      <c r="E13" s="37">
        <f t="shared" si="2"/>
        <v>8234561</v>
      </c>
      <c r="F13" s="37">
        <f t="shared" si="2"/>
        <v>945781375</v>
      </c>
      <c r="G13" s="37">
        <f t="shared" si="2"/>
        <v>914214370</v>
      </c>
      <c r="H13" s="37">
        <f t="shared" si="2"/>
        <v>31567005</v>
      </c>
      <c r="I13" s="37">
        <f t="shared" si="2"/>
        <v>191175083.88583443</v>
      </c>
      <c r="J13" s="37">
        <f t="shared" si="2"/>
        <v>24372404723</v>
      </c>
      <c r="K13" s="38">
        <f t="shared" si="2"/>
        <v>4926504835.6646185</v>
      </c>
    </row>
    <row r="15" spans="2:11" s="13" customFormat="1">
      <c r="B15" s="30" t="s">
        <v>181</v>
      </c>
      <c r="C15" s="31">
        <v>4.9471999999999996</v>
      </c>
      <c r="J15" s="14"/>
      <c r="K15" s="14"/>
    </row>
    <row r="16" spans="2:11">
      <c r="B16" s="32"/>
      <c r="C16" s="32" t="s">
        <v>177</v>
      </c>
    </row>
    <row r="17" spans="7:7">
      <c r="G17" s="20"/>
    </row>
    <row r="18" spans="7:7">
      <c r="G18" s="20"/>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sheetData>
  <mergeCells count="9">
    <mergeCell ref="E3:E4"/>
    <mergeCell ref="B2:K2"/>
    <mergeCell ref="J3:J4"/>
    <mergeCell ref="F3:H3"/>
    <mergeCell ref="K3:K4"/>
    <mergeCell ref="I3:I4"/>
    <mergeCell ref="B3:B4"/>
    <mergeCell ref="C3:C4"/>
    <mergeCell ref="D3:D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oddFooter xml:space="preserve">&amp;R&amp;"Arial,Italic"
</oddFooter>
  </headerFooter>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B24" sqref="B24"/>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row r="2" spans="2:5" ht="58.5" customHeight="1">
      <c r="B2" s="111" t="s">
        <v>199</v>
      </c>
      <c r="C2" s="112"/>
      <c r="D2" s="112"/>
      <c r="E2" s="113"/>
    </row>
    <row r="3" spans="2:5">
      <c r="B3" s="107" t="s">
        <v>6</v>
      </c>
      <c r="C3" s="108"/>
      <c r="D3" s="108" t="s">
        <v>7</v>
      </c>
      <c r="E3" s="109"/>
    </row>
    <row r="4" spans="2:5">
      <c r="B4" s="75" t="s">
        <v>8</v>
      </c>
      <c r="C4" s="76" t="s">
        <v>9</v>
      </c>
      <c r="D4" s="76" t="s">
        <v>10</v>
      </c>
      <c r="E4" s="77" t="s">
        <v>11</v>
      </c>
    </row>
    <row r="5" spans="2:5" ht="15.75">
      <c r="B5" s="78"/>
      <c r="C5" s="79" t="s">
        <v>12</v>
      </c>
      <c r="D5" s="40">
        <v>101665</v>
      </c>
      <c r="E5" s="80">
        <f t="shared" ref="E5:E48" si="0">D5/$D$48</f>
        <v>1.2930081156878838E-2</v>
      </c>
    </row>
    <row r="6" spans="2:5" ht="15.75">
      <c r="B6" s="78" t="s">
        <v>13</v>
      </c>
      <c r="C6" s="79" t="s">
        <v>14</v>
      </c>
      <c r="D6" s="40">
        <v>69172</v>
      </c>
      <c r="E6" s="80">
        <f t="shared" si="0"/>
        <v>8.7975170784795453E-3</v>
      </c>
    </row>
    <row r="7" spans="2:5" ht="15.75">
      <c r="B7" s="78" t="s">
        <v>15</v>
      </c>
      <c r="C7" s="79" t="s">
        <v>16</v>
      </c>
      <c r="D7" s="40">
        <v>96804</v>
      </c>
      <c r="E7" s="80">
        <f t="shared" si="0"/>
        <v>1.231184356770274E-2</v>
      </c>
    </row>
    <row r="8" spans="2:5" ht="15.75">
      <c r="B8" s="78" t="s">
        <v>17</v>
      </c>
      <c r="C8" s="79" t="s">
        <v>18</v>
      </c>
      <c r="D8" s="40">
        <v>123413</v>
      </c>
      <c r="E8" s="80">
        <f t="shared" si="0"/>
        <v>1.5696061631966636E-2</v>
      </c>
    </row>
    <row r="9" spans="2:5" ht="15.75">
      <c r="B9" s="78" t="s">
        <v>19</v>
      </c>
      <c r="C9" s="79" t="s">
        <v>20</v>
      </c>
      <c r="D9" s="40">
        <v>104884</v>
      </c>
      <c r="E9" s="80">
        <f t="shared" si="0"/>
        <v>1.3339483913422318E-2</v>
      </c>
    </row>
    <row r="10" spans="2:5" ht="15.75">
      <c r="B10" s="78" t="s">
        <v>21</v>
      </c>
      <c r="C10" s="79" t="s">
        <v>22</v>
      </c>
      <c r="D10" s="40">
        <v>158676</v>
      </c>
      <c r="E10" s="80">
        <f t="shared" si="0"/>
        <v>2.0180923205123755E-2</v>
      </c>
    </row>
    <row r="11" spans="2:5" ht="15.75">
      <c r="B11" s="78" t="s">
        <v>23</v>
      </c>
      <c r="C11" s="79" t="s">
        <v>24</v>
      </c>
      <c r="D11" s="40">
        <v>70043</v>
      </c>
      <c r="E11" s="80">
        <f t="shared" si="0"/>
        <v>8.9082936553510489E-3</v>
      </c>
    </row>
    <row r="12" spans="2:5" ht="15.75">
      <c r="B12" s="78" t="s">
        <v>25</v>
      </c>
      <c r="C12" s="79" t="s">
        <v>26</v>
      </c>
      <c r="D12" s="40">
        <v>58630</v>
      </c>
      <c r="E12" s="80">
        <f t="shared" si="0"/>
        <v>7.4567516670221434E-3</v>
      </c>
    </row>
    <row r="13" spans="2:5" ht="15.75">
      <c r="B13" s="78" t="s">
        <v>27</v>
      </c>
      <c r="C13" s="79" t="s">
        <v>28</v>
      </c>
      <c r="D13" s="40">
        <v>136322</v>
      </c>
      <c r="E13" s="80">
        <f t="shared" si="0"/>
        <v>1.7337869704106987E-2</v>
      </c>
    </row>
    <row r="14" spans="2:5" ht="15.75">
      <c r="B14" s="78" t="s">
        <v>29</v>
      </c>
      <c r="C14" s="79" t="s">
        <v>30</v>
      </c>
      <c r="D14" s="40">
        <v>47727</v>
      </c>
      <c r="E14" s="80">
        <f t="shared" si="0"/>
        <v>6.0700731163562316E-3</v>
      </c>
    </row>
    <row r="15" spans="2:5" ht="15.75">
      <c r="B15" s="78" t="s">
        <v>31</v>
      </c>
      <c r="C15" s="79" t="s">
        <v>32</v>
      </c>
      <c r="D15" s="40">
        <v>71306</v>
      </c>
      <c r="E15" s="80">
        <f t="shared" si="0"/>
        <v>9.0689260509752862E-3</v>
      </c>
    </row>
    <row r="16" spans="2:5" ht="15.75">
      <c r="B16" s="78" t="s">
        <v>33</v>
      </c>
      <c r="C16" s="79" t="s">
        <v>34</v>
      </c>
      <c r="D16" s="40">
        <v>47265</v>
      </c>
      <c r="E16" s="80">
        <f t="shared" si="0"/>
        <v>6.0113144728262255E-3</v>
      </c>
    </row>
    <row r="17" spans="2:5" ht="15.75">
      <c r="B17" s="78" t="s">
        <v>35</v>
      </c>
      <c r="C17" s="79" t="s">
        <v>36</v>
      </c>
      <c r="D17" s="40">
        <v>218978</v>
      </c>
      <c r="E17" s="80">
        <f t="shared" si="0"/>
        <v>2.7850325201111633E-2</v>
      </c>
    </row>
    <row r="18" spans="2:5" ht="15.75">
      <c r="B18" s="78" t="s">
        <v>37</v>
      </c>
      <c r="C18" s="79" t="s">
        <v>38</v>
      </c>
      <c r="D18" s="40">
        <v>177592</v>
      </c>
      <c r="E18" s="80">
        <f t="shared" si="0"/>
        <v>2.2586720826365283E-2</v>
      </c>
    </row>
    <row r="19" spans="2:5" ht="15.75">
      <c r="B19" s="78" t="s">
        <v>39</v>
      </c>
      <c r="C19" s="79" t="s">
        <v>40</v>
      </c>
      <c r="D19" s="40">
        <v>54572</v>
      </c>
      <c r="E19" s="80">
        <f t="shared" si="0"/>
        <v>6.9406421963624839E-3</v>
      </c>
    </row>
    <row r="20" spans="2:5" ht="15.75">
      <c r="B20" s="78" t="s">
        <v>41</v>
      </c>
      <c r="C20" s="79" t="s">
        <v>42</v>
      </c>
      <c r="D20" s="40">
        <v>67812</v>
      </c>
      <c r="E20" s="80">
        <f t="shared" si="0"/>
        <v>8.6245479113782296E-3</v>
      </c>
    </row>
    <row r="21" spans="2:5" ht="15.75">
      <c r="B21" s="78" t="s">
        <v>43</v>
      </c>
      <c r="C21" s="79" t="s">
        <v>44</v>
      </c>
      <c r="D21" s="40">
        <v>131656</v>
      </c>
      <c r="E21" s="80">
        <f t="shared" si="0"/>
        <v>1.6744432841096151E-2</v>
      </c>
    </row>
    <row r="22" spans="2:5" ht="15.75">
      <c r="B22" s="78" t="s">
        <v>45</v>
      </c>
      <c r="C22" s="79" t="s">
        <v>46</v>
      </c>
      <c r="D22" s="40">
        <v>123303</v>
      </c>
      <c r="E22" s="80">
        <f t="shared" si="0"/>
        <v>1.5682071478745205E-2</v>
      </c>
    </row>
    <row r="23" spans="2:5" ht="15.75">
      <c r="B23" s="78" t="s">
        <v>47</v>
      </c>
      <c r="C23" s="79" t="s">
        <v>48</v>
      </c>
      <c r="D23" s="40">
        <v>70935</v>
      </c>
      <c r="E23" s="80">
        <f t="shared" si="0"/>
        <v>9.0217410796557349E-3</v>
      </c>
    </row>
    <row r="24" spans="2:5" ht="15.75">
      <c r="B24" s="78" t="s">
        <v>49</v>
      </c>
      <c r="C24" s="79" t="s">
        <v>50</v>
      </c>
      <c r="D24" s="40">
        <v>100252</v>
      </c>
      <c r="E24" s="80">
        <f t="shared" si="0"/>
        <v>1.2750371279589015E-2</v>
      </c>
    </row>
    <row r="25" spans="2:5" ht="15.75">
      <c r="B25" s="78" t="s">
        <v>51</v>
      </c>
      <c r="C25" s="79" t="s">
        <v>52</v>
      </c>
      <c r="D25" s="40">
        <v>106667</v>
      </c>
      <c r="E25" s="80">
        <f t="shared" si="0"/>
        <v>1.3566251578820587E-2</v>
      </c>
    </row>
    <row r="26" spans="2:5" ht="15.75">
      <c r="B26" s="78" t="s">
        <v>53</v>
      </c>
      <c r="C26" s="79" t="s">
        <v>54</v>
      </c>
      <c r="D26" s="40">
        <v>33466</v>
      </c>
      <c r="E26" s="80">
        <f t="shared" si="0"/>
        <v>4.2563133428033953E-3</v>
      </c>
    </row>
    <row r="27" spans="2:5" ht="15.75">
      <c r="B27" s="78" t="s">
        <v>55</v>
      </c>
      <c r="C27" s="79" t="s">
        <v>56</v>
      </c>
      <c r="D27" s="40">
        <v>202665</v>
      </c>
      <c r="E27" s="80">
        <f t="shared" si="0"/>
        <v>2.5775585478373577E-2</v>
      </c>
    </row>
    <row r="28" spans="2:5" ht="15.75">
      <c r="B28" s="78" t="s">
        <v>57</v>
      </c>
      <c r="C28" s="79" t="s">
        <v>58</v>
      </c>
      <c r="D28" s="40">
        <v>22930</v>
      </c>
      <c r="E28" s="80">
        <f t="shared" si="0"/>
        <v>2.9163110306126175E-3</v>
      </c>
    </row>
    <row r="29" spans="2:5" ht="15.75">
      <c r="B29" s="78" t="s">
        <v>59</v>
      </c>
      <c r="C29" s="79" t="s">
        <v>60</v>
      </c>
      <c r="D29" s="40">
        <v>136985</v>
      </c>
      <c r="E29" s="80">
        <f t="shared" si="0"/>
        <v>1.7422192173068878E-2</v>
      </c>
    </row>
    <row r="30" spans="2:5" ht="15.75">
      <c r="B30" s="78" t="s">
        <v>61</v>
      </c>
      <c r="C30" s="79" t="s">
        <v>62</v>
      </c>
      <c r="D30" s="40">
        <v>41533</v>
      </c>
      <c r="E30" s="80">
        <f t="shared" si="0"/>
        <v>5.2823003067786235E-3</v>
      </c>
    </row>
    <row r="31" spans="2:5" ht="15.75">
      <c r="B31" s="78" t="s">
        <v>63</v>
      </c>
      <c r="C31" s="79" t="s">
        <v>64</v>
      </c>
      <c r="D31" s="40">
        <v>163971</v>
      </c>
      <c r="E31" s="80">
        <f t="shared" si="0"/>
        <v>2.0854358307918947E-2</v>
      </c>
    </row>
    <row r="32" spans="2:5" ht="15.75">
      <c r="B32" s="78" t="s">
        <v>65</v>
      </c>
      <c r="C32" s="79" t="s">
        <v>66</v>
      </c>
      <c r="D32" s="40">
        <v>106153</v>
      </c>
      <c r="E32" s="80">
        <f t="shared" si="0"/>
        <v>1.3500879408313179E-2</v>
      </c>
    </row>
    <row r="33" spans="2:13" ht="15.75">
      <c r="B33" s="78" t="s">
        <v>67</v>
      </c>
      <c r="C33" s="79" t="s">
        <v>68</v>
      </c>
      <c r="D33" s="40">
        <v>78547</v>
      </c>
      <c r="E33" s="80">
        <f t="shared" si="0"/>
        <v>9.9898596825786848E-3</v>
      </c>
    </row>
    <row r="34" spans="2:13" ht="15.75">
      <c r="B34" s="78" t="s">
        <v>69</v>
      </c>
      <c r="C34" s="79" t="s">
        <v>70</v>
      </c>
      <c r="D34" s="40">
        <v>173594</v>
      </c>
      <c r="E34" s="80">
        <f t="shared" si="0"/>
        <v>2.2078242348371857E-2</v>
      </c>
    </row>
    <row r="35" spans="2:13" ht="15.75">
      <c r="B35" s="78" t="s">
        <v>71</v>
      </c>
      <c r="C35" s="79" t="s">
        <v>72</v>
      </c>
      <c r="D35" s="40">
        <v>124316</v>
      </c>
      <c r="E35" s="80">
        <f t="shared" si="0"/>
        <v>1.5810908071593466E-2</v>
      </c>
    </row>
    <row r="36" spans="2:13" ht="15.75">
      <c r="B36" s="78" t="s">
        <v>73</v>
      </c>
      <c r="C36" s="79" t="s">
        <v>74</v>
      </c>
      <c r="D36" s="40">
        <v>70142</v>
      </c>
      <c r="E36" s="80">
        <f t="shared" si="0"/>
        <v>8.9208847932503357E-3</v>
      </c>
    </row>
    <row r="37" spans="2:13" ht="15.75">
      <c r="B37" s="78" t="s">
        <v>75</v>
      </c>
      <c r="C37" s="79" t="s">
        <v>76</v>
      </c>
      <c r="D37" s="40">
        <v>184091</v>
      </c>
      <c r="E37" s="80">
        <f t="shared" si="0"/>
        <v>2.3413284515329584E-2</v>
      </c>
    </row>
    <row r="38" spans="2:13" ht="15.75">
      <c r="B38" s="78" t="s">
        <v>77</v>
      </c>
      <c r="C38" s="79" t="s">
        <v>78</v>
      </c>
      <c r="D38" s="40">
        <v>173744</v>
      </c>
      <c r="E38" s="80">
        <f t="shared" si="0"/>
        <v>2.2097319830037446E-2</v>
      </c>
    </row>
    <row r="39" spans="2:13" ht="15.75">
      <c r="B39" s="78" t="s">
        <v>79</v>
      </c>
      <c r="C39" s="79" t="s">
        <v>80</v>
      </c>
      <c r="D39" s="40">
        <v>41007</v>
      </c>
      <c r="E39" s="80">
        <f t="shared" si="0"/>
        <v>5.2154019377379677E-3</v>
      </c>
    </row>
    <row r="40" spans="2:13" ht="15.75">
      <c r="B40" s="78" t="s">
        <v>81</v>
      </c>
      <c r="C40" s="79" t="s">
        <v>82</v>
      </c>
      <c r="D40" s="40">
        <v>378223</v>
      </c>
      <c r="E40" s="80">
        <f t="shared" si="0"/>
        <v>4.8103615653353513E-2</v>
      </c>
      <c r="M40" s="21"/>
    </row>
    <row r="41" spans="2:13" ht="15.75">
      <c r="B41" s="78" t="s">
        <v>83</v>
      </c>
      <c r="C41" s="79" t="s">
        <v>84</v>
      </c>
      <c r="D41" s="40">
        <v>58953</v>
      </c>
      <c r="E41" s="80">
        <f t="shared" si="0"/>
        <v>7.4978318442087064E-3</v>
      </c>
    </row>
    <row r="42" spans="2:13" ht="15.75">
      <c r="B42" s="78" t="s">
        <v>85</v>
      </c>
      <c r="C42" s="79" t="s">
        <v>86</v>
      </c>
      <c r="D42" s="40">
        <v>88470</v>
      </c>
      <c r="E42" s="80">
        <f t="shared" si="0"/>
        <v>1.1251898686362767E-2</v>
      </c>
    </row>
    <row r="43" spans="2:13" ht="15.75">
      <c r="B43" s="78" t="s">
        <v>87</v>
      </c>
      <c r="C43" s="79" t="s">
        <v>88</v>
      </c>
      <c r="D43" s="40">
        <v>109344</v>
      </c>
      <c r="E43" s="80">
        <f t="shared" si="0"/>
        <v>1.390672103494575E-2</v>
      </c>
    </row>
    <row r="44" spans="2:13" ht="15.75">
      <c r="B44" s="78" t="s">
        <v>89</v>
      </c>
      <c r="C44" s="79" t="s">
        <v>90</v>
      </c>
      <c r="D44" s="40">
        <v>87001</v>
      </c>
      <c r="E44" s="80">
        <f t="shared" si="0"/>
        <v>1.1065066549251126E-2</v>
      </c>
    </row>
    <row r="45" spans="2:13" ht="15.75">
      <c r="B45" s="78" t="s">
        <v>91</v>
      </c>
      <c r="C45" s="79" t="s">
        <v>92</v>
      </c>
      <c r="D45" s="40">
        <v>41735</v>
      </c>
      <c r="E45" s="80">
        <f t="shared" si="0"/>
        <v>5.3079913154216131E-3</v>
      </c>
    </row>
    <row r="46" spans="2:13" ht="15.75">
      <c r="B46" s="78" t="s">
        <v>93</v>
      </c>
      <c r="C46" s="79" t="s">
        <v>94</v>
      </c>
      <c r="D46" s="40">
        <v>2582191</v>
      </c>
      <c r="E46" s="80">
        <f t="shared" si="0"/>
        <v>0.32841134306361208</v>
      </c>
    </row>
    <row r="47" spans="2:13" ht="15.75">
      <c r="B47" s="78" t="s">
        <v>95</v>
      </c>
      <c r="C47" s="79" t="s">
        <v>96</v>
      </c>
      <c r="D47" s="40">
        <v>825938</v>
      </c>
      <c r="E47" s="80">
        <f t="shared" si="0"/>
        <v>0.10504544701273981</v>
      </c>
    </row>
    <row r="48" spans="2:13" ht="16.5" thickBot="1">
      <c r="B48" s="81" t="s">
        <v>97</v>
      </c>
      <c r="C48" s="82" t="s">
        <v>5</v>
      </c>
      <c r="D48" s="37">
        <f>SUM(D5:D47)</f>
        <v>7862673</v>
      </c>
      <c r="E48" s="83">
        <f t="shared" si="0"/>
        <v>1</v>
      </c>
    </row>
    <row r="49" spans="4:4">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G10" sqref="G10"/>
    </sheetView>
  </sheetViews>
  <sheetFormatPr defaultRowHeight="15"/>
  <cols>
    <col min="2" max="2" width="9.140625" customWidth="1"/>
    <col min="3" max="3" width="19.28515625" customWidth="1"/>
    <col min="4" max="4" width="26.7109375" customWidth="1"/>
    <col min="5" max="16384" width="9.140625" style="9"/>
  </cols>
  <sheetData>
    <row r="1" spans="2:4" ht="15.75" thickBot="1"/>
    <row r="2" spans="2:4" ht="57.75" customHeight="1">
      <c r="B2" s="116" t="s">
        <v>200</v>
      </c>
      <c r="C2" s="117"/>
      <c r="D2" s="118"/>
    </row>
    <row r="3" spans="2:4" ht="51">
      <c r="B3" s="114" t="s">
        <v>6</v>
      </c>
      <c r="C3" s="115"/>
      <c r="D3" s="84" t="s">
        <v>114</v>
      </c>
    </row>
    <row r="4" spans="2:4">
      <c r="B4" s="75" t="s">
        <v>8</v>
      </c>
      <c r="C4" s="76" t="s">
        <v>164</v>
      </c>
      <c r="D4" s="85"/>
    </row>
    <row r="5" spans="2:4" ht="15.75">
      <c r="B5" s="127"/>
      <c r="C5" s="79" t="s">
        <v>165</v>
      </c>
      <c r="D5" s="86">
        <v>14412</v>
      </c>
    </row>
    <row r="6" spans="2:4" ht="15.75">
      <c r="B6" s="127" t="s">
        <v>13</v>
      </c>
      <c r="C6" s="79" t="s">
        <v>14</v>
      </c>
      <c r="D6" s="86">
        <v>75541</v>
      </c>
    </row>
    <row r="7" spans="2:4" ht="15.75">
      <c r="B7" s="127" t="s">
        <v>15</v>
      </c>
      <c r="C7" s="79" t="s">
        <v>16</v>
      </c>
      <c r="D7" s="86">
        <v>96896</v>
      </c>
    </row>
    <row r="8" spans="2:4" ht="15.75">
      <c r="B8" s="127" t="s">
        <v>17</v>
      </c>
      <c r="C8" s="79" t="s">
        <v>18</v>
      </c>
      <c r="D8" s="86">
        <v>142128</v>
      </c>
    </row>
    <row r="9" spans="2:4" ht="15.75">
      <c r="B9" s="127" t="s">
        <v>19</v>
      </c>
      <c r="C9" s="79" t="s">
        <v>20</v>
      </c>
      <c r="D9" s="86">
        <v>92134</v>
      </c>
    </row>
    <row r="10" spans="2:4" ht="15.75">
      <c r="B10" s="127" t="s">
        <v>21</v>
      </c>
      <c r="C10" s="79" t="s">
        <v>22</v>
      </c>
      <c r="D10" s="86">
        <v>128529</v>
      </c>
    </row>
    <row r="11" spans="2:4" ht="15.75">
      <c r="B11" s="127" t="s">
        <v>23</v>
      </c>
      <c r="C11" s="79" t="s">
        <v>24</v>
      </c>
      <c r="D11" s="86">
        <v>50023</v>
      </c>
    </row>
    <row r="12" spans="2:4" ht="15.75">
      <c r="B12" s="127" t="s">
        <v>25</v>
      </c>
      <c r="C12" s="79" t="s">
        <v>26</v>
      </c>
      <c r="D12" s="86">
        <v>48903</v>
      </c>
    </row>
    <row r="13" spans="2:4" ht="15.75">
      <c r="B13" s="127" t="s">
        <v>27</v>
      </c>
      <c r="C13" s="79" t="s">
        <v>28</v>
      </c>
      <c r="D13" s="86">
        <v>135099</v>
      </c>
    </row>
    <row r="14" spans="2:4" ht="15.75">
      <c r="B14" s="127" t="s">
        <v>29</v>
      </c>
      <c r="C14" s="79" t="s">
        <v>30</v>
      </c>
      <c r="D14" s="86">
        <v>54138</v>
      </c>
    </row>
    <row r="15" spans="2:4" ht="15.75">
      <c r="B15" s="127" t="s">
        <v>31</v>
      </c>
      <c r="C15" s="79" t="s">
        <v>32</v>
      </c>
      <c r="D15" s="86">
        <v>69451</v>
      </c>
    </row>
    <row r="16" spans="2:4" ht="15.75">
      <c r="B16" s="127" t="s">
        <v>33</v>
      </c>
      <c r="C16" s="79" t="s">
        <v>34</v>
      </c>
      <c r="D16" s="86">
        <v>43455</v>
      </c>
    </row>
    <row r="17" spans="2:4" ht="15.75">
      <c r="B17" s="127" t="s">
        <v>35</v>
      </c>
      <c r="C17" s="79" t="s">
        <v>36</v>
      </c>
      <c r="D17" s="86">
        <v>180085</v>
      </c>
    </row>
    <row r="18" spans="2:4" ht="15.75">
      <c r="B18" s="127" t="s">
        <v>37</v>
      </c>
      <c r="C18" s="79" t="s">
        <v>38</v>
      </c>
      <c r="D18" s="86">
        <v>137966</v>
      </c>
    </row>
    <row r="19" spans="2:4" ht="15.75">
      <c r="B19" s="127" t="s">
        <v>39</v>
      </c>
      <c r="C19" s="79" t="s">
        <v>40</v>
      </c>
      <c r="D19" s="86">
        <v>40223</v>
      </c>
    </row>
    <row r="20" spans="2:4" ht="15.75">
      <c r="B20" s="127" t="s">
        <v>41</v>
      </c>
      <c r="C20" s="79" t="s">
        <v>42</v>
      </c>
      <c r="D20" s="86">
        <v>87147</v>
      </c>
    </row>
    <row r="21" spans="2:4" ht="15.75">
      <c r="B21" s="127" t="s">
        <v>43</v>
      </c>
      <c r="C21" s="79" t="s">
        <v>44</v>
      </c>
      <c r="D21" s="86">
        <v>109127</v>
      </c>
    </row>
    <row r="22" spans="2:4" ht="15.75">
      <c r="B22" s="127" t="s">
        <v>45</v>
      </c>
      <c r="C22" s="79" t="s">
        <v>46</v>
      </c>
      <c r="D22" s="86">
        <v>86123</v>
      </c>
    </row>
    <row r="23" spans="2:4" ht="15.75">
      <c r="B23" s="127" t="s">
        <v>47</v>
      </c>
      <c r="C23" s="79" t="s">
        <v>48</v>
      </c>
      <c r="D23" s="86">
        <v>65710</v>
      </c>
    </row>
    <row r="24" spans="2:4" ht="15.75">
      <c r="B24" s="127" t="s">
        <v>49</v>
      </c>
      <c r="C24" s="79" t="s">
        <v>50</v>
      </c>
      <c r="D24" s="86">
        <v>57743</v>
      </c>
    </row>
    <row r="25" spans="2:4" ht="15.75">
      <c r="B25" s="127" t="s">
        <v>51</v>
      </c>
      <c r="C25" s="79" t="s">
        <v>52</v>
      </c>
      <c r="D25" s="86">
        <v>80660</v>
      </c>
    </row>
    <row r="26" spans="2:4" ht="15.75">
      <c r="B26" s="127" t="s">
        <v>53</v>
      </c>
      <c r="C26" s="79" t="s">
        <v>54</v>
      </c>
      <c r="D26" s="86">
        <v>46449</v>
      </c>
    </row>
    <row r="27" spans="2:4" ht="15.75">
      <c r="B27" s="127" t="s">
        <v>55</v>
      </c>
      <c r="C27" s="79" t="s">
        <v>56</v>
      </c>
      <c r="D27" s="86">
        <v>141636</v>
      </c>
    </row>
    <row r="28" spans="2:4" ht="15.75">
      <c r="B28" s="127" t="s">
        <v>57</v>
      </c>
      <c r="C28" s="79" t="s">
        <v>58</v>
      </c>
      <c r="D28" s="86">
        <v>44004</v>
      </c>
    </row>
    <row r="29" spans="2:4" ht="15.75">
      <c r="B29" s="127" t="s">
        <v>59</v>
      </c>
      <c r="C29" s="79" t="s">
        <v>60</v>
      </c>
      <c r="D29" s="86">
        <v>85276</v>
      </c>
    </row>
    <row r="30" spans="2:4" ht="15.75">
      <c r="B30" s="127" t="s">
        <v>61</v>
      </c>
      <c r="C30" s="79" t="s">
        <v>62</v>
      </c>
      <c r="D30" s="86">
        <v>37318</v>
      </c>
    </row>
    <row r="31" spans="2:4" ht="15.75">
      <c r="B31" s="127" t="s">
        <v>63</v>
      </c>
      <c r="C31" s="79" t="s">
        <v>64</v>
      </c>
      <c r="D31" s="86">
        <v>108574</v>
      </c>
    </row>
    <row r="32" spans="2:4" ht="15.75">
      <c r="B32" s="127" t="s">
        <v>65</v>
      </c>
      <c r="C32" s="79" t="s">
        <v>66</v>
      </c>
      <c r="D32" s="86">
        <v>68815</v>
      </c>
    </row>
    <row r="33" spans="2:12" ht="15.75">
      <c r="B33" s="127" t="s">
        <v>67</v>
      </c>
      <c r="C33" s="79" t="s">
        <v>68</v>
      </c>
      <c r="D33" s="86">
        <v>64959</v>
      </c>
    </row>
    <row r="34" spans="2:12" ht="15.75">
      <c r="B34" s="127" t="s">
        <v>69</v>
      </c>
      <c r="C34" s="79" t="s">
        <v>70</v>
      </c>
      <c r="D34" s="86">
        <v>162215</v>
      </c>
    </row>
    <row r="35" spans="2:12" ht="15.75">
      <c r="B35" s="127" t="s">
        <v>71</v>
      </c>
      <c r="C35" s="79" t="s">
        <v>72</v>
      </c>
      <c r="D35" s="86">
        <v>64181</v>
      </c>
    </row>
    <row r="36" spans="2:12" ht="15.75">
      <c r="B36" s="127" t="s">
        <v>73</v>
      </c>
      <c r="C36" s="79" t="s">
        <v>74</v>
      </c>
      <c r="D36" s="86">
        <v>43007</v>
      </c>
    </row>
    <row r="37" spans="2:12" ht="15.75">
      <c r="B37" s="127" t="s">
        <v>75</v>
      </c>
      <c r="C37" s="79" t="s">
        <v>76</v>
      </c>
      <c r="D37" s="86">
        <v>100075</v>
      </c>
    </row>
    <row r="38" spans="2:12" ht="15.75">
      <c r="B38" s="127" t="s">
        <v>77</v>
      </c>
      <c r="C38" s="79" t="s">
        <v>78</v>
      </c>
      <c r="D38" s="86">
        <v>91517</v>
      </c>
    </row>
    <row r="39" spans="2:12" ht="15.75">
      <c r="B39" s="127" t="s">
        <v>79</v>
      </c>
      <c r="C39" s="79" t="s">
        <v>80</v>
      </c>
      <c r="D39" s="86">
        <v>51520</v>
      </c>
    </row>
    <row r="40" spans="2:12" ht="15.75">
      <c r="B40" s="127" t="s">
        <v>81</v>
      </c>
      <c r="C40" s="79" t="s">
        <v>82</v>
      </c>
      <c r="D40" s="86">
        <v>173885</v>
      </c>
    </row>
    <row r="41" spans="2:12" ht="15.75">
      <c r="B41" s="127" t="s">
        <v>83</v>
      </c>
      <c r="C41" s="79" t="s">
        <v>84</v>
      </c>
      <c r="D41" s="86">
        <v>35294</v>
      </c>
    </row>
    <row r="42" spans="2:12" ht="15.75">
      <c r="B42" s="127" t="s">
        <v>85</v>
      </c>
      <c r="C42" s="79" t="s">
        <v>86</v>
      </c>
      <c r="D42" s="86">
        <v>49172</v>
      </c>
    </row>
    <row r="43" spans="2:12" ht="15.75">
      <c r="B43" s="127" t="s">
        <v>87</v>
      </c>
      <c r="C43" s="79" t="s">
        <v>88</v>
      </c>
      <c r="D43" s="86">
        <v>67307</v>
      </c>
    </row>
    <row r="44" spans="2:12" ht="15.75">
      <c r="B44" s="127" t="s">
        <v>89</v>
      </c>
      <c r="C44" s="79" t="s">
        <v>90</v>
      </c>
      <c r="D44" s="86">
        <v>45464</v>
      </c>
      <c r="L44" s="21"/>
    </row>
    <row r="45" spans="2:12" ht="15.75">
      <c r="B45" s="127" t="s">
        <v>91</v>
      </c>
      <c r="C45" s="79" t="s">
        <v>92</v>
      </c>
      <c r="D45" s="86">
        <v>49086</v>
      </c>
    </row>
    <row r="46" spans="2:12" ht="15.75">
      <c r="B46" s="127" t="s">
        <v>93</v>
      </c>
      <c r="C46" s="79" t="s">
        <v>94</v>
      </c>
      <c r="D46" s="86">
        <v>65303</v>
      </c>
    </row>
    <row r="47" spans="2:12" ht="15.75">
      <c r="B47" s="127">
        <v>421</v>
      </c>
      <c r="C47" s="79" t="s">
        <v>94</v>
      </c>
      <c r="D47" s="86">
        <v>92923</v>
      </c>
    </row>
    <row r="48" spans="2:12" ht="15.75">
      <c r="B48" s="127">
        <v>431</v>
      </c>
      <c r="C48" s="79" t="s">
        <v>94</v>
      </c>
      <c r="D48" s="86">
        <v>123253</v>
      </c>
    </row>
    <row r="49" spans="2:4" ht="15.75">
      <c r="B49" s="127">
        <v>441</v>
      </c>
      <c r="C49" s="79" t="s">
        <v>94</v>
      </c>
      <c r="D49" s="86">
        <v>93728</v>
      </c>
    </row>
    <row r="50" spans="2:4" ht="15.75">
      <c r="B50" s="127">
        <v>451</v>
      </c>
      <c r="C50" s="79" t="s">
        <v>94</v>
      </c>
      <c r="D50" s="86">
        <v>76214</v>
      </c>
    </row>
    <row r="51" spans="2:4" ht="15.75">
      <c r="B51" s="127">
        <v>461</v>
      </c>
      <c r="C51" s="79" t="s">
        <v>94</v>
      </c>
      <c r="D51" s="86">
        <v>113291</v>
      </c>
    </row>
    <row r="52" spans="2:4" ht="15.75">
      <c r="B52" s="127" t="s">
        <v>95</v>
      </c>
      <c r="C52" s="79" t="s">
        <v>96</v>
      </c>
      <c r="D52" s="86">
        <v>138932</v>
      </c>
    </row>
    <row r="53" spans="2:4" ht="16.5" thickBot="1">
      <c r="B53" s="87" t="s">
        <v>97</v>
      </c>
      <c r="C53" s="82" t="s">
        <v>5</v>
      </c>
      <c r="D53" s="88">
        <f>SUM(D5:D52)</f>
        <v>4028891</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7"/>
  <sheetViews>
    <sheetView workbookViewId="0">
      <selection activeCell="C22" sqref="C22"/>
    </sheetView>
  </sheetViews>
  <sheetFormatPr defaultRowHeight="12.75"/>
  <cols>
    <col min="1" max="1" width="12.140625" customWidth="1"/>
    <col min="2" max="2" width="30.7109375" customWidth="1"/>
    <col min="3" max="3" width="33.7109375" customWidth="1"/>
  </cols>
  <sheetData>
    <row r="1" spans="2:3" ht="16.5" thickBot="1">
      <c r="B1" s="110"/>
      <c r="C1" s="110"/>
    </row>
    <row r="2" spans="2:3" ht="39" customHeight="1">
      <c r="B2" s="119" t="s">
        <v>201</v>
      </c>
      <c r="C2" s="120"/>
    </row>
    <row r="3" spans="2:3">
      <c r="B3" s="75" t="s">
        <v>155</v>
      </c>
      <c r="C3" s="85" t="s">
        <v>7</v>
      </c>
    </row>
    <row r="4" spans="2:3" ht="15">
      <c r="B4" s="89" t="s">
        <v>168</v>
      </c>
      <c r="C4" s="41">
        <v>100202</v>
      </c>
    </row>
    <row r="5" spans="2:3" ht="15">
      <c r="B5" s="89" t="s">
        <v>163</v>
      </c>
      <c r="C5" s="41">
        <v>99914</v>
      </c>
    </row>
    <row r="6" spans="2:3" ht="15">
      <c r="B6" s="89" t="s">
        <v>179</v>
      </c>
      <c r="C6" s="41">
        <v>99587</v>
      </c>
    </row>
    <row r="7" spans="2:3" ht="15.75" thickBot="1">
      <c r="B7" s="90" t="s">
        <v>180</v>
      </c>
      <c r="C7" s="74">
        <v>99347</v>
      </c>
    </row>
  </sheetData>
  <mergeCells count="2">
    <mergeCell ref="B1:C1"/>
    <mergeCell ref="B2:C2"/>
  </mergeCells>
  <phoneticPr fontId="16" type="noConversion"/>
  <printOptions horizontalCentered="1" verticalCentered="1"/>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E31" sqref="E31"/>
    </sheetView>
  </sheetViews>
  <sheetFormatPr defaultColWidth="11.42578125" defaultRowHeight="12.75"/>
  <cols>
    <col min="2" max="2" width="5.140625" customWidth="1"/>
    <col min="3" max="3" width="17.5703125" style="7" customWidth="1"/>
    <col min="4" max="4" width="24.140625" customWidth="1"/>
    <col min="5" max="6" width="13.85546875" bestFit="1" customWidth="1"/>
  </cols>
  <sheetData>
    <row r="1" spans="2:8" ht="13.5" thickBot="1"/>
    <row r="2" spans="2:8" ht="53.25" customHeight="1">
      <c r="B2" s="92" t="s">
        <v>202</v>
      </c>
      <c r="C2" s="93"/>
      <c r="D2" s="93"/>
      <c r="E2" s="93"/>
      <c r="F2" s="94"/>
    </row>
    <row r="3" spans="2:8" ht="23.25" customHeight="1">
      <c r="B3" s="97" t="s">
        <v>4</v>
      </c>
      <c r="C3" s="91" t="s">
        <v>126</v>
      </c>
      <c r="D3" s="91" t="s">
        <v>98</v>
      </c>
      <c r="E3" s="91" t="s">
        <v>100</v>
      </c>
      <c r="F3" s="98"/>
    </row>
    <row r="4" spans="2:8">
      <c r="B4" s="97"/>
      <c r="C4" s="91"/>
      <c r="D4" s="91"/>
      <c r="E4" s="35" t="s">
        <v>132</v>
      </c>
      <c r="F4" s="46" t="s">
        <v>133</v>
      </c>
    </row>
    <row r="5" spans="2:8" ht="15">
      <c r="B5" s="42">
        <f>k_total_tec_0422!B6</f>
        <v>1</v>
      </c>
      <c r="C5" s="45" t="str">
        <f>k_total_tec_0422!C6</f>
        <v>METROPOLITAN LIFE</v>
      </c>
      <c r="D5" s="40">
        <f t="shared" ref="D5:D11" si="0">E5+F5</f>
        <v>1099754</v>
      </c>
      <c r="E5" s="40">
        <v>526015</v>
      </c>
      <c r="F5" s="41">
        <v>573739</v>
      </c>
      <c r="G5" s="4"/>
      <c r="H5" s="4"/>
    </row>
    <row r="6" spans="2:8" ht="15">
      <c r="B6" s="44">
        <f>k_total_tec_0422!B7</f>
        <v>2</v>
      </c>
      <c r="C6" s="45" t="str">
        <f>k_total_tec_0422!C7</f>
        <v>AZT VIITORUL TAU</v>
      </c>
      <c r="D6" s="40">
        <f t="shared" si="0"/>
        <v>1643544</v>
      </c>
      <c r="E6" s="40">
        <v>786012</v>
      </c>
      <c r="F6" s="41">
        <v>857532</v>
      </c>
      <c r="G6" s="4"/>
      <c r="H6" s="4"/>
    </row>
    <row r="7" spans="2:8" ht="15">
      <c r="B7" s="44">
        <f>k_total_tec_0422!B8</f>
        <v>3</v>
      </c>
      <c r="C7" s="43" t="str">
        <f>k_total_tec_0422!C8</f>
        <v>BCR</v>
      </c>
      <c r="D7" s="40">
        <f t="shared" si="0"/>
        <v>725102</v>
      </c>
      <c r="E7" s="40">
        <v>342766</v>
      </c>
      <c r="F7" s="41">
        <v>382336</v>
      </c>
      <c r="G7" s="4"/>
      <c r="H7" s="4"/>
    </row>
    <row r="8" spans="2:8" ht="15">
      <c r="B8" s="44">
        <f>k_total_tec_0422!B9</f>
        <v>4</v>
      </c>
      <c r="C8" s="43" t="str">
        <f>k_total_tec_0422!C9</f>
        <v>BRD</v>
      </c>
      <c r="D8" s="40">
        <f t="shared" si="0"/>
        <v>514564</v>
      </c>
      <c r="E8" s="40">
        <v>242571</v>
      </c>
      <c r="F8" s="41">
        <v>271993</v>
      </c>
      <c r="G8" s="4"/>
      <c r="H8" s="4"/>
    </row>
    <row r="9" spans="2:8" ht="15">
      <c r="B9" s="44">
        <f>k_total_tec_0422!B10</f>
        <v>5</v>
      </c>
      <c r="C9" s="43" t="str">
        <f>k_total_tec_0422!C10</f>
        <v>VITAL</v>
      </c>
      <c r="D9" s="40">
        <f t="shared" si="0"/>
        <v>988946</v>
      </c>
      <c r="E9" s="40">
        <v>465615</v>
      </c>
      <c r="F9" s="41">
        <v>523331</v>
      </c>
      <c r="G9" s="4"/>
      <c r="H9" s="4"/>
    </row>
    <row r="10" spans="2:8" ht="15">
      <c r="B10" s="44">
        <f>k_total_tec_0422!B11</f>
        <v>6</v>
      </c>
      <c r="C10" s="43" t="str">
        <f>k_total_tec_0422!C11</f>
        <v>ARIPI</v>
      </c>
      <c r="D10" s="40">
        <f t="shared" si="0"/>
        <v>824513</v>
      </c>
      <c r="E10" s="40">
        <v>390443</v>
      </c>
      <c r="F10" s="41">
        <v>434070</v>
      </c>
      <c r="G10" s="4"/>
      <c r="H10" s="4"/>
    </row>
    <row r="11" spans="2:8" ht="15">
      <c r="B11" s="44">
        <f>k_total_tec_0422!B12</f>
        <v>7</v>
      </c>
      <c r="C11" s="43" t="s">
        <v>174</v>
      </c>
      <c r="D11" s="40">
        <f t="shared" si="0"/>
        <v>2066250</v>
      </c>
      <c r="E11" s="40">
        <v>1023829</v>
      </c>
      <c r="F11" s="41">
        <v>1042421</v>
      </c>
      <c r="G11" s="4"/>
      <c r="H11" s="4"/>
    </row>
    <row r="12" spans="2:8" ht="15.75" thickBot="1">
      <c r="B12" s="121" t="s">
        <v>5</v>
      </c>
      <c r="C12" s="122"/>
      <c r="D12" s="37">
        <f>SUM(D5:D11)</f>
        <v>7862673</v>
      </c>
      <c r="E12" s="37">
        <f>SUM(E5:E11)</f>
        <v>3777251</v>
      </c>
      <c r="F12" s="38">
        <f>SUM(F5:F11)</f>
        <v>4085422</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39" sqref="P39"/>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D21" sqref="D21"/>
    </sheetView>
  </sheetViews>
  <sheetFormatPr defaultColWidth="11.42578125" defaultRowHeight="12.75"/>
  <cols>
    <col min="2" max="2" width="4.85546875" customWidth="1"/>
    <col min="3" max="3" width="18.1406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57.75" customHeight="1">
      <c r="B2" s="92" t="s">
        <v>203</v>
      </c>
      <c r="C2" s="93"/>
      <c r="D2" s="93"/>
      <c r="E2" s="93"/>
      <c r="F2" s="93"/>
      <c r="G2" s="93"/>
      <c r="H2" s="93"/>
      <c r="I2" s="93"/>
      <c r="J2" s="93"/>
      <c r="K2" s="93"/>
      <c r="L2" s="93"/>
      <c r="M2" s="93"/>
      <c r="N2" s="93"/>
      <c r="O2" s="93"/>
      <c r="P2" s="94"/>
    </row>
    <row r="3" spans="2:16" ht="23.25" customHeight="1">
      <c r="B3" s="97" t="s">
        <v>4</v>
      </c>
      <c r="C3" s="91" t="s">
        <v>126</v>
      </c>
      <c r="D3" s="91" t="s">
        <v>98</v>
      </c>
      <c r="E3" s="123"/>
      <c r="F3" s="124"/>
      <c r="G3" s="124"/>
      <c r="H3" s="125"/>
      <c r="I3" s="91" t="s">
        <v>100</v>
      </c>
      <c r="J3" s="91"/>
      <c r="K3" s="91"/>
      <c r="L3" s="91"/>
      <c r="M3" s="91"/>
      <c r="N3" s="91"/>
      <c r="O3" s="91"/>
      <c r="P3" s="98"/>
    </row>
    <row r="4" spans="2:16" ht="23.25" customHeight="1">
      <c r="B4" s="97"/>
      <c r="C4" s="91"/>
      <c r="D4" s="91"/>
      <c r="E4" s="91" t="s">
        <v>5</v>
      </c>
      <c r="F4" s="91"/>
      <c r="G4" s="91"/>
      <c r="H4" s="91"/>
      <c r="I4" s="91" t="s">
        <v>134</v>
      </c>
      <c r="J4" s="91"/>
      <c r="K4" s="91"/>
      <c r="L4" s="91"/>
      <c r="M4" s="91" t="s">
        <v>135</v>
      </c>
      <c r="N4" s="91"/>
      <c r="O4" s="91"/>
      <c r="P4" s="98"/>
    </row>
    <row r="5" spans="2:16" ht="47.25" customHeight="1">
      <c r="B5" s="97"/>
      <c r="C5" s="91"/>
      <c r="D5" s="91"/>
      <c r="E5" s="35" t="s">
        <v>136</v>
      </c>
      <c r="F5" s="35" t="s">
        <v>137</v>
      </c>
      <c r="G5" s="35" t="s">
        <v>170</v>
      </c>
      <c r="H5" s="35" t="s">
        <v>169</v>
      </c>
      <c r="I5" s="35" t="s">
        <v>136</v>
      </c>
      <c r="J5" s="35" t="s">
        <v>137</v>
      </c>
      <c r="K5" s="35" t="s">
        <v>170</v>
      </c>
      <c r="L5" s="35" t="s">
        <v>169</v>
      </c>
      <c r="M5" s="35" t="s">
        <v>136</v>
      </c>
      <c r="N5" s="35" t="s">
        <v>137</v>
      </c>
      <c r="O5" s="35" t="s">
        <v>170</v>
      </c>
      <c r="P5" s="46" t="s">
        <v>169</v>
      </c>
    </row>
    <row r="6" spans="2:16" ht="18" hidden="1" customHeight="1">
      <c r="B6" s="29"/>
      <c r="C6" s="16"/>
      <c r="D6" s="17" t="s">
        <v>138</v>
      </c>
      <c r="E6" s="17" t="s">
        <v>139</v>
      </c>
      <c r="F6" s="17" t="s">
        <v>140</v>
      </c>
      <c r="G6" s="17"/>
      <c r="H6" s="17" t="s">
        <v>141</v>
      </c>
      <c r="I6" s="17" t="s">
        <v>139</v>
      </c>
      <c r="J6" s="17" t="s">
        <v>140</v>
      </c>
      <c r="K6" s="17"/>
      <c r="L6" s="17" t="s">
        <v>141</v>
      </c>
      <c r="M6" s="17" t="s">
        <v>142</v>
      </c>
      <c r="N6" s="17" t="s">
        <v>143</v>
      </c>
      <c r="O6" s="17"/>
      <c r="P6" s="18" t="s">
        <v>144</v>
      </c>
    </row>
    <row r="7" spans="2:16" ht="15">
      <c r="B7" s="42">
        <f>k_total_tec_0422!B6</f>
        <v>1</v>
      </c>
      <c r="C7" s="45" t="str">
        <f>k_total_tec_0422!C6</f>
        <v>METROPOLITAN LIFE</v>
      </c>
      <c r="D7" s="40">
        <f>SUM(E7+F7+G7+H7)</f>
        <v>1099754</v>
      </c>
      <c r="E7" s="40">
        <f>I7+M7</f>
        <v>98121</v>
      </c>
      <c r="F7" s="40">
        <f>J7+N7</f>
        <v>323235</v>
      </c>
      <c r="G7" s="40">
        <f>K7+O7</f>
        <v>389816</v>
      </c>
      <c r="H7" s="40">
        <f>L7+P7</f>
        <v>288582</v>
      </c>
      <c r="I7" s="40">
        <v>45555</v>
      </c>
      <c r="J7" s="40">
        <v>151401</v>
      </c>
      <c r="K7" s="40">
        <v>182328</v>
      </c>
      <c r="L7" s="40">
        <v>146731</v>
      </c>
      <c r="M7" s="40">
        <v>52566</v>
      </c>
      <c r="N7" s="40">
        <v>171834</v>
      </c>
      <c r="O7" s="40">
        <v>207488</v>
      </c>
      <c r="P7" s="41">
        <v>141851</v>
      </c>
    </row>
    <row r="8" spans="2:16" ht="15">
      <c r="B8" s="44">
        <f>k_total_tec_0422!B7</f>
        <v>2</v>
      </c>
      <c r="C8" s="45" t="str">
        <f>k_total_tec_0422!C7</f>
        <v>AZT VIITORUL TAU</v>
      </c>
      <c r="D8" s="40">
        <f t="shared" ref="D8:D13" si="0">SUM(E8+F8+G8+H8)</f>
        <v>1643544</v>
      </c>
      <c r="E8" s="40">
        <f t="shared" ref="E8:E13" si="1">I8+M8</f>
        <v>97836</v>
      </c>
      <c r="F8" s="40">
        <f t="shared" ref="F8:F13" si="2">J8+N8</f>
        <v>295376</v>
      </c>
      <c r="G8" s="40">
        <f t="shared" ref="G8:G13" si="3">K8+O8</f>
        <v>649564</v>
      </c>
      <c r="H8" s="40">
        <f t="shared" ref="H8:H13" si="4">L8+P8</f>
        <v>600768</v>
      </c>
      <c r="I8" s="40">
        <v>45395</v>
      </c>
      <c r="J8" s="40">
        <v>138357</v>
      </c>
      <c r="K8" s="40">
        <v>304012</v>
      </c>
      <c r="L8" s="40">
        <v>298248</v>
      </c>
      <c r="M8" s="40">
        <v>52441</v>
      </c>
      <c r="N8" s="40">
        <v>157019</v>
      </c>
      <c r="O8" s="40">
        <v>345552</v>
      </c>
      <c r="P8" s="41">
        <v>302520</v>
      </c>
    </row>
    <row r="9" spans="2:16" ht="15">
      <c r="B9" s="44">
        <f>k_total_tec_0422!B8</f>
        <v>3</v>
      </c>
      <c r="C9" s="43" t="str">
        <f>k_total_tec_0422!C8</f>
        <v>BCR</v>
      </c>
      <c r="D9" s="40">
        <f t="shared" si="0"/>
        <v>725102</v>
      </c>
      <c r="E9" s="40">
        <f t="shared" si="1"/>
        <v>101369</v>
      </c>
      <c r="F9" s="40">
        <f t="shared" si="2"/>
        <v>293168</v>
      </c>
      <c r="G9" s="40">
        <f t="shared" si="3"/>
        <v>187653</v>
      </c>
      <c r="H9" s="40">
        <f t="shared" si="4"/>
        <v>142912</v>
      </c>
      <c r="I9" s="40">
        <v>46873</v>
      </c>
      <c r="J9" s="40">
        <v>138726</v>
      </c>
      <c r="K9" s="40">
        <v>87222</v>
      </c>
      <c r="L9" s="40">
        <v>69945</v>
      </c>
      <c r="M9" s="40">
        <v>54496</v>
      </c>
      <c r="N9" s="40">
        <v>154442</v>
      </c>
      <c r="O9" s="40">
        <v>100431</v>
      </c>
      <c r="P9" s="41">
        <v>72967</v>
      </c>
    </row>
    <row r="10" spans="2:16" ht="15">
      <c r="B10" s="44">
        <f>k_total_tec_0422!B9</f>
        <v>4</v>
      </c>
      <c r="C10" s="43" t="str">
        <f>k_total_tec_0422!C9</f>
        <v>BRD</v>
      </c>
      <c r="D10" s="40">
        <f t="shared" si="0"/>
        <v>514564</v>
      </c>
      <c r="E10" s="40">
        <f t="shared" si="1"/>
        <v>105813</v>
      </c>
      <c r="F10" s="40">
        <f t="shared" si="2"/>
        <v>236430</v>
      </c>
      <c r="G10" s="40">
        <f t="shared" si="3"/>
        <v>115099</v>
      </c>
      <c r="H10" s="40">
        <f t="shared" si="4"/>
        <v>57222</v>
      </c>
      <c r="I10" s="40">
        <v>49056</v>
      </c>
      <c r="J10" s="40">
        <v>112586</v>
      </c>
      <c r="K10" s="40">
        <v>53475</v>
      </c>
      <c r="L10" s="40">
        <v>27454</v>
      </c>
      <c r="M10" s="40">
        <v>56757</v>
      </c>
      <c r="N10" s="40">
        <v>123844</v>
      </c>
      <c r="O10" s="40">
        <v>61624</v>
      </c>
      <c r="P10" s="41">
        <v>29768</v>
      </c>
    </row>
    <row r="11" spans="2:16" ht="15">
      <c r="B11" s="44">
        <f>k_total_tec_0422!B10</f>
        <v>5</v>
      </c>
      <c r="C11" s="43" t="str">
        <f>k_total_tec_0422!C10</f>
        <v>VITAL</v>
      </c>
      <c r="D11" s="40">
        <f t="shared" si="0"/>
        <v>988946</v>
      </c>
      <c r="E11" s="40">
        <f t="shared" si="1"/>
        <v>97711</v>
      </c>
      <c r="F11" s="40">
        <f t="shared" si="2"/>
        <v>352192</v>
      </c>
      <c r="G11" s="40">
        <f t="shared" si="3"/>
        <v>323177</v>
      </c>
      <c r="H11" s="40">
        <f t="shared" si="4"/>
        <v>215866</v>
      </c>
      <c r="I11" s="40">
        <v>45331</v>
      </c>
      <c r="J11" s="40">
        <v>165540</v>
      </c>
      <c r="K11" s="40">
        <v>147334</v>
      </c>
      <c r="L11" s="40">
        <v>107410</v>
      </c>
      <c r="M11" s="40">
        <v>52380</v>
      </c>
      <c r="N11" s="40">
        <v>186652</v>
      </c>
      <c r="O11" s="40">
        <v>175843</v>
      </c>
      <c r="P11" s="41">
        <v>108456</v>
      </c>
    </row>
    <row r="12" spans="2:16" ht="15">
      <c r="B12" s="44">
        <f>k_total_tec_0422!B11</f>
        <v>6</v>
      </c>
      <c r="C12" s="43" t="str">
        <f>k_total_tec_0422!C11</f>
        <v>ARIPI</v>
      </c>
      <c r="D12" s="40">
        <f t="shared" si="0"/>
        <v>824513</v>
      </c>
      <c r="E12" s="40">
        <f t="shared" si="1"/>
        <v>97640</v>
      </c>
      <c r="F12" s="40">
        <f t="shared" si="2"/>
        <v>263584</v>
      </c>
      <c r="G12" s="40">
        <f t="shared" si="3"/>
        <v>271510</v>
      </c>
      <c r="H12" s="40">
        <f t="shared" si="4"/>
        <v>191779</v>
      </c>
      <c r="I12" s="40">
        <v>45305</v>
      </c>
      <c r="J12" s="40">
        <v>123824</v>
      </c>
      <c r="K12" s="40">
        <v>124990</v>
      </c>
      <c r="L12" s="40">
        <v>96324</v>
      </c>
      <c r="M12" s="40">
        <v>52335</v>
      </c>
      <c r="N12" s="40">
        <v>139760</v>
      </c>
      <c r="O12" s="40">
        <v>146520</v>
      </c>
      <c r="P12" s="41">
        <v>95455</v>
      </c>
    </row>
    <row r="13" spans="2:16" ht="15">
      <c r="B13" s="44">
        <f>k_total_tec_0422!B12</f>
        <v>7</v>
      </c>
      <c r="C13" s="43" t="s">
        <v>174</v>
      </c>
      <c r="D13" s="40">
        <f t="shared" si="0"/>
        <v>2066250</v>
      </c>
      <c r="E13" s="40">
        <f t="shared" si="1"/>
        <v>100095</v>
      </c>
      <c r="F13" s="40">
        <f t="shared" si="2"/>
        <v>338610</v>
      </c>
      <c r="G13" s="40">
        <f t="shared" si="3"/>
        <v>825997</v>
      </c>
      <c r="H13" s="40">
        <f t="shared" si="4"/>
        <v>801548</v>
      </c>
      <c r="I13" s="40">
        <v>46520</v>
      </c>
      <c r="J13" s="40">
        <v>159886</v>
      </c>
      <c r="K13" s="40">
        <v>405929</v>
      </c>
      <c r="L13" s="40">
        <v>411494</v>
      </c>
      <c r="M13" s="40">
        <v>53575</v>
      </c>
      <c r="N13" s="40">
        <v>178724</v>
      </c>
      <c r="O13" s="40">
        <v>420068</v>
      </c>
      <c r="P13" s="41">
        <v>390054</v>
      </c>
    </row>
    <row r="14" spans="2:16" ht="15.75" thickBot="1">
      <c r="B14" s="102" t="s">
        <v>5</v>
      </c>
      <c r="C14" s="103"/>
      <c r="D14" s="37">
        <f t="shared" ref="D14:P14" si="5">SUM(D7:D13)</f>
        <v>7862673</v>
      </c>
      <c r="E14" s="37">
        <f t="shared" si="5"/>
        <v>698585</v>
      </c>
      <c r="F14" s="37">
        <f t="shared" si="5"/>
        <v>2102595</v>
      </c>
      <c r="G14" s="37">
        <f t="shared" si="5"/>
        <v>2762816</v>
      </c>
      <c r="H14" s="37">
        <f t="shared" si="5"/>
        <v>2298677</v>
      </c>
      <c r="I14" s="37">
        <f t="shared" si="5"/>
        <v>324035</v>
      </c>
      <c r="J14" s="37">
        <f t="shared" si="5"/>
        <v>990320</v>
      </c>
      <c r="K14" s="37">
        <f t="shared" si="5"/>
        <v>1305290</v>
      </c>
      <c r="L14" s="37">
        <f t="shared" si="5"/>
        <v>1157606</v>
      </c>
      <c r="M14" s="37">
        <f t="shared" si="5"/>
        <v>374550</v>
      </c>
      <c r="N14" s="37">
        <f t="shared" si="5"/>
        <v>1112275</v>
      </c>
      <c r="O14" s="37">
        <f t="shared" si="5"/>
        <v>1457526</v>
      </c>
      <c r="P14" s="38">
        <f t="shared" si="5"/>
        <v>1141071</v>
      </c>
    </row>
    <row r="16" spans="2:16">
      <c r="B16" s="11"/>
      <c r="C16" s="12"/>
      <c r="E16" s="4"/>
      <c r="I16" s="4"/>
    </row>
    <row r="17" spans="2:3">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Q34" sqref="Q34"/>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P4" sqref="P4"/>
    </sheetView>
  </sheetViews>
  <sheetFormatPr defaultRowHeight="12.75"/>
  <cols>
    <col min="2" max="2" width="4.85546875" customWidth="1"/>
    <col min="3" max="3" width="17.85546875" customWidth="1"/>
    <col min="4" max="4" width="20.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2.75" customHeight="1">
      <c r="B2" s="92" t="s">
        <v>182</v>
      </c>
      <c r="C2" s="93"/>
      <c r="D2" s="93"/>
      <c r="E2" s="93"/>
      <c r="F2" s="93"/>
      <c r="G2" s="93"/>
      <c r="H2" s="93"/>
      <c r="I2" s="93"/>
      <c r="J2" s="93"/>
      <c r="K2" s="94"/>
    </row>
    <row r="3" spans="2:11" ht="69.75" customHeight="1">
      <c r="B3" s="97" t="s">
        <v>4</v>
      </c>
      <c r="C3" s="91" t="s">
        <v>126</v>
      </c>
      <c r="D3" s="91" t="s">
        <v>176</v>
      </c>
      <c r="E3" s="91" t="s">
        <v>99</v>
      </c>
      <c r="F3" s="91"/>
      <c r="G3" s="91" t="s">
        <v>184</v>
      </c>
      <c r="H3" s="91"/>
      <c r="I3" s="91"/>
      <c r="J3" s="91" t="s">
        <v>100</v>
      </c>
      <c r="K3" s="98"/>
    </row>
    <row r="4" spans="2:11" ht="119.25" customHeight="1">
      <c r="B4" s="97" t="s">
        <v>4</v>
      </c>
      <c r="C4" s="91"/>
      <c r="D4" s="91"/>
      <c r="E4" s="35" t="s">
        <v>10</v>
      </c>
      <c r="F4" s="35" t="s">
        <v>101</v>
      </c>
      <c r="G4" s="35" t="s">
        <v>10</v>
      </c>
      <c r="H4" s="35" t="s">
        <v>102</v>
      </c>
      <c r="I4" s="35" t="s">
        <v>101</v>
      </c>
      <c r="J4" s="35" t="s">
        <v>185</v>
      </c>
      <c r="K4" s="46" t="s">
        <v>186</v>
      </c>
    </row>
    <row r="5" spans="2:11" hidden="1">
      <c r="B5" s="26"/>
      <c r="C5" s="24"/>
      <c r="D5" s="25" t="s">
        <v>103</v>
      </c>
      <c r="E5" s="25" t="s">
        <v>104</v>
      </c>
      <c r="F5" s="24"/>
      <c r="G5" s="25" t="s">
        <v>105</v>
      </c>
      <c r="H5" s="24"/>
      <c r="I5" s="24"/>
      <c r="J5" s="25" t="s">
        <v>106</v>
      </c>
      <c r="K5" s="27" t="s">
        <v>107</v>
      </c>
    </row>
    <row r="6" spans="2:11" ht="15">
      <c r="B6" s="42">
        <f>[1]k_total_tec_0609!A10</f>
        <v>1</v>
      </c>
      <c r="C6" s="45" t="s">
        <v>175</v>
      </c>
      <c r="D6" s="40">
        <v>1099754</v>
      </c>
      <c r="E6" s="40">
        <v>553917</v>
      </c>
      <c r="F6" s="48">
        <f>E6/D6</f>
        <v>0.50367354881182524</v>
      </c>
      <c r="G6" s="40">
        <v>25541</v>
      </c>
      <c r="H6" s="48">
        <f t="shared" ref="H6:H13" si="0">G6/$G$13</f>
        <v>0.13828744687186983</v>
      </c>
      <c r="I6" s="48">
        <f t="shared" ref="I6:I13" si="1">G6/D6</f>
        <v>2.3224284703670092E-2</v>
      </c>
      <c r="J6" s="40">
        <v>24152</v>
      </c>
      <c r="K6" s="41">
        <v>1389</v>
      </c>
    </row>
    <row r="7" spans="2:11" ht="15">
      <c r="B7" s="44">
        <v>2</v>
      </c>
      <c r="C7" s="45" t="str">
        <f>[1]k_total_tec_0609!B12</f>
        <v>AZT VIITORUL TAU</v>
      </c>
      <c r="D7" s="40">
        <v>1643544</v>
      </c>
      <c r="E7" s="40">
        <v>858404</v>
      </c>
      <c r="F7" s="48">
        <f t="shared" ref="F7:F12" si="2">E7/D7</f>
        <v>0.52228842063248682</v>
      </c>
      <c r="G7" s="40">
        <v>38892</v>
      </c>
      <c r="H7" s="48">
        <f t="shared" si="0"/>
        <v>0.21057418988061399</v>
      </c>
      <c r="I7" s="48">
        <f t="shared" si="1"/>
        <v>2.3663497904528263E-2</v>
      </c>
      <c r="J7" s="40">
        <v>36824</v>
      </c>
      <c r="K7" s="41">
        <v>2068</v>
      </c>
    </row>
    <row r="8" spans="2:11" ht="15">
      <c r="B8" s="44">
        <v>3</v>
      </c>
      <c r="C8" s="43" t="str">
        <f>[1]k_total_tec_0609!B13</f>
        <v>BCR</v>
      </c>
      <c r="D8" s="40">
        <v>725102</v>
      </c>
      <c r="E8" s="40">
        <v>347359</v>
      </c>
      <c r="F8" s="48">
        <f t="shared" si="2"/>
        <v>0.47904846490562708</v>
      </c>
      <c r="G8" s="40">
        <v>17089</v>
      </c>
      <c r="H8" s="48">
        <f t="shared" si="0"/>
        <v>9.2525515038306402E-2</v>
      </c>
      <c r="I8" s="48">
        <f t="shared" si="1"/>
        <v>2.356771874853469E-2</v>
      </c>
      <c r="J8" s="40">
        <v>16113</v>
      </c>
      <c r="K8" s="41">
        <v>976</v>
      </c>
    </row>
    <row r="9" spans="2:11" ht="15">
      <c r="B9" s="44">
        <v>4</v>
      </c>
      <c r="C9" s="43" t="str">
        <f>[1]k_total_tec_0609!B15</f>
        <v>BRD</v>
      </c>
      <c r="D9" s="40">
        <v>514564</v>
      </c>
      <c r="E9" s="40">
        <v>240240</v>
      </c>
      <c r="F9" s="48">
        <f t="shared" si="2"/>
        <v>0.46688069899954138</v>
      </c>
      <c r="G9" s="40">
        <v>12244</v>
      </c>
      <c r="H9" s="48">
        <f t="shared" si="0"/>
        <v>6.6293077776875389E-2</v>
      </c>
      <c r="I9" s="48">
        <f t="shared" si="1"/>
        <v>2.3794902091868068E-2</v>
      </c>
      <c r="J9" s="40">
        <v>11593</v>
      </c>
      <c r="K9" s="41">
        <v>651</v>
      </c>
    </row>
    <row r="10" spans="2:11" ht="15">
      <c r="B10" s="44">
        <v>5</v>
      </c>
      <c r="C10" s="43" t="str">
        <f>[1]k_total_tec_0609!B16</f>
        <v>VITAL</v>
      </c>
      <c r="D10" s="40">
        <v>988946</v>
      </c>
      <c r="E10" s="40">
        <v>469921</v>
      </c>
      <c r="F10" s="48">
        <f t="shared" si="2"/>
        <v>0.47517356862760962</v>
      </c>
      <c r="G10" s="40">
        <v>22531</v>
      </c>
      <c r="H10" s="48">
        <f t="shared" si="0"/>
        <v>0.12199030834619237</v>
      </c>
      <c r="I10" s="48">
        <f t="shared" si="1"/>
        <v>2.2782841530275669E-2</v>
      </c>
      <c r="J10" s="40">
        <v>21284</v>
      </c>
      <c r="K10" s="41">
        <v>1247</v>
      </c>
    </row>
    <row r="11" spans="2:11" ht="15">
      <c r="B11" s="44">
        <v>6</v>
      </c>
      <c r="C11" s="43" t="str">
        <f>[1]k_total_tec_0609!B18</f>
        <v>ARIPI</v>
      </c>
      <c r="D11" s="40">
        <v>824513</v>
      </c>
      <c r="E11" s="40">
        <v>409607</v>
      </c>
      <c r="F11" s="48">
        <f t="shared" si="2"/>
        <v>0.49678658796162101</v>
      </c>
      <c r="G11" s="40">
        <v>19229</v>
      </c>
      <c r="H11" s="48">
        <f t="shared" si="0"/>
        <v>0.10411218495357211</v>
      </c>
      <c r="I11" s="48">
        <f t="shared" si="1"/>
        <v>2.3321645625963446E-2</v>
      </c>
      <c r="J11" s="40">
        <v>18204</v>
      </c>
      <c r="K11" s="41">
        <v>1025</v>
      </c>
    </row>
    <row r="12" spans="2:11" ht="15">
      <c r="B12" s="44">
        <v>7</v>
      </c>
      <c r="C12" s="43" t="s">
        <v>174</v>
      </c>
      <c r="D12" s="40">
        <v>2066250</v>
      </c>
      <c r="E12" s="40">
        <v>1149443</v>
      </c>
      <c r="F12" s="48">
        <f t="shared" si="2"/>
        <v>0.55629425287356327</v>
      </c>
      <c r="G12" s="40">
        <v>49169</v>
      </c>
      <c r="H12" s="48">
        <f t="shared" si="0"/>
        <v>0.26621727713256993</v>
      </c>
      <c r="I12" s="48">
        <f t="shared" si="1"/>
        <v>2.3796249243799153E-2</v>
      </c>
      <c r="J12" s="40">
        <v>46644</v>
      </c>
      <c r="K12" s="41">
        <v>2525</v>
      </c>
    </row>
    <row r="13" spans="2:11" ht="15.75" thickBot="1">
      <c r="B13" s="39" t="s">
        <v>5</v>
      </c>
      <c r="C13" s="36"/>
      <c r="D13" s="37">
        <f>SUM(D6:D12)</f>
        <v>7862673</v>
      </c>
      <c r="E13" s="37">
        <f>SUM(E6:E12)</f>
        <v>4028891</v>
      </c>
      <c r="F13" s="47">
        <f>E13/D13</f>
        <v>0.51240729456763623</v>
      </c>
      <c r="G13" s="37">
        <f>SUM(G6:G12)</f>
        <v>184695</v>
      </c>
      <c r="H13" s="47">
        <f t="shared" si="0"/>
        <v>1</v>
      </c>
      <c r="I13" s="47">
        <f t="shared" si="1"/>
        <v>2.3490103174836345E-2</v>
      </c>
      <c r="J13" s="37">
        <f>SUM(J6:J12)</f>
        <v>174814</v>
      </c>
      <c r="K13" s="38">
        <f>SUM(K6:K12)</f>
        <v>9881</v>
      </c>
    </row>
    <row r="14" spans="2:11">
      <c r="C14" s="7"/>
      <c r="D14" s="4"/>
      <c r="E14" s="4"/>
    </row>
    <row r="15" spans="2:11" ht="14.25" customHeight="1">
      <c r="B15" s="99" t="s">
        <v>108</v>
      </c>
      <c r="C15" s="99"/>
      <c r="D15" s="99"/>
      <c r="E15" s="99"/>
      <c r="F15" s="99"/>
      <c r="G15" s="99"/>
      <c r="H15" s="99"/>
      <c r="I15" s="99"/>
      <c r="J15" s="99"/>
      <c r="K15" s="99"/>
    </row>
    <row r="16" spans="2:11" ht="33.75" customHeight="1">
      <c r="B16" s="100" t="s">
        <v>145</v>
      </c>
      <c r="C16" s="100"/>
      <c r="D16" s="100"/>
      <c r="E16" s="100"/>
      <c r="F16" s="100"/>
      <c r="G16" s="100"/>
      <c r="H16" s="100"/>
      <c r="I16" s="100"/>
      <c r="J16" s="100"/>
      <c r="K16" s="100"/>
    </row>
    <row r="17" spans="2:11" ht="30.75" customHeight="1">
      <c r="B17" s="99" t="s">
        <v>109</v>
      </c>
      <c r="C17" s="99"/>
      <c r="D17" s="99"/>
      <c r="E17" s="99"/>
      <c r="F17" s="99"/>
      <c r="G17" s="99"/>
      <c r="H17" s="99"/>
      <c r="I17" s="99"/>
      <c r="J17" s="99"/>
      <c r="K17" s="99"/>
    </row>
    <row r="18" spans="2:11" ht="207.75" customHeight="1">
      <c r="B18" s="99" t="s">
        <v>183</v>
      </c>
      <c r="C18" s="101"/>
      <c r="D18" s="101"/>
      <c r="E18" s="101"/>
      <c r="F18" s="101"/>
      <c r="G18" s="101"/>
      <c r="H18" s="101"/>
      <c r="I18" s="101"/>
      <c r="J18" s="101"/>
      <c r="K18" s="101"/>
    </row>
  </sheetData>
  <mergeCells count="11">
    <mergeCell ref="B15:K15"/>
    <mergeCell ref="B16:K16"/>
    <mergeCell ref="B17:K17"/>
    <mergeCell ref="B18:K18"/>
    <mergeCell ref="B3:B4"/>
    <mergeCell ref="C3:C4"/>
    <mergeCell ref="D3:D4"/>
    <mergeCell ref="E3:F3"/>
    <mergeCell ref="G3:I3"/>
    <mergeCell ref="J3:K3"/>
    <mergeCell ref="B2:K2"/>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G18"/>
  <sheetViews>
    <sheetView zoomScaleNormal="100" workbookViewId="0">
      <selection activeCell="D17" sqref="D17"/>
    </sheetView>
  </sheetViews>
  <sheetFormatPr defaultRowHeight="12.75"/>
  <cols>
    <col min="2" max="2" width="5.140625" customWidth="1"/>
    <col min="3" max="3" width="18.7109375" customWidth="1"/>
    <col min="4" max="4" width="19.5703125" customWidth="1"/>
    <col min="5" max="5" width="18.140625" customWidth="1"/>
    <col min="6" max="6" width="19.7109375" customWidth="1"/>
    <col min="7" max="7" width="18.85546875" customWidth="1"/>
  </cols>
  <sheetData>
    <row r="1" spans="2:7" ht="13.5" thickBot="1"/>
    <row r="2" spans="2:7" s="2" customFormat="1" ht="40.5" customHeight="1">
      <c r="B2" s="92" t="s">
        <v>187</v>
      </c>
      <c r="C2" s="93"/>
      <c r="D2" s="93"/>
      <c r="E2" s="93"/>
      <c r="F2" s="93"/>
      <c r="G2" s="94"/>
    </row>
    <row r="3" spans="2:7" s="19" customFormat="1" ht="12.75" customHeight="1">
      <c r="B3" s="97" t="s">
        <v>4</v>
      </c>
      <c r="C3" s="91" t="s">
        <v>146</v>
      </c>
      <c r="D3" s="105" t="s">
        <v>171</v>
      </c>
      <c r="E3" s="105" t="s">
        <v>161</v>
      </c>
      <c r="F3" s="105" t="s">
        <v>158</v>
      </c>
      <c r="G3" s="104" t="s">
        <v>147</v>
      </c>
    </row>
    <row r="4" spans="2:7" s="19" customFormat="1" ht="30" customHeight="1">
      <c r="B4" s="97"/>
      <c r="C4" s="91"/>
      <c r="D4" s="91"/>
      <c r="E4" s="91"/>
      <c r="F4" s="91"/>
      <c r="G4" s="98"/>
    </row>
    <row r="5" spans="2:7" ht="15">
      <c r="B5" s="42">
        <f>k_total_tec_0422!B6</f>
        <v>1</v>
      </c>
      <c r="C5" s="45" t="str">
        <f>k_total_tec_0422!C6</f>
        <v>METROPOLITAN LIFE</v>
      </c>
      <c r="D5" s="40">
        <v>1095832</v>
      </c>
      <c r="E5" s="40">
        <v>1097366</v>
      </c>
      <c r="F5" s="40">
        <v>1098260</v>
      </c>
      <c r="G5" s="41">
        <v>1099754</v>
      </c>
    </row>
    <row r="6" spans="2:7" ht="15">
      <c r="B6" s="44">
        <f>k_total_tec_0422!B7</f>
        <v>2</v>
      </c>
      <c r="C6" s="45" t="str">
        <f>k_total_tec_0422!C7</f>
        <v>AZT VIITORUL TAU</v>
      </c>
      <c r="D6" s="40">
        <v>1639940</v>
      </c>
      <c r="E6" s="40">
        <v>1641377</v>
      </c>
      <c r="F6" s="40">
        <v>1642167</v>
      </c>
      <c r="G6" s="41">
        <v>1643544</v>
      </c>
    </row>
    <row r="7" spans="2:7" ht="15">
      <c r="B7" s="44">
        <f>k_total_tec_0422!B8</f>
        <v>3</v>
      </c>
      <c r="C7" s="43" t="str">
        <f>k_total_tec_0422!C8</f>
        <v>BCR</v>
      </c>
      <c r="D7" s="40">
        <v>720660</v>
      </c>
      <c r="E7" s="40">
        <v>722396</v>
      </c>
      <c r="F7" s="40">
        <v>723444</v>
      </c>
      <c r="G7" s="41">
        <v>725102</v>
      </c>
    </row>
    <row r="8" spans="2:7" ht="15">
      <c r="B8" s="44">
        <f>k_total_tec_0422!B9</f>
        <v>4</v>
      </c>
      <c r="C8" s="43" t="str">
        <f>k_total_tec_0422!C9</f>
        <v>BRD</v>
      </c>
      <c r="D8" s="40">
        <v>509778</v>
      </c>
      <c r="E8" s="40">
        <v>511581</v>
      </c>
      <c r="F8" s="40">
        <v>512772</v>
      </c>
      <c r="G8" s="41">
        <v>514564</v>
      </c>
    </row>
    <row r="9" spans="2:7" ht="15">
      <c r="B9" s="44">
        <f>k_total_tec_0422!B10</f>
        <v>5</v>
      </c>
      <c r="C9" s="43" t="str">
        <f>k_total_tec_0422!C10</f>
        <v>VITAL</v>
      </c>
      <c r="D9" s="40">
        <v>984923</v>
      </c>
      <c r="E9" s="40">
        <v>986468</v>
      </c>
      <c r="F9" s="40">
        <v>987386</v>
      </c>
      <c r="G9" s="41">
        <v>988946</v>
      </c>
    </row>
    <row r="10" spans="2:7" ht="15">
      <c r="B10" s="44">
        <f>k_total_tec_0422!B11</f>
        <v>6</v>
      </c>
      <c r="C10" s="43" t="str">
        <f>k_total_tec_0422!C11</f>
        <v>ARIPI</v>
      </c>
      <c r="D10" s="40">
        <v>820324</v>
      </c>
      <c r="E10" s="40">
        <v>821938</v>
      </c>
      <c r="F10" s="40">
        <v>822910</v>
      </c>
      <c r="G10" s="41">
        <v>824513</v>
      </c>
    </row>
    <row r="11" spans="2:7" ht="15">
      <c r="B11" s="44">
        <f>k_total_tec_0422!B12</f>
        <v>7</v>
      </c>
      <c r="C11" s="43" t="str">
        <f>k_total_tec_0422!C12</f>
        <v>NN</v>
      </c>
      <c r="D11" s="40">
        <v>2062674</v>
      </c>
      <c r="E11" s="40">
        <v>2064112</v>
      </c>
      <c r="F11" s="40">
        <v>2064919</v>
      </c>
      <c r="G11" s="41">
        <v>2066250</v>
      </c>
    </row>
    <row r="12" spans="2:7" ht="15.75" thickBot="1">
      <c r="B12" s="102" t="s">
        <v>2</v>
      </c>
      <c r="C12" s="103"/>
      <c r="D12" s="49">
        <f>SUM(D5:D11)</f>
        <v>7834131</v>
      </c>
      <c r="E12" s="49">
        <f>SUM(E5:E11)</f>
        <v>7845238</v>
      </c>
      <c r="F12" s="49">
        <f>SUM(F5:F11)</f>
        <v>7851858</v>
      </c>
      <c r="G12" s="50">
        <f>SUM(G5:G11)</f>
        <v>7862673</v>
      </c>
    </row>
    <row r="17" spans="3:3" ht="18">
      <c r="C17" s="1"/>
    </row>
    <row r="18" spans="3:3" ht="18">
      <c r="C18" s="1"/>
    </row>
  </sheetData>
  <mergeCells count="8">
    <mergeCell ref="C3:C4"/>
    <mergeCell ref="B2:G2"/>
    <mergeCell ref="B12:C12"/>
    <mergeCell ref="B3:B4"/>
    <mergeCell ref="G3:G4"/>
    <mergeCell ref="F3:F4"/>
    <mergeCell ref="E3:E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N24"/>
  <sheetViews>
    <sheetView zoomScaleNormal="100" workbookViewId="0">
      <selection activeCell="D20" sqref="D20"/>
    </sheetView>
  </sheetViews>
  <sheetFormatPr defaultRowHeight="12.75"/>
  <cols>
    <col min="2" max="2" width="4.85546875" customWidth="1"/>
    <col min="3" max="3" width="18" customWidth="1"/>
    <col min="4" max="4" width="19.28515625" customWidth="1"/>
    <col min="5" max="7" width="17.5703125" customWidth="1"/>
    <col min="8" max="8" width="18.42578125" customWidth="1"/>
    <col min="11" max="11" width="11.140625" bestFit="1" customWidth="1"/>
    <col min="14" max="14" width="16.7109375" customWidth="1"/>
  </cols>
  <sheetData>
    <row r="1" spans="2:14" ht="13.5" thickBot="1"/>
    <row r="2" spans="2:14" ht="39.75" customHeight="1">
      <c r="B2" s="92" t="s">
        <v>188</v>
      </c>
      <c r="C2" s="93"/>
      <c r="D2" s="93"/>
      <c r="E2" s="93"/>
      <c r="F2" s="93"/>
      <c r="G2" s="93"/>
      <c r="H2" s="94"/>
    </row>
    <row r="3" spans="2:14" s="5" customFormat="1" ht="21" customHeight="1">
      <c r="B3" s="97" t="s">
        <v>4</v>
      </c>
      <c r="C3" s="91" t="s">
        <v>146</v>
      </c>
      <c r="D3" s="106" t="s">
        <v>171</v>
      </c>
      <c r="E3" s="106" t="s">
        <v>161</v>
      </c>
      <c r="F3" s="106" t="s">
        <v>158</v>
      </c>
      <c r="G3" s="106" t="s">
        <v>147</v>
      </c>
      <c r="H3" s="98" t="s">
        <v>2</v>
      </c>
    </row>
    <row r="4" spans="2:14">
      <c r="B4" s="97"/>
      <c r="C4" s="91"/>
      <c r="D4" s="106"/>
      <c r="E4" s="106"/>
      <c r="F4" s="106"/>
      <c r="G4" s="106"/>
      <c r="H4" s="98"/>
    </row>
    <row r="5" spans="2:14" s="8" customFormat="1" ht="36.75" customHeight="1">
      <c r="B5" s="97"/>
      <c r="C5" s="91"/>
      <c r="D5" s="51" t="s">
        <v>189</v>
      </c>
      <c r="E5" s="51" t="s">
        <v>190</v>
      </c>
      <c r="F5" s="51" t="s">
        <v>191</v>
      </c>
      <c r="G5" s="51" t="s">
        <v>192</v>
      </c>
      <c r="H5" s="98"/>
    </row>
    <row r="6" spans="2:14" ht="15.75">
      <c r="B6" s="42">
        <f>k_total_tec_0422!B6</f>
        <v>1</v>
      </c>
      <c r="C6" s="45" t="str">
        <f>k_total_tec_0422!C6</f>
        <v>METROPOLITAN LIFE</v>
      </c>
      <c r="D6" s="40">
        <v>23985657.323012874</v>
      </c>
      <c r="E6" s="40">
        <v>25092215.679132264</v>
      </c>
      <c r="F6" s="40">
        <v>25907547.501617078</v>
      </c>
      <c r="G6" s="40">
        <v>26556120.836028464</v>
      </c>
      <c r="H6" s="41">
        <f t="shared" ref="H6:H12" si="0">SUM(D6:G6)</f>
        <v>101541541.33979067</v>
      </c>
      <c r="N6" s="22"/>
    </row>
    <row r="7" spans="2:14" ht="15.75">
      <c r="B7" s="42">
        <f>k_total_tec_0422!B7</f>
        <v>2</v>
      </c>
      <c r="C7" s="45" t="str">
        <f>k_total_tec_0422!C7</f>
        <v>AZT VIITORUL TAU</v>
      </c>
      <c r="D7" s="40">
        <v>35584422.505608208</v>
      </c>
      <c r="E7" s="40">
        <v>37691281.163995467</v>
      </c>
      <c r="F7" s="40">
        <v>38429023.285899095</v>
      </c>
      <c r="G7" s="40">
        <v>39351041.599288486</v>
      </c>
      <c r="H7" s="41">
        <f t="shared" si="0"/>
        <v>151055768.55479127</v>
      </c>
      <c r="N7" s="22"/>
    </row>
    <row r="8" spans="2:14" ht="15.75">
      <c r="B8" s="42">
        <f>k_total_tec_0422!B8</f>
        <v>3</v>
      </c>
      <c r="C8" s="43" t="str">
        <f>k_total_tec_0422!C8</f>
        <v>BCR</v>
      </c>
      <c r="D8" s="40">
        <v>13599047.917382428</v>
      </c>
      <c r="E8" s="40">
        <v>14328880.929253682</v>
      </c>
      <c r="F8" s="40">
        <v>14598692.391655887</v>
      </c>
      <c r="G8" s="40">
        <v>15262205.894243209</v>
      </c>
      <c r="H8" s="41">
        <f t="shared" si="0"/>
        <v>57788827.132535204</v>
      </c>
      <c r="N8" s="22"/>
    </row>
    <row r="9" spans="2:14" ht="15.75">
      <c r="B9" s="42">
        <f>k_total_tec_0422!B9</f>
        <v>4</v>
      </c>
      <c r="C9" s="43" t="str">
        <f>k_total_tec_0422!C9</f>
        <v>BRD</v>
      </c>
      <c r="D9" s="40">
        <v>9386081.3241446204</v>
      </c>
      <c r="E9" s="40">
        <v>9876054.5167557057</v>
      </c>
      <c r="F9" s="40">
        <v>10273137.330206987</v>
      </c>
      <c r="G9" s="40">
        <v>10456240.095407505</v>
      </c>
      <c r="H9" s="41">
        <f t="shared" si="0"/>
        <v>39991513.266514815</v>
      </c>
      <c r="N9" s="22"/>
    </row>
    <row r="10" spans="2:14" ht="15.75">
      <c r="B10" s="42">
        <f>k_total_tec_0422!B10</f>
        <v>5</v>
      </c>
      <c r="C10" s="43" t="str">
        <f>k_total_tec_0422!C10</f>
        <v>VITAL</v>
      </c>
      <c r="D10" s="40">
        <v>18679462.015723206</v>
      </c>
      <c r="E10" s="40">
        <v>19646768.455560952</v>
      </c>
      <c r="F10" s="40">
        <v>20070795.399417855</v>
      </c>
      <c r="G10" s="40">
        <v>20515965.394566625</v>
      </c>
      <c r="H10" s="41">
        <f t="shared" si="0"/>
        <v>78912991.265268639</v>
      </c>
      <c r="N10" s="22"/>
    </row>
    <row r="11" spans="2:14" ht="15.75">
      <c r="B11" s="42">
        <f>k_total_tec_0422!B11</f>
        <v>6</v>
      </c>
      <c r="C11" s="43" t="str">
        <f>k_total_tec_0422!C11</f>
        <v>ARIPI</v>
      </c>
      <c r="D11" s="40">
        <v>16388518.623309957</v>
      </c>
      <c r="E11" s="40">
        <v>17163308.442609679</v>
      </c>
      <c r="F11" s="40">
        <v>17585424.280401036</v>
      </c>
      <c r="G11" s="40">
        <v>18043260.025873221</v>
      </c>
      <c r="H11" s="41">
        <f t="shared" si="0"/>
        <v>69180511.372193903</v>
      </c>
      <c r="N11" s="22"/>
    </row>
    <row r="12" spans="2:14" ht="15.75">
      <c r="B12" s="42">
        <f>k_total_tec_0422!B12</f>
        <v>7</v>
      </c>
      <c r="C12" s="43" t="str">
        <f>k_total_tec_0422!C12</f>
        <v>NN</v>
      </c>
      <c r="D12" s="40">
        <v>54997135.264040738</v>
      </c>
      <c r="E12" s="40">
        <v>57566003.723490365</v>
      </c>
      <c r="F12" s="40">
        <v>59928360.284605436</v>
      </c>
      <c r="G12" s="40">
        <v>60990250.04042691</v>
      </c>
      <c r="H12" s="41">
        <f t="shared" si="0"/>
        <v>233481749.31256345</v>
      </c>
      <c r="N12" s="22"/>
    </row>
    <row r="13" spans="2:14" ht="15.75" thickBot="1">
      <c r="B13" s="102" t="s">
        <v>2</v>
      </c>
      <c r="C13" s="103"/>
      <c r="D13" s="37">
        <f>SUM(D6:D12)</f>
        <v>172620324.97322202</v>
      </c>
      <c r="E13" s="37">
        <f>SUM(E6:E12)</f>
        <v>181364512.9107981</v>
      </c>
      <c r="F13" s="37">
        <f>SUM(F6:F12)</f>
        <v>186792980.47380337</v>
      </c>
      <c r="G13" s="37">
        <f>SUM(G6:G12)</f>
        <v>191175083.88583443</v>
      </c>
      <c r="H13" s="38">
        <f>SUM(H6:H12)</f>
        <v>731952902.24365795</v>
      </c>
      <c r="N13" s="23"/>
    </row>
    <row r="24" spans="4:8">
      <c r="D24" s="4"/>
      <c r="E24" s="4"/>
      <c r="F24" s="4"/>
      <c r="G24" s="4"/>
      <c r="H24" s="4"/>
    </row>
  </sheetData>
  <mergeCells count="9">
    <mergeCell ref="B13:C13"/>
    <mergeCell ref="B3:B5"/>
    <mergeCell ref="C3:C5"/>
    <mergeCell ref="D3:D4"/>
    <mergeCell ref="G3:G4"/>
    <mergeCell ref="F3:F4"/>
    <mergeCell ref="E3:E4"/>
    <mergeCell ref="H3:H5"/>
    <mergeCell ref="B2:H2"/>
  </mergeCells>
  <phoneticPr fontId="16" type="noConversion"/>
  <printOptions horizontalCentered="1" verticalCentered="1"/>
  <pageMargins left="0.27559055118110237" right="0.23622047244094491" top="0.98425196850393704" bottom="0.98425196850393704"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I7"/>
  <sheetViews>
    <sheetView workbookViewId="0">
      <selection activeCell="D6" sqref="D6"/>
    </sheetView>
  </sheetViews>
  <sheetFormatPr defaultRowHeight="12.75"/>
  <cols>
    <col min="2" max="2" width="10.42578125" bestFit="1" customWidth="1"/>
    <col min="3" max="6" width="13.140625" bestFit="1" customWidth="1"/>
  </cols>
  <sheetData>
    <row r="1" spans="2:9" ht="13.5" thickBot="1"/>
    <row r="2" spans="2:9" ht="25.5">
      <c r="B2" s="52"/>
      <c r="C2" s="54" t="s">
        <v>167</v>
      </c>
      <c r="D2" s="54" t="s">
        <v>162</v>
      </c>
      <c r="E2" s="54" t="s">
        <v>159</v>
      </c>
      <c r="F2" s="55" t="s">
        <v>148</v>
      </c>
    </row>
    <row r="3" spans="2:9" ht="15">
      <c r="B3" s="58" t="s">
        <v>110</v>
      </c>
      <c r="C3" s="40">
        <v>172620324.97322202</v>
      </c>
      <c r="D3" s="40">
        <v>181364513</v>
      </c>
      <c r="E3" s="40">
        <v>186792980</v>
      </c>
      <c r="F3" s="41">
        <v>191175084</v>
      </c>
    </row>
    <row r="4" spans="2:9" ht="15" hidden="1">
      <c r="B4" s="58"/>
      <c r="C4" s="59"/>
      <c r="D4" s="59"/>
      <c r="E4" s="59"/>
      <c r="F4" s="60"/>
    </row>
    <row r="5" spans="2:9" ht="15">
      <c r="B5" s="58" t="s">
        <v>111</v>
      </c>
      <c r="C5" s="40">
        <v>854142630</v>
      </c>
      <c r="D5" s="40">
        <v>896230877</v>
      </c>
      <c r="E5" s="40">
        <v>924102233</v>
      </c>
      <c r="F5" s="41">
        <v>945781375</v>
      </c>
    </row>
    <row r="6" spans="2:9" ht="15">
      <c r="B6" s="58" t="s">
        <v>112</v>
      </c>
      <c r="C6" s="61">
        <v>4.9481000000000002</v>
      </c>
      <c r="D6" s="61">
        <v>4.9416000000000002</v>
      </c>
      <c r="E6" s="61">
        <v>4.9471999999999996</v>
      </c>
      <c r="F6" s="62">
        <v>4.9471999999999996</v>
      </c>
    </row>
    <row r="7" spans="2:9" ht="39" thickBot="1">
      <c r="B7" s="53"/>
      <c r="C7" s="56" t="s">
        <v>166</v>
      </c>
      <c r="D7" s="56" t="s">
        <v>160</v>
      </c>
      <c r="E7" s="56" t="s">
        <v>157</v>
      </c>
      <c r="F7" s="57" t="s">
        <v>178</v>
      </c>
      <c r="I7" s="126"/>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G19"/>
  <sheetViews>
    <sheetView zoomScaleNormal="100" workbookViewId="0">
      <selection activeCell="C16" sqref="C16"/>
    </sheetView>
  </sheetViews>
  <sheetFormatPr defaultRowHeight="12.75"/>
  <cols>
    <col min="2" max="2" width="5.140625" customWidth="1"/>
    <col min="3" max="3" width="17.7109375" customWidth="1"/>
    <col min="4" max="4" width="15.85546875" bestFit="1" customWidth="1"/>
    <col min="5" max="5" width="16.140625" bestFit="1" customWidth="1"/>
    <col min="6" max="7" width="15.85546875" bestFit="1" customWidth="1"/>
  </cols>
  <sheetData>
    <row r="1" spans="2:7" ht="13.5" thickBot="1"/>
    <row r="2" spans="2:7" s="2" customFormat="1" ht="39.75" customHeight="1">
      <c r="B2" s="92" t="s">
        <v>193</v>
      </c>
      <c r="C2" s="93"/>
      <c r="D2" s="93"/>
      <c r="E2" s="93"/>
      <c r="F2" s="93"/>
      <c r="G2" s="94"/>
    </row>
    <row r="3" spans="2:7" ht="12.75" customHeight="1">
      <c r="B3" s="97" t="s">
        <v>4</v>
      </c>
      <c r="C3" s="91" t="s">
        <v>3</v>
      </c>
      <c r="D3" s="105" t="s">
        <v>171</v>
      </c>
      <c r="E3" s="105" t="s">
        <v>161</v>
      </c>
      <c r="F3" s="105" t="s">
        <v>158</v>
      </c>
      <c r="G3" s="104" t="s">
        <v>147</v>
      </c>
    </row>
    <row r="4" spans="2:7" ht="21.75" customHeight="1">
      <c r="B4" s="97"/>
      <c r="C4" s="91"/>
      <c r="D4" s="91"/>
      <c r="E4" s="91"/>
      <c r="F4" s="91"/>
      <c r="G4" s="98"/>
    </row>
    <row r="5" spans="2:7" ht="25.5">
      <c r="B5" s="97"/>
      <c r="C5" s="91"/>
      <c r="D5" s="51" t="s">
        <v>194</v>
      </c>
      <c r="E5" s="51" t="s">
        <v>195</v>
      </c>
      <c r="F5" s="51" t="s">
        <v>196</v>
      </c>
      <c r="G5" s="63" t="s">
        <v>197</v>
      </c>
    </row>
    <row r="6" spans="2:7" ht="15">
      <c r="B6" s="42">
        <f>k_total_tec_0422!B6</f>
        <v>1</v>
      </c>
      <c r="C6" s="45" t="str">
        <f>k_total_tec_0422!C6</f>
        <v>METROPOLITAN LIFE</v>
      </c>
      <c r="D6" s="64">
        <f>sume_euro_0422!D6/evolutie_rp_0422!D5</f>
        <v>21.888078941856847</v>
      </c>
      <c r="E6" s="64">
        <f>sume_euro_0422!E6/evolutie_rp_0422!E5</f>
        <v>22.865858500383887</v>
      </c>
      <c r="F6" s="64">
        <f>sume_euro_0422!F6/evolutie_rp_0422!F5</f>
        <v>23.589630416856735</v>
      </c>
      <c r="G6" s="65">
        <f>sume_euro_0422!G6/evolutie_rp_0422!G5</f>
        <v>24.14732825343528</v>
      </c>
    </row>
    <row r="7" spans="2:7" ht="15">
      <c r="B7" s="44">
        <f>k_total_tec_0422!B7</f>
        <v>2</v>
      </c>
      <c r="C7" s="45" t="str">
        <f>k_total_tec_0422!C7</f>
        <v>AZT VIITORUL TAU</v>
      </c>
      <c r="D7" s="64">
        <f>sume_euro_0422!D7/evolutie_rp_0422!D6</f>
        <v>21.698612452655713</v>
      </c>
      <c r="E7" s="64">
        <f>sume_euro_0422!E7/evolutie_rp_0422!E6</f>
        <v>22.963207821235137</v>
      </c>
      <c r="F7" s="64">
        <f>sume_euro_0422!F7/evolutie_rp_0422!F6</f>
        <v>23.401410018529841</v>
      </c>
      <c r="G7" s="65">
        <f>sume_euro_0422!G7/evolutie_rp_0422!G6</f>
        <v>23.942797758556196</v>
      </c>
    </row>
    <row r="8" spans="2:7" ht="15">
      <c r="B8" s="44">
        <f>k_total_tec_0422!B8</f>
        <v>3</v>
      </c>
      <c r="C8" s="43" t="str">
        <f>k_total_tec_0422!C8</f>
        <v>BCR</v>
      </c>
      <c r="D8" s="64">
        <f>sume_euro_0422!D8/evolutie_rp_0422!D7</f>
        <v>18.870268805514986</v>
      </c>
      <c r="E8" s="64">
        <f>sume_euro_0422!E8/evolutie_rp_0422!E7</f>
        <v>19.835216320762687</v>
      </c>
      <c r="F8" s="64">
        <f>sume_euro_0422!F8/evolutie_rp_0422!F7</f>
        <v>20.179436682944203</v>
      </c>
      <c r="G8" s="65">
        <f>sume_euro_0422!G8/evolutie_rp_0422!G7</f>
        <v>21.048357188703395</v>
      </c>
    </row>
    <row r="9" spans="2:7" ht="15">
      <c r="B9" s="44">
        <f>k_total_tec_0422!B9</f>
        <v>4</v>
      </c>
      <c r="C9" s="43" t="str">
        <f>k_total_tec_0422!C9</f>
        <v>BRD</v>
      </c>
      <c r="D9" s="64">
        <f>sume_euro_0422!D9/evolutie_rp_0422!D8</f>
        <v>18.412095704688355</v>
      </c>
      <c r="E9" s="64">
        <f>sume_euro_0422!E9/evolutie_rp_0422!E8</f>
        <v>19.304967379077226</v>
      </c>
      <c r="F9" s="64">
        <f>sume_euro_0422!F9/evolutie_rp_0422!F8</f>
        <v>20.034513058838989</v>
      </c>
      <c r="G9" s="65">
        <f>sume_euro_0422!G9/evolutie_rp_0422!G8</f>
        <v>20.320582270441587</v>
      </c>
    </row>
    <row r="10" spans="2:7" ht="15">
      <c r="B10" s="44">
        <f>k_total_tec_0422!B10</f>
        <v>5</v>
      </c>
      <c r="C10" s="43" t="str">
        <f>k_total_tec_0422!C10</f>
        <v>VITAL</v>
      </c>
      <c r="D10" s="64">
        <f>sume_euro_0422!D10/evolutie_rp_0422!D9</f>
        <v>18.96540340282764</v>
      </c>
      <c r="E10" s="64">
        <f>sume_euro_0422!E10/evolutie_rp_0422!E9</f>
        <v>19.916275495566964</v>
      </c>
      <c r="F10" s="64">
        <f>sume_euro_0422!F10/evolutie_rp_0422!F9</f>
        <v>20.327202734713531</v>
      </c>
      <c r="G10" s="65">
        <f>sume_euro_0422!G10/evolutie_rp_0422!G9</f>
        <v>20.745283761263632</v>
      </c>
    </row>
    <row r="11" spans="2:7" ht="15">
      <c r="B11" s="44">
        <f>k_total_tec_0422!B11</f>
        <v>6</v>
      </c>
      <c r="C11" s="43" t="str">
        <f>k_total_tec_0422!C11</f>
        <v>ARIPI</v>
      </c>
      <c r="D11" s="64">
        <f>sume_euro_0422!D11/evolutie_rp_0422!D10</f>
        <v>19.978104533464773</v>
      </c>
      <c r="E11" s="64">
        <f>sume_euro_0422!E11/evolutie_rp_0422!E10</f>
        <v>20.881512282690032</v>
      </c>
      <c r="F11" s="64">
        <f>sume_euro_0422!F11/evolutie_rp_0422!F10</f>
        <v>21.369802627749131</v>
      </c>
      <c r="G11" s="65">
        <f>sume_euro_0422!G11/evolutie_rp_0422!G10</f>
        <v>21.883536130871462</v>
      </c>
    </row>
    <row r="12" spans="2:7" ht="15">
      <c r="B12" s="44">
        <f>k_total_tec_0422!B12</f>
        <v>7</v>
      </c>
      <c r="C12" s="43" t="str">
        <f>k_total_tec_0422!C12</f>
        <v>NN</v>
      </c>
      <c r="D12" s="64">
        <f>sume_euro_0422!D12/evolutie_rp_0422!D11</f>
        <v>26.663028313752314</v>
      </c>
      <c r="E12" s="64">
        <f>sume_euro_0422!E12/evolutie_rp_0422!E11</f>
        <v>27.888992323813032</v>
      </c>
      <c r="F12" s="64">
        <f>sume_euro_0422!F12/evolutie_rp_0422!F11</f>
        <v>29.022136115075426</v>
      </c>
      <c r="G12" s="65">
        <f>sume_euro_0422!G12/evolutie_rp_0422!G11</f>
        <v>29.517362391011208</v>
      </c>
    </row>
    <row r="13" spans="2:7" ht="15.75" thickBot="1">
      <c r="B13" s="102" t="s">
        <v>2</v>
      </c>
      <c r="C13" s="103"/>
      <c r="D13" s="66">
        <f>sume_euro_0422!D13/evolutie_rp_0422!D12</f>
        <v>22.034393473024899</v>
      </c>
      <c r="E13" s="66">
        <f>sume_euro_0422!E13/evolutie_rp_0422!E12</f>
        <v>23.117783413428388</v>
      </c>
      <c r="F13" s="66">
        <f>sume_euro_0422!F13/evolutie_rp_0422!F12</f>
        <v>23.789653413727475</v>
      </c>
      <c r="G13" s="67">
        <f>sume_euro_0422!G13/evolutie_rp_0422!G12</f>
        <v>24.314261051659457</v>
      </c>
    </row>
    <row r="18" spans="3:3" ht="18">
      <c r="C18" s="1"/>
    </row>
    <row r="19" spans="3:3" ht="18">
      <c r="C19" s="1"/>
    </row>
  </sheetData>
  <mergeCells count="8">
    <mergeCell ref="G3:G4"/>
    <mergeCell ref="F3:F4"/>
    <mergeCell ref="E3:E4"/>
    <mergeCell ref="D3:D4"/>
    <mergeCell ref="B2:G2"/>
    <mergeCell ref="B13:C13"/>
    <mergeCell ref="C3:C5"/>
    <mergeCell ref="B3:B5"/>
  </mergeCells>
  <phoneticPr fontId="0" type="noConversion"/>
  <printOptions horizontalCentered="1" verticalCentered="1"/>
  <pageMargins left="0" right="0" top="0" bottom="0" header="0" footer="0"/>
  <pageSetup paperSize="9" orientation="landscape" r:id="rId1"/>
  <headerFooter alignWithMargins="0">
    <oddFooter xml:space="preserve">&amp;R&amp;"Arial,Italic"
</oddFooter>
  </headerFooter>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D20" sqref="D20"/>
    </sheetView>
  </sheetViews>
  <sheetFormatPr defaultRowHeight="12.75"/>
  <cols>
    <col min="2" max="2" width="4.5703125" customWidth="1"/>
    <col min="3" max="3" width="18"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row r="2" spans="2:15" s="2" customFormat="1" ht="39.75" customHeight="1">
      <c r="B2" s="92" t="s">
        <v>198</v>
      </c>
      <c r="C2" s="93"/>
      <c r="D2" s="93"/>
      <c r="E2" s="93"/>
      <c r="F2" s="93"/>
      <c r="G2" s="93"/>
      <c r="H2" s="93"/>
      <c r="I2" s="93"/>
      <c r="J2" s="93"/>
      <c r="K2" s="93"/>
      <c r="L2" s="93"/>
      <c r="M2" s="94"/>
      <c r="N2" s="3"/>
      <c r="O2" s="3"/>
    </row>
    <row r="3" spans="2:15" ht="27" customHeight="1">
      <c r="B3" s="97" t="s">
        <v>4</v>
      </c>
      <c r="C3" s="91" t="s">
        <v>3</v>
      </c>
      <c r="D3" s="91" t="s">
        <v>149</v>
      </c>
      <c r="E3" s="91" t="s">
        <v>150</v>
      </c>
      <c r="F3" s="91" t="s">
        <v>151</v>
      </c>
      <c r="G3" s="91" t="s">
        <v>152</v>
      </c>
      <c r="H3" s="91" t="s">
        <v>156</v>
      </c>
      <c r="I3" s="91"/>
      <c r="J3" s="91"/>
      <c r="K3" s="91"/>
      <c r="L3" s="91" t="s">
        <v>153</v>
      </c>
      <c r="M3" s="98" t="s">
        <v>154</v>
      </c>
    </row>
    <row r="4" spans="2:15" ht="84" customHeight="1">
      <c r="B4" s="97"/>
      <c r="C4" s="91"/>
      <c r="D4" s="91"/>
      <c r="E4" s="91"/>
      <c r="F4" s="91"/>
      <c r="G4" s="91"/>
      <c r="H4" s="35" t="s">
        <v>124</v>
      </c>
      <c r="I4" s="35" t="s">
        <v>125</v>
      </c>
      <c r="J4" s="35" t="s">
        <v>172</v>
      </c>
      <c r="K4" s="35" t="s">
        <v>173</v>
      </c>
      <c r="L4" s="91"/>
      <c r="M4" s="98"/>
    </row>
    <row r="5" spans="2:15" ht="15.75">
      <c r="B5" s="42">
        <f>k_total_tec_0422!B6</f>
        <v>1</v>
      </c>
      <c r="C5" s="45" t="str">
        <f>k_total_tec_0422!C6</f>
        <v>METROPOLITAN LIFE</v>
      </c>
      <c r="D5" s="40">
        <v>1098260</v>
      </c>
      <c r="E5" s="59">
        <v>39</v>
      </c>
      <c r="F5" s="40">
        <v>2</v>
      </c>
      <c r="G5" s="40">
        <v>3</v>
      </c>
      <c r="H5" s="40">
        <v>165</v>
      </c>
      <c r="I5" s="40">
        <v>0</v>
      </c>
      <c r="J5" s="40">
        <v>0</v>
      </c>
      <c r="K5" s="40">
        <v>1</v>
      </c>
      <c r="L5" s="40">
        <v>1692</v>
      </c>
      <c r="M5" s="41">
        <f t="shared" ref="M5:M11" si="0">D5-E5+F5+G5-H5+I5+L5+J5+K5</f>
        <v>1099754</v>
      </c>
      <c r="N5" s="68"/>
      <c r="O5" s="4"/>
    </row>
    <row r="6" spans="2:15" ht="15.75">
      <c r="B6" s="44">
        <f>k_total_tec_0422!B7</f>
        <v>2</v>
      </c>
      <c r="C6" s="45" t="str">
        <f>k_total_tec_0422!C7</f>
        <v>AZT VIITORUL TAU</v>
      </c>
      <c r="D6" s="40">
        <v>1642167</v>
      </c>
      <c r="E6" s="59">
        <v>16</v>
      </c>
      <c r="F6" s="40">
        <v>3</v>
      </c>
      <c r="G6" s="40">
        <v>11</v>
      </c>
      <c r="H6" s="40">
        <v>313</v>
      </c>
      <c r="I6" s="40">
        <v>0</v>
      </c>
      <c r="J6" s="40">
        <v>0</v>
      </c>
      <c r="K6" s="40">
        <v>0</v>
      </c>
      <c r="L6" s="40">
        <v>1692</v>
      </c>
      <c r="M6" s="41">
        <f t="shared" si="0"/>
        <v>1643544</v>
      </c>
      <c r="N6" s="68"/>
      <c r="O6" s="4"/>
    </row>
    <row r="7" spans="2:15" ht="15.75">
      <c r="B7" s="44">
        <f>k_total_tec_0422!B8</f>
        <v>3</v>
      </c>
      <c r="C7" s="43" t="str">
        <f>k_total_tec_0422!C8</f>
        <v>BCR</v>
      </c>
      <c r="D7" s="40">
        <v>723444</v>
      </c>
      <c r="E7" s="59">
        <v>13</v>
      </c>
      <c r="F7" s="40">
        <v>28</v>
      </c>
      <c r="G7" s="40">
        <v>20</v>
      </c>
      <c r="H7" s="40">
        <v>69</v>
      </c>
      <c r="I7" s="40">
        <v>0</v>
      </c>
      <c r="J7" s="40">
        <v>0</v>
      </c>
      <c r="K7" s="40">
        <v>0</v>
      </c>
      <c r="L7" s="40">
        <v>1692</v>
      </c>
      <c r="M7" s="41">
        <f t="shared" si="0"/>
        <v>725102</v>
      </c>
      <c r="N7" s="68"/>
      <c r="O7" s="4"/>
    </row>
    <row r="8" spans="2:15" ht="15.75">
      <c r="B8" s="44">
        <f>k_total_tec_0422!B9</f>
        <v>4</v>
      </c>
      <c r="C8" s="43" t="str">
        <f>k_total_tec_0422!C9</f>
        <v>BRD</v>
      </c>
      <c r="D8" s="40">
        <v>512772</v>
      </c>
      <c r="E8" s="59">
        <v>14</v>
      </c>
      <c r="F8" s="40">
        <v>6</v>
      </c>
      <c r="G8" s="40">
        <v>132</v>
      </c>
      <c r="H8" s="40">
        <v>37</v>
      </c>
      <c r="I8" s="40">
        <v>0</v>
      </c>
      <c r="J8" s="40">
        <v>0</v>
      </c>
      <c r="K8" s="40">
        <v>0</v>
      </c>
      <c r="L8" s="40">
        <v>1705</v>
      </c>
      <c r="M8" s="41">
        <f t="shared" si="0"/>
        <v>514564</v>
      </c>
      <c r="N8" s="68"/>
      <c r="O8" s="4"/>
    </row>
    <row r="9" spans="2:15" ht="15.75">
      <c r="B9" s="44">
        <f>k_total_tec_0422!B10</f>
        <v>5</v>
      </c>
      <c r="C9" s="43" t="str">
        <f>k_total_tec_0422!C10</f>
        <v>VITAL</v>
      </c>
      <c r="D9" s="40">
        <v>987386</v>
      </c>
      <c r="E9" s="59">
        <v>17</v>
      </c>
      <c r="F9" s="40">
        <v>4</v>
      </c>
      <c r="G9" s="40">
        <v>11</v>
      </c>
      <c r="H9" s="40">
        <v>134</v>
      </c>
      <c r="I9" s="40">
        <v>0</v>
      </c>
      <c r="J9" s="40">
        <v>0</v>
      </c>
      <c r="K9" s="40">
        <v>4</v>
      </c>
      <c r="L9" s="40">
        <v>1692</v>
      </c>
      <c r="M9" s="41">
        <f t="shared" si="0"/>
        <v>988946</v>
      </c>
      <c r="N9" s="68"/>
      <c r="O9" s="4"/>
    </row>
    <row r="10" spans="2:15" ht="15.75">
      <c r="B10" s="44">
        <f>k_total_tec_0422!B11</f>
        <v>6</v>
      </c>
      <c r="C10" s="43" t="str">
        <f>k_total_tec_0422!C11</f>
        <v>ARIPI</v>
      </c>
      <c r="D10" s="40">
        <v>822910</v>
      </c>
      <c r="E10" s="59">
        <v>11</v>
      </c>
      <c r="F10" s="40">
        <v>2</v>
      </c>
      <c r="G10" s="40">
        <v>2</v>
      </c>
      <c r="H10" s="40">
        <v>82</v>
      </c>
      <c r="I10" s="40">
        <v>0</v>
      </c>
      <c r="J10" s="40">
        <v>0</v>
      </c>
      <c r="K10" s="40">
        <v>0</v>
      </c>
      <c r="L10" s="40">
        <v>1692</v>
      </c>
      <c r="M10" s="41">
        <f t="shared" si="0"/>
        <v>824513</v>
      </c>
      <c r="N10" s="68"/>
      <c r="O10" s="4"/>
    </row>
    <row r="11" spans="2:15" ht="15.75">
      <c r="B11" s="44">
        <f>k_total_tec_0422!B12</f>
        <v>7</v>
      </c>
      <c r="C11" s="43" t="str">
        <f>k_total_tec_0422!C12</f>
        <v>NN</v>
      </c>
      <c r="D11" s="40">
        <v>2064919</v>
      </c>
      <c r="E11" s="59">
        <v>11</v>
      </c>
      <c r="F11" s="40">
        <v>76</v>
      </c>
      <c r="G11" s="40">
        <v>42</v>
      </c>
      <c r="H11" s="40">
        <v>471</v>
      </c>
      <c r="I11" s="40">
        <v>0</v>
      </c>
      <c r="J11" s="40">
        <v>0</v>
      </c>
      <c r="K11" s="40">
        <v>3</v>
      </c>
      <c r="L11" s="40">
        <v>1692</v>
      </c>
      <c r="M11" s="41">
        <f t="shared" si="0"/>
        <v>2066250</v>
      </c>
      <c r="N11" s="68"/>
      <c r="O11" s="4"/>
    </row>
    <row r="12" spans="2:15" ht="15.75" thickBot="1">
      <c r="B12" s="102" t="s">
        <v>2</v>
      </c>
      <c r="C12" s="103"/>
      <c r="D12" s="37">
        <f t="shared" ref="D12:M12" si="1">SUM(D5:D11)</f>
        <v>7851858</v>
      </c>
      <c r="E12" s="37">
        <f t="shared" si="1"/>
        <v>121</v>
      </c>
      <c r="F12" s="37">
        <f t="shared" si="1"/>
        <v>121</v>
      </c>
      <c r="G12" s="37">
        <f t="shared" si="1"/>
        <v>221</v>
      </c>
      <c r="H12" s="37">
        <f t="shared" si="1"/>
        <v>1271</v>
      </c>
      <c r="I12" s="37">
        <f t="shared" si="1"/>
        <v>0</v>
      </c>
      <c r="J12" s="37">
        <f t="shared" si="1"/>
        <v>0</v>
      </c>
      <c r="K12" s="37">
        <f t="shared" si="1"/>
        <v>8</v>
      </c>
      <c r="L12" s="37">
        <f t="shared" si="1"/>
        <v>11857</v>
      </c>
      <c r="M12" s="38">
        <f t="shared" si="1"/>
        <v>7862673</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B2:M2"/>
    <mergeCell ref="L3:L4"/>
    <mergeCell ref="C3:C4"/>
    <mergeCell ref="M3:M4"/>
    <mergeCell ref="D3:D4"/>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E3"/>
  <sheetViews>
    <sheetView workbookViewId="0">
      <selection activeCell="H39" sqref="H39"/>
    </sheetView>
  </sheetViews>
  <sheetFormatPr defaultRowHeight="12.75"/>
  <cols>
    <col min="2" max="5" width="16.140625" customWidth="1"/>
  </cols>
  <sheetData>
    <row r="1" spans="2:5" ht="13.5" thickBot="1"/>
    <row r="2" spans="2:5">
      <c r="B2" s="69" t="s">
        <v>171</v>
      </c>
      <c r="C2" s="70" t="s">
        <v>161</v>
      </c>
      <c r="D2" s="70" t="s">
        <v>158</v>
      </c>
      <c r="E2" s="71" t="s">
        <v>147</v>
      </c>
    </row>
    <row r="3" spans="2:5" ht="15.75" thickBot="1">
      <c r="B3" s="72">
        <v>7834131</v>
      </c>
      <c r="C3" s="73">
        <v>7845238</v>
      </c>
      <c r="D3" s="73">
        <v>7851858</v>
      </c>
      <c r="E3" s="74">
        <v>7862673</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E6"/>
  <sheetViews>
    <sheetView workbookViewId="0">
      <selection activeCell="E27" sqref="E27"/>
    </sheetView>
  </sheetViews>
  <sheetFormatPr defaultRowHeight="12.75"/>
  <cols>
    <col min="2" max="5" width="16.7109375" customWidth="1"/>
  </cols>
  <sheetData>
    <row r="1" spans="2:5" ht="13.5" thickBot="1"/>
    <row r="2" spans="2:5">
      <c r="B2" s="69" t="s">
        <v>171</v>
      </c>
      <c r="C2" s="70" t="s">
        <v>161</v>
      </c>
      <c r="D2" s="70" t="s">
        <v>158</v>
      </c>
      <c r="E2" s="71" t="s">
        <v>147</v>
      </c>
    </row>
    <row r="3" spans="2:5" ht="15.75" thickBot="1">
      <c r="B3" s="72">
        <v>3751158</v>
      </c>
      <c r="C3" s="73">
        <v>3763200</v>
      </c>
      <c r="D3" s="73">
        <v>3770716</v>
      </c>
      <c r="E3" s="74">
        <v>3782573</v>
      </c>
    </row>
    <row r="6" spans="2:5">
      <c r="B6" s="4"/>
      <c r="C6" s="4"/>
      <c r="D6" s="4"/>
      <c r="E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k_total_tec_0422</vt:lpstr>
      <vt:lpstr>regularizati_0422</vt:lpstr>
      <vt:lpstr>evolutie_rp_0422</vt:lpstr>
      <vt:lpstr>sume_euro_0422</vt:lpstr>
      <vt:lpstr>sume_euro_0422_graf</vt:lpstr>
      <vt:lpstr>evolutie_contrib_0422</vt:lpstr>
      <vt:lpstr>part_fonduri_0422</vt:lpstr>
      <vt:lpstr>evolutie_rp_0422_graf</vt:lpstr>
      <vt:lpstr>evolutie_aleatorii_0422_graf</vt:lpstr>
      <vt:lpstr>participanti_judete_0422</vt:lpstr>
      <vt:lpstr>participanti_jud_dom_0422</vt:lpstr>
      <vt:lpstr>conturi_goale_0422</vt:lpstr>
      <vt:lpstr>rp_sexe_0422</vt:lpstr>
      <vt:lpstr>Sheet1</vt:lpstr>
      <vt:lpstr>rp_varste_sexe_0422</vt:lpstr>
      <vt:lpstr>Sheet2</vt:lpstr>
      <vt:lpstr>evolutie_contrib_0422!Print_Area</vt:lpstr>
      <vt:lpstr>evolutie_rp_0422!Print_Area</vt:lpstr>
      <vt:lpstr>k_total_tec_0422!Print_Area</vt:lpstr>
      <vt:lpstr>part_fonduri_0422!Print_Area</vt:lpstr>
      <vt:lpstr>participanti_judete_0422!Print_Area</vt:lpstr>
      <vt:lpstr>rp_sexe_0422!Print_Area</vt:lpstr>
      <vt:lpstr>rp_varste_sexe_0422!Print_Area</vt:lpstr>
      <vt:lpstr>sume_euro_0422!Print_Area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2022-06-24T06:38:39Z</cp:lastPrinted>
  <dcterms:created xsi:type="dcterms:W3CDTF">2008-08-08T07:39:32Z</dcterms:created>
  <dcterms:modified xsi:type="dcterms:W3CDTF">2022-06-24T06:39:46Z</dcterms:modified>
</cp:coreProperties>
</file>