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322" sheetId="23" r:id="rId1"/>
    <sheet name="regularizati_0322" sheetId="31" r:id="rId2"/>
    <sheet name="evolutie_rp_0322" sheetId="1" r:id="rId3"/>
    <sheet name="sume_euro_0322" sheetId="15" r:id="rId4"/>
    <sheet name="sume_euro_0322_graf" sheetId="16" r:id="rId5"/>
    <sheet name="evolutie_contrib_0322" sheetId="25" r:id="rId6"/>
    <sheet name="part_fonduri_0322" sheetId="24" r:id="rId7"/>
    <sheet name="evolutie_rp_0322_graf" sheetId="13" r:id="rId8"/>
    <sheet name="evolutie_aleatorii_0322_graf" sheetId="14" r:id="rId9"/>
    <sheet name="participanti_judete_0322" sheetId="17" r:id="rId10"/>
    <sheet name="participanti_jud_dom_0322" sheetId="32" r:id="rId11"/>
    <sheet name="conturi_goale_0322" sheetId="30" r:id="rId12"/>
    <sheet name="rp_sexe_0322" sheetId="26" r:id="rId13"/>
    <sheet name="Sheet1" sheetId="33" r:id="rId14"/>
    <sheet name="rp_varste_sexe_0322" sheetId="28" r:id="rId15"/>
    <sheet name="Sheet2" sheetId="34" r:id="rId16"/>
  </sheets>
  <externalReferences>
    <externalReference r:id="rId17"/>
  </externalReferences>
  <definedNames>
    <definedName name="_xlnm.Print_Area" localSheetId="5">evolutie_contrib_0322!#REF!</definedName>
    <definedName name="_xlnm.Print_Area" localSheetId="2">evolutie_rp_0322!#REF!</definedName>
    <definedName name="_xlnm.Print_Area" localSheetId="0">k_total_tec_0322!$B$2:$K$16</definedName>
    <definedName name="_xlnm.Print_Area" localSheetId="6">part_fonduri_0322!$B$2:$M$12</definedName>
    <definedName name="_xlnm.Print_Area" localSheetId="10">participanti_jud_dom_0322!#REF!</definedName>
    <definedName name="_xlnm.Print_Area" localSheetId="9">participanti_judete_0322!$B$2:$E$48</definedName>
    <definedName name="_xlnm.Print_Area" localSheetId="12">rp_sexe_0322!$B$2:$F$12</definedName>
    <definedName name="_xlnm.Print_Area" localSheetId="14">rp_varste_sexe_0322!$B$2:$P$14</definedName>
    <definedName name="_xlnm.Print_Area" localSheetId="3">sume_euro_0322!#REF!</definedName>
  </definedNames>
  <calcPr calcId="125725"/>
</workbook>
</file>

<file path=xl/calcChain.xml><?xml version="1.0" encoding="utf-8"?>
<calcChain xmlns="http://schemas.openxmlformats.org/spreadsheetml/2006/main">
  <c r="F13" i="15"/>
  <c r="E13"/>
  <c r="F11" i="1"/>
  <c r="E11"/>
  <c r="D48" i="17"/>
  <c r="E37" s="1"/>
  <c r="E7" i="28"/>
  <c r="F7"/>
  <c r="G7"/>
  <c r="H7"/>
  <c r="E8"/>
  <c r="F8"/>
  <c r="G8"/>
  <c r="H8"/>
  <c r="D8" s="1"/>
  <c r="E9"/>
  <c r="E14" s="1"/>
  <c r="F9"/>
  <c r="G9"/>
  <c r="H9"/>
  <c r="E10"/>
  <c r="F10"/>
  <c r="D10" s="1"/>
  <c r="G10"/>
  <c r="H10"/>
  <c r="E11"/>
  <c r="F11"/>
  <c r="G11"/>
  <c r="H11"/>
  <c r="D11" s="1"/>
  <c r="E12"/>
  <c r="D12" s="1"/>
  <c r="F12"/>
  <c r="G12"/>
  <c r="H12"/>
  <c r="E13"/>
  <c r="F13"/>
  <c r="G13"/>
  <c r="H13"/>
  <c r="E30" i="17"/>
  <c r="M6" i="24"/>
  <c r="F7" i="31"/>
  <c r="F8"/>
  <c r="F9"/>
  <c r="F10"/>
  <c r="F11"/>
  <c r="F12"/>
  <c r="F6"/>
  <c r="D53" i="32"/>
  <c r="D7" i="28"/>
  <c r="J12" i="24"/>
  <c r="L12"/>
  <c r="M7"/>
  <c r="M8"/>
  <c r="M9"/>
  <c r="M12" s="1"/>
  <c r="M10"/>
  <c r="M11"/>
  <c r="M5"/>
  <c r="K12"/>
  <c r="F13" i="23"/>
  <c r="G14" i="28"/>
  <c r="K14"/>
  <c r="O14"/>
  <c r="K7" i="23"/>
  <c r="K8"/>
  <c r="K9"/>
  <c r="K10"/>
  <c r="K11"/>
  <c r="K12"/>
  <c r="K6"/>
  <c r="I6"/>
  <c r="I7"/>
  <c r="I8"/>
  <c r="I13" s="1"/>
  <c r="I9"/>
  <c r="I10"/>
  <c r="I11"/>
  <c r="I12"/>
  <c r="D12" i="24"/>
  <c r="G13" i="31"/>
  <c r="H7" s="1"/>
  <c r="E13" i="23"/>
  <c r="D13"/>
  <c r="D11" i="26"/>
  <c r="D10"/>
  <c r="D9"/>
  <c r="D8"/>
  <c r="D6"/>
  <c r="D5"/>
  <c r="D12" s="1"/>
  <c r="D7"/>
  <c r="E12"/>
  <c r="F12"/>
  <c r="K13" i="31"/>
  <c r="J13"/>
  <c r="D13"/>
  <c r="I13"/>
  <c r="E13"/>
  <c r="F13" s="1"/>
  <c r="I12"/>
  <c r="I11"/>
  <c r="C11"/>
  <c r="I10"/>
  <c r="C10"/>
  <c r="I9"/>
  <c r="C9"/>
  <c r="I8"/>
  <c r="C8"/>
  <c r="I7"/>
  <c r="C7"/>
  <c r="I6"/>
  <c r="B6"/>
  <c r="J13" i="23"/>
  <c r="G13"/>
  <c r="H13"/>
  <c r="C12" i="28"/>
  <c r="C11"/>
  <c r="C10"/>
  <c r="C9"/>
  <c r="C8"/>
  <c r="C7"/>
  <c r="B7"/>
  <c r="C10" i="26"/>
  <c r="C9"/>
  <c r="C8"/>
  <c r="C7"/>
  <c r="C6"/>
  <c r="C5"/>
  <c r="B5"/>
  <c r="C11" i="24"/>
  <c r="C10"/>
  <c r="C9"/>
  <c r="C8"/>
  <c r="C7"/>
  <c r="C6"/>
  <c r="C5"/>
  <c r="B5"/>
  <c r="E12"/>
  <c r="F12"/>
  <c r="G12"/>
  <c r="H12"/>
  <c r="I12"/>
  <c r="H14" i="28"/>
  <c r="I14"/>
  <c r="J14"/>
  <c r="L14"/>
  <c r="M14"/>
  <c r="N14"/>
  <c r="P14"/>
  <c r="H9" i="31"/>
  <c r="H11"/>
  <c r="E43" i="17"/>
  <c r="E42"/>
  <c r="E46"/>
  <c r="E13"/>
  <c r="E28"/>
  <c r="E41"/>
  <c r="E24"/>
  <c r="E14"/>
  <c r="E19"/>
  <c r="E26"/>
  <c r="E40"/>
  <c r="E29"/>
  <c r="E12"/>
  <c r="E8"/>
  <c r="E18"/>
  <c r="E23"/>
  <c r="E10"/>
  <c r="E7"/>
  <c r="E27"/>
  <c r="E11"/>
  <c r="E44"/>
  <c r="E17"/>
  <c r="E35"/>
  <c r="E38"/>
  <c r="E6"/>
  <c r="E16"/>
  <c r="E34"/>
  <c r="E36"/>
  <c r="D13" i="28"/>
  <c r="K13" i="23"/>
  <c r="B6" i="24"/>
  <c r="B6" i="26"/>
  <c r="B8" i="28"/>
  <c r="B7" i="24"/>
  <c r="B7" i="26"/>
  <c r="B9" i="28"/>
  <c r="B8" i="26"/>
  <c r="B8" i="24"/>
  <c r="B10" i="28"/>
  <c r="B11"/>
  <c r="B9" i="26"/>
  <c r="B9" i="24"/>
  <c r="B10"/>
  <c r="B12" i="28"/>
  <c r="B10" i="26"/>
  <c r="B11"/>
  <c r="B11" i="24"/>
  <c r="B13" i="28"/>
  <c r="D9" l="1"/>
  <c r="D14" s="1"/>
  <c r="F14"/>
  <c r="E25" i="17"/>
  <c r="E33"/>
  <c r="E15"/>
  <c r="E21"/>
  <c r="E31"/>
  <c r="E22"/>
  <c r="E39"/>
  <c r="E5"/>
  <c r="E32"/>
  <c r="E45"/>
  <c r="E9"/>
  <c r="E48"/>
  <c r="E47"/>
  <c r="E20"/>
  <c r="H10" i="31"/>
  <c r="H13"/>
  <c r="H8"/>
  <c r="H12"/>
  <c r="H6"/>
</calcChain>
</file>

<file path=xl/sharedStrings.xml><?xml version="1.0" encoding="utf-8"?>
<sst xmlns="http://schemas.openxmlformats.org/spreadsheetml/2006/main" count="433" uniqueCount="248">
  <si>
    <t>Luna de referinta</t>
  </si>
  <si>
    <t xml:space="preserve">COMENZI </t>
  </si>
  <si>
    <t>MARTIE 2022</t>
  </si>
  <si>
    <t>Martie 2022'</t>
  </si>
  <si>
    <t>Numar participanti in Registrul Participantilor la luna de referinta  FEBRUARIE 2022</t>
  </si>
  <si>
    <t>Transferuri validate catre alte fonduri la luna de referinta MARTIE 2022</t>
  </si>
  <si>
    <t>Transferuri validate de la alte fonduri la luna de referinta   MARTIE 2022</t>
  </si>
  <si>
    <t>Acte aderare validate pentru luna de referinta MARTIE 2022</t>
  </si>
  <si>
    <t>Asigurati repartizati aleatoriu la luna de referinta MARTIE 2022</t>
  </si>
  <si>
    <t>Numar de participanti pentru care se fac viramente in luna de referinta MARTIE 2022</t>
  </si>
  <si>
    <t>martie 2023</t>
  </si>
  <si>
    <t xml:space="preserve">1Euro 4,9416 BNR 18/04/2021)              </t>
  </si>
  <si>
    <t>FEBRUARIE 2022</t>
  </si>
  <si>
    <t>Februarie 2022'</t>
  </si>
  <si>
    <t>februarie 2022</t>
  </si>
  <si>
    <t>Denumire CTP</t>
  </si>
  <si>
    <t>Alte nationalitati</t>
  </si>
  <si>
    <t xml:space="preserve">1Euro 4,9481 BNR 18/03/2021)              </t>
  </si>
  <si>
    <t>Ianuarie 2022'</t>
  </si>
  <si>
    <t>ianuarie 2022</t>
  </si>
  <si>
    <t>peste 45 de ani</t>
  </si>
  <si>
    <t>35-45 ani</t>
  </si>
  <si>
    <t>IANUARIE 2022</t>
  </si>
  <si>
    <t>Preluati MapN acte aderare</t>
  </si>
  <si>
    <t>Preluati MapN repartizare aleatorie</t>
  </si>
  <si>
    <t xml:space="preserve">1Euro 4,9445 BNR 18/02/2021)              </t>
  </si>
  <si>
    <t>NN</t>
  </si>
  <si>
    <t>decembrie 2021</t>
  </si>
  <si>
    <t>METROPOLITAN LIFE</t>
  </si>
  <si>
    <t>DECEMBRIE 2021</t>
  </si>
  <si>
    <t>Decembrie 2021'</t>
  </si>
  <si>
    <t xml:space="preserve">1Euro 4,9445 BNR 18/01/2021)              </t>
  </si>
  <si>
    <t>NOIEMBRIE 2021</t>
  </si>
  <si>
    <t>Noiembrie 2021'</t>
  </si>
  <si>
    <t>noiembrie 2021</t>
  </si>
  <si>
    <t xml:space="preserve">1Euro 4,9492 BNR 17/12/2021)              </t>
  </si>
  <si>
    <t>OCTOMBRIE 2021</t>
  </si>
  <si>
    <t>Octombrie 2021'</t>
  </si>
  <si>
    <t>octombrie 2021</t>
  </si>
  <si>
    <t>Numar participanti in registrul participantilor</t>
  </si>
  <si>
    <t xml:space="preserve">1Euro 4,9488 BNR 18/11/2021)              </t>
  </si>
  <si>
    <t>septembrie 2021</t>
  </si>
  <si>
    <t>SEPTEMBRIE 2021</t>
  </si>
  <si>
    <t>Septembrie 2021'</t>
  </si>
  <si>
    <t>AUGUST 2021</t>
  </si>
  <si>
    <t>August 2021'</t>
  </si>
  <si>
    <t xml:space="preserve">1Euro 4,9481 BNR 18/10/2021)              </t>
  </si>
  <si>
    <t>august 2021</t>
  </si>
  <si>
    <t xml:space="preserve">1Euro 4,9481BNR 20/09/2021)              </t>
  </si>
  <si>
    <t>IANUARIE 2021</t>
  </si>
  <si>
    <t>Ianuarie 2021'</t>
  </si>
  <si>
    <t>iulie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</si>
  <si>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</si>
  <si>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</si>
  <si>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</si>
  <si>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</si>
  <si>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</si>
  <si>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</si>
  <si>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</si>
  <si>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</si>
  <si>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</si>
  <si>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</si>
  <si>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 xml:space="preserve">1Euro 4,9250 BNR 18/06/2021)              </t>
  </si>
  <si>
    <t>MAI 2021</t>
  </si>
  <si>
    <t>IULIE 2021</t>
  </si>
  <si>
    <t>Iulie 2021'</t>
  </si>
  <si>
    <t xml:space="preserve">1Euro 4,9262 BNR 19/07/2021)              </t>
  </si>
  <si>
    <t xml:space="preserve">1Euro 4,9259BNR 18/08/2021)              </t>
  </si>
  <si>
    <t>iunie 2021</t>
  </si>
  <si>
    <t>IUNIE 2021</t>
  </si>
  <si>
    <t>Iunie 2021'</t>
  </si>
  <si>
    <t>Aprilie 2021'</t>
  </si>
  <si>
    <t>Mai 2021'</t>
  </si>
  <si>
    <t>mai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</si>
  <si>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</si>
  <si>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</si>
  <si>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</si>
  <si>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</si>
  <si>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</si>
  <si>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</si>
  <si>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</si>
  <si>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</si>
  <si>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</si>
  <si>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</si>
  <si>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</si>
  <si>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</si>
  <si>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</si>
  <si>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</si>
  <si>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</si>
  <si>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</si>
  <si>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</si>
  <si>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</si>
  <si>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</si>
  <si>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</si>
  <si>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</si>
  <si>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</si>
  <si>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</si>
  <si>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</si>
  <si>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</si>
  <si>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</si>
  <si>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</si>
  <si>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</si>
  <si>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</si>
  <si>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</si>
  <si>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</si>
  <si>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</si>
  <si>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</si>
  <si>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</si>
  <si>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</si>
  <si>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</si>
  <si>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</si>
  <si>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</si>
  <si>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</si>
  <si>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</si>
  <si>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</si>
  <si>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</si>
  <si>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</si>
  <si>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</si>
  <si>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</si>
  <si>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</si>
  <si>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</si>
  <si>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</si>
  <si>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</si>
  <si>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</si>
  <si>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</si>
  <si>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</si>
  <si>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</si>
  <si>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</si>
  <si>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</si>
  <si>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</si>
  <si>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</si>
  <si>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</si>
  <si>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</si>
  <si>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</si>
  <si>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</si>
  <si>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</si>
  <si>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</si>
  <si>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</si>
  <si>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</si>
  <si>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</si>
  <si>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</si>
  <si>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</si>
  <si>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</si>
  <si>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</si>
  <si>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</si>
  <si>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</si>
  <si>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</si>
  <si>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</si>
  <si>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</si>
  <si>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</si>
  <si>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</si>
  <si>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</si>
  <si>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</si>
  <si>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</si>
  <si>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</si>
  <si>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</si>
  <si>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</si>
  <si>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</si>
  <si>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</si>
  <si>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</si>
  <si>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</si>
  <si>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</si>
  <si>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</si>
  <si>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</si>
  <si>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</si>
  <si>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</si>
  <si>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</si>
  <si>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</si>
  <si>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</si>
  <si>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</si>
  <si>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</si>
  <si>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</si>
  <si>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</si>
  <si>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</si>
  <si>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</si>
  <si>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</si>
  <si>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</si>
  <si>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</si>
  <si>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</si>
  <si>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</si>
  <si>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</si>
  <si>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</si>
  <si>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</si>
  <si>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</si>
  <si>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</si>
  <si>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</si>
  <si>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</si>
  <si>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</si>
  <si>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</si>
  <si>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</si>
  <si>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</si>
  <si>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</si>
  <si>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</si>
  <si>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</si>
  <si>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</si>
  <si>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</si>
  <si>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</si>
  <si>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</si>
  <si>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</si>
  <si>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</si>
  <si>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</si>
  <si>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</si>
  <si>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</si>
  <si>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</si>
  <si>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</si>
  <si>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</si>
  <si>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</si>
  <si>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</si>
  <si>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</si>
  <si>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</si>
  <si>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</si>
  <si>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</si>
  <si>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</si>
  <si>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</si>
  <si>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</si>
  <si>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</si>
  <si>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</si>
  <si>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</si>
  <si>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</si>
  <si>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</si>
  <si>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</si>
  <si>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</si>
  <si>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(BNR  18/05/2022)</t>
  </si>
  <si>
    <t xml:space="preserve">1Euro 4,9472 BNR 18/05/2021)              </t>
  </si>
  <si>
    <t>Situatie centralizatoare
privind numarul participantilor si contributiile virate la fondurile de pensii administrate privat
aferente lunii de referinta MARTIE 2022</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</si>
  <si>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</si>
  <si>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</si>
  <si>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rgb="FFFF0000"/>
        <rFont val="Arial"/>
        <family val="2"/>
      </rPr>
      <t>(*)</t>
    </r>
  </si>
  <si>
    <r>
      <t>Numar participanti cu contributii restante de la luni anterioare, virate la luna de referinta</t>
    </r>
    <r>
      <rPr>
        <b/>
        <sz val="10"/>
        <color rgb="FFFF0000"/>
        <rFont val="Arial"/>
        <family val="2"/>
      </rPr>
      <t xml:space="preserve"> (**)</t>
    </r>
  </si>
  <si>
    <r>
      <t>Numar participanti cu contributii achitate in plus la luni anterioare, regularizate la luna de referinta</t>
    </r>
    <r>
      <rPr>
        <b/>
        <sz val="10"/>
        <color rgb="FFFF0000"/>
        <rFont val="Arial"/>
        <family val="2"/>
      </rPr>
      <t xml:space="preserve"> (***)</t>
    </r>
  </si>
  <si>
    <t>FEBRUARIE
2022</t>
  </si>
  <si>
    <t>MARTIE
2022</t>
  </si>
  <si>
    <t>Situatie centralizatoare               
privind evolutia numarului de participanti din Registrul participantilor 
pana la luna de referinta MARTIE 2022</t>
  </si>
  <si>
    <t xml:space="preserve">1Euro 4,9481 
BNR (18/03/2022)              </t>
  </si>
  <si>
    <t xml:space="preserve">1Euro 4,9416 
BNR (18/04/2022)              </t>
  </si>
  <si>
    <t xml:space="preserve">1Euro 4,9472 
BNR (18/05/2022)              </t>
  </si>
  <si>
    <t>Situatie centralizatoare                
privind valoarea in Euro a viramentelor catre fondurile de pensii administrate privat 
aferente lunilor de referinta IANUARIE 2022 - MARTIE 2022</t>
  </si>
  <si>
    <t xml:space="preserve">1Euro 4,9481 
BNR 18/03/2022)              </t>
  </si>
  <si>
    <t xml:space="preserve">1Euro 4,9416 
BNR 18/04/2022)              </t>
  </si>
  <si>
    <t xml:space="preserve">1Euro 4,9472 
BNR 18/05/2022)              </t>
  </si>
  <si>
    <t>Situatie centralizatoare               
privind evolutia contributiei medii in Euro la pilonul II a participantilor pana la luna de referinta 
MARTIE 2022</t>
  </si>
  <si>
    <t>Situatie centralizatoare               
privind evolutia contributiei medii in Euro la pilonul II a participantilor pana la luna de referinta MARTIE 2022</t>
  </si>
  <si>
    <t>Numar participanti in Registrul participantilor dupa repartizarea aleatorie la luna de referinta   
MARTIE 2022</t>
  </si>
  <si>
    <t>Situatie centralizatoare           
privind repartizarea participantilor dupa judetul 
angajatorului la luna de referinta 
MARTIE 2022</t>
  </si>
  <si>
    <t>Situatie centralizatoare privind repartizarea participantilor
 dupa judetul de domiciliu pentru care se fac viramente 
la luna de referinta 
MARTIE 2022</t>
  </si>
  <si>
    <t>Situatie centralizatoare privind numarul de participanti  
care nu figurează cu declaraţii depuse 
in sistemul public de pensii</t>
  </si>
  <si>
    <t>Situatie centralizatoare    
privind repartizarea pe sexe a participantilor    
aferente lunii de referinta 
MARTIE 2022</t>
  </si>
  <si>
    <t>Situatie centralizatoare              
privind repartizarea pe sexe si varste a participantilor              
aferente lunii de referinta 
MARTIE 2022</t>
  </si>
</sst>
</file>

<file path=xl/styles.xml><?xml version="1.0" encoding="utf-8"?>
<styleSheet xmlns="http://schemas.openxmlformats.org/spreadsheetml/2006/main">
  <numFmts count="1">
    <numFmt numFmtId="164" formatCode="#,##0.0000"/>
  </numFmts>
  <fonts count="23">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40"/>
        <bgColor indexed="64"/>
      </patternFill>
    </fill>
    <fill>
      <patternFill patternType="solid">
        <fgColor indexed="9"/>
        <bgColor indexed="64"/>
      </patternFill>
    </fill>
    <fill>
      <patternFill patternType="solid">
        <fgColor indexed="22"/>
        <bgColor indexed="64"/>
      </patternFill>
    </fill>
    <fill>
      <patternFill patternType="solid">
        <fgColor theme="7" tint="0.39997558519241921"/>
        <bgColor indexed="64"/>
      </patternFill>
    </fill>
    <fill>
      <patternFill patternType="solid">
        <fgColor theme="7"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10" fillId="0" borderId="1" applyNumberFormat="0" applyFill="0" applyAlignment="0" applyProtection="0"/>
  </cellStyleXfs>
  <cellXfs count="140">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2" fillId="0" borderId="0" xfId="0" applyFont="1" applyFill="1" applyAlignment="1">
      <alignment horizontal="center" vertical="center" wrapText="1"/>
    </xf>
    <xf numFmtId="0" fontId="14" fillId="0" borderId="0" xfId="0" applyFont="1"/>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1" fillId="0" borderId="0" xfId="0" applyFont="1"/>
    <xf numFmtId="3" fontId="11" fillId="0" borderId="0" xfId="0" applyNumberFormat="1" applyFont="1"/>
    <xf numFmtId="0" fontId="16" fillId="0" borderId="0" xfId="0" applyFont="1"/>
    <xf numFmtId="0" fontId="2" fillId="21" borderId="2" xfId="0" applyFont="1" applyFill="1" applyBorder="1" applyAlignment="1">
      <alignment horizontal="center" vertical="center" wrapText="1"/>
    </xf>
    <xf numFmtId="4" fontId="0" fillId="0" borderId="0" xfId="0" applyNumberFormat="1"/>
    <xf numFmtId="0" fontId="19" fillId="0" borderId="0" xfId="26" applyFont="1"/>
    <xf numFmtId="0" fontId="12" fillId="0" borderId="2" xfId="0" applyFont="1" applyFill="1" applyBorder="1" applyAlignment="1">
      <alignment horizontal="center" vertical="center" wrapText="1"/>
    </xf>
    <xf numFmtId="0" fontId="12" fillId="20" borderId="2" xfId="0" applyFont="1" applyFill="1" applyBorder="1" applyAlignment="1">
      <alignment horizontal="center" vertical="center" wrapText="1"/>
    </xf>
    <xf numFmtId="0" fontId="18" fillId="23" borderId="3" xfId="0" applyFont="1" applyFill="1" applyBorder="1" applyAlignment="1">
      <alignment horizontal="center" vertical="center" wrapText="1"/>
    </xf>
    <xf numFmtId="0" fontId="12" fillId="20" borderId="4" xfId="0" applyFont="1" applyFill="1" applyBorder="1" applyAlignment="1">
      <alignment horizontal="center" vertical="center" wrapText="1"/>
    </xf>
    <xf numFmtId="3" fontId="3" fillId="0" borderId="0" xfId="26" applyNumberFormat="1" applyFont="1"/>
    <xf numFmtId="0" fontId="0" fillId="22" borderId="0" xfId="0" applyFill="1"/>
    <xf numFmtId="0" fontId="2" fillId="21" borderId="3" xfId="0" applyFont="1" applyFill="1" applyBorder="1" applyAlignment="1">
      <alignment horizontal="center" vertical="center" wrapText="1"/>
    </xf>
    <xf numFmtId="3" fontId="12" fillId="20" borderId="2"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0" fontId="20" fillId="0" borderId="0" xfId="0" applyFont="1" applyAlignment="1">
      <alignment horizontal="right"/>
    </xf>
    <xf numFmtId="164" fontId="21" fillId="0" borderId="0" xfId="0" quotePrefix="1" applyNumberFormat="1" applyFont="1" applyAlignment="1">
      <alignment horizontal="left"/>
    </xf>
    <xf numFmtId="0" fontId="20" fillId="0" borderId="0" xfId="0" applyFont="1"/>
    <xf numFmtId="0" fontId="11" fillId="24" borderId="2" xfId="0" applyFont="1" applyFill="1" applyBorder="1" applyAlignment="1">
      <alignment horizontal="center" vertical="center" wrapText="1"/>
    </xf>
    <xf numFmtId="0" fontId="13" fillId="24" borderId="6" xfId="0" applyFont="1" applyFill="1" applyBorder="1" applyAlignment="1">
      <alignment horizontal="centerContinuous"/>
    </xf>
    <xf numFmtId="0" fontId="13" fillId="24" borderId="7" xfId="0" applyFont="1" applyFill="1" applyBorder="1" applyAlignment="1">
      <alignment horizontal="centerContinuous"/>
    </xf>
    <xf numFmtId="3" fontId="13" fillId="24" borderId="7" xfId="0" applyNumberFormat="1" applyFont="1" applyFill="1" applyBorder="1"/>
    <xf numFmtId="3" fontId="13" fillId="24" borderId="8" xfId="0" applyNumberFormat="1" applyFont="1" applyFill="1" applyBorder="1"/>
    <xf numFmtId="0" fontId="11" fillId="25" borderId="3" xfId="0" applyFont="1" applyFill="1" applyBorder="1" applyAlignment="1">
      <alignment horizontal="center"/>
    </xf>
    <xf numFmtId="0" fontId="18" fillId="25" borderId="2" xfId="0" applyFont="1" applyFill="1" applyBorder="1" applyAlignment="1">
      <alignment horizontal="left"/>
    </xf>
    <xf numFmtId="3" fontId="13" fillId="25" borderId="2" xfId="0" applyNumberFormat="1" applyFont="1" applyFill="1" applyBorder="1"/>
    <xf numFmtId="3" fontId="13" fillId="25" borderId="4" xfId="0" applyNumberFormat="1" applyFont="1" applyFill="1" applyBorder="1"/>
    <xf numFmtId="0" fontId="11" fillId="25" borderId="3" xfId="0" quotePrefix="1" applyFont="1" applyFill="1" applyBorder="1" applyAlignment="1">
      <alignment horizontal="center"/>
    </xf>
    <xf numFmtId="0" fontId="11" fillId="25" borderId="2" xfId="0" applyFont="1" applyFill="1" applyBorder="1" applyAlignment="1">
      <alignment horizontal="left"/>
    </xf>
    <xf numFmtId="0" fontId="11" fillId="24" borderId="4" xfId="0" applyFont="1" applyFill="1" applyBorder="1" applyAlignment="1">
      <alignment horizontal="center" vertical="center" wrapText="1"/>
    </xf>
    <xf numFmtId="10" fontId="13" fillId="24" borderId="7" xfId="0" applyNumberFormat="1" applyFont="1" applyFill="1" applyBorder="1"/>
    <xf numFmtId="10" fontId="13" fillId="25" borderId="2" xfId="0" applyNumberFormat="1" applyFont="1" applyFill="1" applyBorder="1"/>
    <xf numFmtId="17" fontId="11" fillId="24" borderId="15" xfId="0" applyNumberFormat="1" applyFont="1" applyFill="1" applyBorder="1" applyAlignment="1">
      <alignment horizontal="center" vertical="center" wrapText="1"/>
    </xf>
    <xf numFmtId="0" fontId="18" fillId="25" borderId="2" xfId="0" applyFont="1" applyFill="1" applyBorder="1"/>
    <xf numFmtId="0" fontId="11" fillId="25" borderId="2" xfId="0" applyFont="1" applyFill="1" applyBorder="1"/>
    <xf numFmtId="17" fontId="11" fillId="24" borderId="2" xfId="0" applyNumberFormat="1" applyFont="1" applyFill="1" applyBorder="1" applyAlignment="1">
      <alignment horizontal="center" vertical="center" wrapText="1"/>
    </xf>
    <xf numFmtId="0" fontId="11" fillId="24" borderId="3" xfId="0" applyFont="1" applyFill="1" applyBorder="1" applyAlignment="1">
      <alignment horizontal="center" vertical="center" wrapText="1"/>
    </xf>
    <xf numFmtId="3" fontId="13" fillId="24" borderId="7" xfId="0" applyNumberFormat="1" applyFont="1" applyFill="1" applyBorder="1" applyAlignment="1">
      <alignment horizontal="right"/>
    </xf>
    <xf numFmtId="3" fontId="2" fillId="24" borderId="8" xfId="0" applyNumberFormat="1" applyFont="1" applyFill="1" applyBorder="1" applyAlignment="1">
      <alignment horizontal="right"/>
    </xf>
    <xf numFmtId="0" fontId="11" fillId="24" borderId="2" xfId="0" applyFont="1" applyFill="1" applyBorder="1" applyAlignment="1">
      <alignment wrapText="1"/>
    </xf>
    <xf numFmtId="0" fontId="20" fillId="24" borderId="2" xfId="0" applyFont="1" applyFill="1" applyBorder="1" applyAlignment="1">
      <alignment vertical="center" wrapText="1"/>
    </xf>
    <xf numFmtId="0" fontId="9" fillId="0" borderId="14" xfId="0" applyFont="1" applyBorder="1"/>
    <xf numFmtId="0" fontId="9" fillId="0" borderId="6" xfId="0" applyFont="1" applyBorder="1"/>
    <xf numFmtId="0" fontId="13" fillId="25" borderId="2" xfId="0" applyFont="1" applyFill="1" applyBorder="1"/>
    <xf numFmtId="0" fontId="13" fillId="25" borderId="4" xfId="0" applyFont="1" applyFill="1" applyBorder="1"/>
    <xf numFmtId="164" fontId="13" fillId="25" borderId="2" xfId="0" applyNumberFormat="1" applyFont="1" applyFill="1" applyBorder="1"/>
    <xf numFmtId="164" fontId="13" fillId="25" borderId="4" xfId="0" applyNumberFormat="1" applyFont="1" applyFill="1" applyBorder="1"/>
    <xf numFmtId="17" fontId="11" fillId="24" borderId="15" xfId="0" quotePrefix="1" applyNumberFormat="1" applyFont="1" applyFill="1" applyBorder="1" applyAlignment="1">
      <alignment horizontal="center" vertical="center" wrapText="1"/>
    </xf>
    <xf numFmtId="17" fontId="11" fillId="24" borderId="11" xfId="0" applyNumberFormat="1" applyFont="1" applyFill="1" applyBorder="1" applyAlignment="1">
      <alignment horizontal="center" vertical="center" wrapText="1"/>
    </xf>
    <xf numFmtId="0" fontId="20" fillId="24" borderId="7" xfId="0" applyFont="1" applyFill="1" applyBorder="1" applyAlignment="1">
      <alignment vertical="center" wrapText="1"/>
    </xf>
    <xf numFmtId="0" fontId="20" fillId="24" borderId="8" xfId="0" applyFont="1" applyFill="1" applyBorder="1" applyAlignment="1">
      <alignment vertical="center" wrapText="1"/>
    </xf>
    <xf numFmtId="0" fontId="11" fillId="24" borderId="3" xfId="0" applyFont="1" applyFill="1" applyBorder="1"/>
    <xf numFmtId="0" fontId="20" fillId="24" borderId="4" xfId="0" applyFont="1" applyFill="1" applyBorder="1" applyAlignment="1">
      <alignment vertical="center" wrapText="1"/>
    </xf>
    <xf numFmtId="3" fontId="18" fillId="25" borderId="2" xfId="0" applyNumberFormat="1" applyFont="1" applyFill="1" applyBorder="1"/>
    <xf numFmtId="2" fontId="13" fillId="25" borderId="2" xfId="0" applyNumberFormat="1" applyFont="1" applyFill="1" applyBorder="1"/>
    <xf numFmtId="2" fontId="13" fillId="25" borderId="4" xfId="0" applyNumberFormat="1" applyFont="1" applyFill="1" applyBorder="1"/>
    <xf numFmtId="2" fontId="13" fillId="24" borderId="7" xfId="0" applyNumberFormat="1" applyFont="1" applyFill="1" applyBorder="1"/>
    <xf numFmtId="2" fontId="13" fillId="24" borderId="8" xfId="0" applyNumberFormat="1" applyFont="1" applyFill="1" applyBorder="1"/>
    <xf numFmtId="3" fontId="3" fillId="0" borderId="0" xfId="0" applyNumberFormat="1" applyFont="1" applyFill="1" applyBorder="1"/>
    <xf numFmtId="17" fontId="11" fillId="24" borderId="14" xfId="0" quotePrefix="1" applyNumberFormat="1" applyFont="1" applyFill="1" applyBorder="1" applyAlignment="1">
      <alignment horizontal="center" vertical="center" wrapText="1"/>
    </xf>
    <xf numFmtId="17" fontId="11" fillId="24" borderId="11" xfId="0" quotePrefix="1" applyNumberFormat="1" applyFont="1" applyFill="1" applyBorder="1" applyAlignment="1">
      <alignment horizontal="center" vertical="center" wrapText="1"/>
    </xf>
    <xf numFmtId="3" fontId="13" fillId="25" borderId="6" xfId="0" applyNumberFormat="1" applyFont="1" applyFill="1" applyBorder="1"/>
    <xf numFmtId="3" fontId="13" fillId="25" borderId="7" xfId="0" applyNumberFormat="1" applyFont="1" applyFill="1" applyBorder="1"/>
    <xf numFmtId="3" fontId="13" fillId="25" borderId="8" xfId="0" applyNumberFormat="1" applyFont="1" applyFill="1" applyBorder="1"/>
    <xf numFmtId="0" fontId="11" fillId="24" borderId="3" xfId="26" applyFont="1" applyFill="1" applyBorder="1" applyAlignment="1">
      <alignment horizontal="center"/>
    </xf>
    <xf numFmtId="0" fontId="11" fillId="24" borderId="2" xfId="26" applyFont="1" applyFill="1" applyBorder="1" applyAlignment="1">
      <alignment horizontal="center"/>
    </xf>
    <xf numFmtId="10" fontId="11" fillId="24" borderId="4" xfId="26" applyNumberFormat="1" applyFont="1" applyFill="1" applyBorder="1" applyAlignment="1">
      <alignment horizontal="center"/>
    </xf>
    <xf numFmtId="0" fontId="13" fillId="24" borderId="6" xfId="26" applyFont="1" applyFill="1" applyBorder="1"/>
    <xf numFmtId="0" fontId="13" fillId="24" borderId="7" xfId="26" applyFont="1" applyFill="1" applyBorder="1"/>
    <xf numFmtId="10" fontId="13" fillId="24" borderId="8" xfId="26" applyNumberFormat="1" applyFont="1" applyFill="1" applyBorder="1"/>
    <xf numFmtId="0" fontId="11" fillId="25" borderId="3" xfId="26" applyFont="1" applyFill="1" applyBorder="1"/>
    <xf numFmtId="0" fontId="11" fillId="25" borderId="2" xfId="26" applyFont="1" applyFill="1" applyBorder="1"/>
    <xf numFmtId="3" fontId="11" fillId="25" borderId="2" xfId="0" applyNumberFormat="1" applyFont="1" applyFill="1" applyBorder="1"/>
    <xf numFmtId="10" fontId="11" fillId="25" borderId="4" xfId="26" applyNumberFormat="1" applyFont="1" applyFill="1" applyBorder="1"/>
    <xf numFmtId="10" fontId="13" fillId="25" borderId="4" xfId="26" applyNumberFormat="1" applyFont="1" applyFill="1" applyBorder="1"/>
    <xf numFmtId="0" fontId="11" fillId="25" borderId="3" xfId="26" applyFont="1" applyFill="1" applyBorder="1" applyAlignment="1">
      <alignment horizontal="center"/>
    </xf>
    <xf numFmtId="0" fontId="11" fillId="24" borderId="6" xfId="26" applyFont="1" applyFill="1" applyBorder="1"/>
    <xf numFmtId="3" fontId="13" fillId="24" borderId="8" xfId="25" applyNumberFormat="1" applyFont="1" applyFill="1" applyBorder="1"/>
    <xf numFmtId="0" fontId="11" fillId="24" borderId="4" xfId="26" applyFont="1" applyFill="1" applyBorder="1" applyAlignment="1">
      <alignment horizontal="center" vertical="center" wrapText="1"/>
    </xf>
    <xf numFmtId="0" fontId="11" fillId="24" borderId="4" xfId="26" applyFont="1" applyFill="1" applyBorder="1" applyAlignment="1">
      <alignment horizontal="center"/>
    </xf>
    <xf numFmtId="3" fontId="13" fillId="25" borderId="4" xfId="25" applyNumberFormat="1" applyFont="1" applyFill="1" applyBorder="1"/>
    <xf numFmtId="17" fontId="13" fillId="25" borderId="3" xfId="0" quotePrefix="1" applyNumberFormat="1" applyFont="1" applyFill="1" applyBorder="1"/>
    <xf numFmtId="17" fontId="13" fillId="25" borderId="6" xfId="0" quotePrefix="1" applyNumberFormat="1" applyFont="1" applyFill="1" applyBorder="1"/>
    <xf numFmtId="3" fontId="5" fillId="0" borderId="2" xfId="0" applyNumberFormat="1" applyFont="1" applyBorder="1"/>
    <xf numFmtId="3" fontId="5" fillId="0" borderId="4" xfId="0" applyNumberFormat="1" applyFont="1" applyBorder="1"/>
    <xf numFmtId="0" fontId="11" fillId="24" borderId="12" xfId="0" applyFont="1" applyFill="1" applyBorder="1" applyAlignment="1">
      <alignment horizontal="center" vertical="center" wrapText="1"/>
    </xf>
    <xf numFmtId="0" fontId="11" fillId="24" borderId="9" xfId="0" applyFont="1" applyFill="1" applyBorder="1" applyAlignment="1">
      <alignment horizontal="center" vertical="center"/>
    </xf>
    <xf numFmtId="0" fontId="11" fillId="24" borderId="10" xfId="0" applyFont="1" applyFill="1" applyBorder="1" applyAlignment="1">
      <alignment horizontal="center" vertical="center"/>
    </xf>
    <xf numFmtId="3" fontId="11" fillId="24" borderId="2" xfId="0" applyNumberFormat="1" applyFont="1" applyFill="1" applyBorder="1" applyAlignment="1">
      <alignment horizontal="center" vertical="center" wrapText="1"/>
    </xf>
    <xf numFmtId="0" fontId="11" fillId="24" borderId="2" xfId="0" applyFont="1" applyFill="1" applyBorder="1" applyAlignment="1">
      <alignment horizontal="center" vertical="center" wrapText="1"/>
    </xf>
    <xf numFmtId="3" fontId="11" fillId="24" borderId="4" xfId="0" applyNumberFormat="1" applyFont="1" applyFill="1" applyBorder="1" applyAlignment="1">
      <alignment horizontal="center" vertical="center" wrapText="1"/>
    </xf>
    <xf numFmtId="0" fontId="11" fillId="24" borderId="3" xfId="0" applyFont="1" applyFill="1" applyBorder="1" applyAlignment="1">
      <alignment horizontal="center" vertical="center" wrapText="1"/>
    </xf>
    <xf numFmtId="0" fontId="9" fillId="0" borderId="0" xfId="0" applyFont="1" applyAlignment="1">
      <alignment horizontal="left" vertical="top" wrapText="1"/>
    </xf>
    <xf numFmtId="0" fontId="9" fillId="0" borderId="0" xfId="0" applyNumberFormat="1" applyFont="1" applyAlignment="1">
      <alignment horizontal="left" vertical="top" wrapText="1"/>
    </xf>
    <xf numFmtId="0" fontId="9" fillId="0" borderId="0" xfId="0" applyFont="1" applyAlignment="1">
      <alignment horizontal="left" vertical="top"/>
    </xf>
    <xf numFmtId="0" fontId="11" fillId="24" borderId="4" xfId="0" applyFont="1" applyFill="1" applyBorder="1" applyAlignment="1">
      <alignment horizontal="center" vertical="center" wrapText="1"/>
    </xf>
    <xf numFmtId="0" fontId="13" fillId="24" borderId="6" xfId="0" applyFont="1" applyFill="1" applyBorder="1" applyAlignment="1">
      <alignment horizontal="center"/>
    </xf>
    <xf numFmtId="0" fontId="13" fillId="24" borderId="7" xfId="0" applyFont="1" applyFill="1" applyBorder="1" applyAlignment="1">
      <alignment horizontal="center"/>
    </xf>
    <xf numFmtId="49" fontId="11" fillId="24" borderId="2" xfId="0" applyNumberFormat="1" applyFont="1" applyFill="1" applyBorder="1" applyAlignment="1">
      <alignment horizontal="center" vertical="center"/>
    </xf>
    <xf numFmtId="0" fontId="11" fillId="24" borderId="4" xfId="0" applyFont="1" applyFill="1" applyBorder="1" applyAlignment="1">
      <alignment horizontal="center" vertical="center"/>
    </xf>
    <xf numFmtId="0" fontId="11" fillId="24" borderId="2" xfId="0" applyFont="1" applyFill="1" applyBorder="1" applyAlignment="1">
      <alignment horizontal="center" vertical="center"/>
    </xf>
    <xf numFmtId="0" fontId="13" fillId="24" borderId="6" xfId="0" applyFont="1" applyFill="1" applyBorder="1" applyAlignment="1">
      <alignment horizontal="center" vertical="center"/>
    </xf>
    <xf numFmtId="0" fontId="13" fillId="24" borderId="7" xfId="0" applyFont="1" applyFill="1" applyBorder="1" applyAlignment="1">
      <alignment horizontal="center" vertical="center"/>
    </xf>
    <xf numFmtId="17" fontId="11" fillId="24" borderId="4" xfId="0" quotePrefix="1" applyNumberFormat="1" applyFont="1" applyFill="1" applyBorder="1" applyAlignment="1">
      <alignment horizontal="center" vertical="center" wrapText="1"/>
    </xf>
    <xf numFmtId="0" fontId="11" fillId="24" borderId="12" xfId="0" applyFont="1" applyFill="1" applyBorder="1" applyAlignment="1">
      <alignment horizontal="center" wrapText="1"/>
    </xf>
    <xf numFmtId="0" fontId="11" fillId="24" borderId="9" xfId="0" applyFont="1" applyFill="1" applyBorder="1" applyAlignment="1">
      <alignment horizontal="center"/>
    </xf>
    <xf numFmtId="0" fontId="11" fillId="24" borderId="10" xfId="0" applyFont="1" applyFill="1" applyBorder="1" applyAlignment="1">
      <alignment horizontal="center"/>
    </xf>
    <xf numFmtId="17" fontId="11" fillId="24" borderId="2" xfId="0" applyNumberFormat="1" applyFont="1" applyFill="1" applyBorder="1" applyAlignment="1">
      <alignment horizontal="center" vertical="center"/>
    </xf>
    <xf numFmtId="0" fontId="9" fillId="24" borderId="2" xfId="0" applyFont="1" applyFill="1" applyBorder="1" applyAlignment="1">
      <alignment horizontal="center" vertical="center" wrapText="1"/>
    </xf>
    <xf numFmtId="0" fontId="9" fillId="24" borderId="4" xfId="0" applyFont="1" applyFill="1" applyBorder="1" applyAlignment="1">
      <alignment horizontal="center" vertical="center" wrapText="1"/>
    </xf>
    <xf numFmtId="0" fontId="9" fillId="24" borderId="3" xfId="0" applyFont="1" applyFill="1" applyBorder="1" applyAlignment="1">
      <alignment horizontal="center" vertical="center" wrapText="1"/>
    </xf>
    <xf numFmtId="0" fontId="11" fillId="24" borderId="3" xfId="26" applyFont="1" applyFill="1" applyBorder="1" applyAlignment="1">
      <alignment horizontal="center"/>
    </xf>
    <xf numFmtId="0" fontId="11" fillId="24" borderId="2" xfId="26" applyFont="1" applyFill="1" applyBorder="1" applyAlignment="1">
      <alignment horizontal="center"/>
    </xf>
    <xf numFmtId="0" fontId="11" fillId="24" borderId="4" xfId="26" applyFont="1" applyFill="1" applyBorder="1" applyAlignment="1">
      <alignment horizontal="center"/>
    </xf>
    <xf numFmtId="0" fontId="2" fillId="0" borderId="0" xfId="26" applyFont="1" applyAlignment="1">
      <alignment horizontal="center"/>
    </xf>
    <xf numFmtId="0" fontId="11" fillId="24" borderId="12" xfId="26" applyFont="1" applyFill="1" applyBorder="1" applyAlignment="1">
      <alignment horizontal="center" vertical="center" wrapText="1"/>
    </xf>
    <xf numFmtId="0" fontId="11" fillId="24" borderId="9" xfId="26" applyFont="1" applyFill="1" applyBorder="1" applyAlignment="1">
      <alignment horizontal="center" vertical="center"/>
    </xf>
    <xf numFmtId="0" fontId="11" fillId="24" borderId="10" xfId="26" applyFont="1" applyFill="1" applyBorder="1" applyAlignment="1">
      <alignment horizontal="center" vertical="center"/>
    </xf>
    <xf numFmtId="0" fontId="11" fillId="24" borderId="3" xfId="26" applyFont="1" applyFill="1" applyBorder="1" applyAlignment="1">
      <alignment horizontal="center" vertical="center"/>
    </xf>
    <xf numFmtId="0" fontId="11" fillId="24" borderId="2" xfId="26" applyFont="1" applyFill="1" applyBorder="1" applyAlignment="1">
      <alignment horizontal="center" vertical="center"/>
    </xf>
    <xf numFmtId="0" fontId="11" fillId="24" borderId="12" xfId="25" applyFont="1" applyFill="1" applyBorder="1" applyAlignment="1">
      <alignment horizontal="center" vertical="center" wrapText="1"/>
    </xf>
    <xf numFmtId="0" fontId="11" fillId="24" borderId="9" xfId="25" applyFont="1" applyFill="1" applyBorder="1" applyAlignment="1">
      <alignment horizontal="center" vertical="center"/>
    </xf>
    <xf numFmtId="0" fontId="11" fillId="24" borderId="10" xfId="25" applyFont="1" applyFill="1" applyBorder="1" applyAlignment="1">
      <alignment horizontal="center" vertical="center"/>
    </xf>
    <xf numFmtId="3" fontId="13" fillId="24" borderId="6" xfId="0" applyNumberFormat="1" applyFont="1" applyFill="1" applyBorder="1" applyAlignment="1">
      <alignment horizontal="center"/>
    </xf>
    <xf numFmtId="3" fontId="13" fillId="24" borderId="7" xfId="0" applyNumberFormat="1" applyFont="1" applyFill="1" applyBorder="1" applyAlignment="1">
      <alignment horizontal="center"/>
    </xf>
    <xf numFmtId="0" fontId="11" fillId="24" borderId="13" xfId="0" applyFont="1" applyFill="1" applyBorder="1" applyAlignment="1">
      <alignment horizontal="center" vertical="center" wrapText="1"/>
    </xf>
    <xf numFmtId="0" fontId="11" fillId="24" borderId="16" xfId="0" applyFont="1" applyFill="1" applyBorder="1" applyAlignment="1">
      <alignment horizontal="center" vertical="center" wrapText="1"/>
    </xf>
    <xf numFmtId="0" fontId="11" fillId="24" borderId="5"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MARTIE 2022
</a:t>
            </a:r>
          </a:p>
        </c:rich>
      </c:tx>
      <c:layout>
        <c:manualLayout>
          <c:xMode val="edge"/>
          <c:yMode val="edge"/>
          <c:x val="0.37735849056603782"/>
          <c:y val="4.4189852700490959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rp_sexe_0322!$E$4:$F$4</c:f>
              <c:strCache>
                <c:ptCount val="2"/>
                <c:pt idx="0">
                  <c:v>femei</c:v>
                </c:pt>
                <c:pt idx="1">
                  <c:v>barbati</c:v>
                </c:pt>
              </c:strCache>
            </c:strRef>
          </c:cat>
          <c:val>
            <c:numRef>
              <c:f>rp_sexe_0322!$E$12:$F$12</c:f>
              <c:numCache>
                <c:formatCode>#,##0</c:formatCode>
                <c:ptCount val="2"/>
                <c:pt idx="0">
                  <c:v>3771594</c:v>
                </c:pt>
                <c:pt idx="1">
                  <c:v>4080264</c:v>
                </c:pt>
              </c:numCache>
            </c:numRef>
          </c:val>
        </c:ser>
        <c:dLbls>
          <c:showVal val="1"/>
          <c:showPercent val="1"/>
          <c:separator>
</c:separator>
        </c:dLbls>
      </c:pie3DChart>
    </c:plotArea>
    <c:legend>
      <c:legendPos val="r"/>
      <c:layout>
        <c:manualLayout>
          <c:xMode val="edge"/>
          <c:yMode val="edge"/>
          <c:x val="0.45283018867924552"/>
          <c:y val="0.80032733224222552"/>
          <c:w val="8.768035516093238E-2"/>
          <c:h val="0.14729950900163671"/>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00"/>
            </a:pPr>
            <a:r>
              <a:rPr lang="en-GB" sz="1000"/>
              <a:t>Situatie centralizatoare privind repartizarea</a:t>
            </a:r>
          </a:p>
          <a:p>
            <a:pPr>
              <a:defRPr sz="1000"/>
            </a:pPr>
            <a:r>
              <a:rPr lang="en-GB" sz="1000"/>
              <a:t> pe sexe si categorii de varsta a participantilor</a:t>
            </a:r>
          </a:p>
          <a:p>
            <a:pPr>
              <a:defRPr sz="1000"/>
            </a:pPr>
            <a:r>
              <a:rPr lang="en-GB" sz="1000"/>
              <a:t> aferente lunii de referinta MARTIE 2022</a:t>
            </a:r>
          </a:p>
        </c:rich>
      </c:tx>
      <c:layout>
        <c:manualLayout>
          <c:xMode val="edge"/>
          <c:yMode val="edge"/>
          <c:x val="0.30794778350547913"/>
          <c:y val="7.3523750707632118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rp_varste_sexe_0322!$E$5:$H$5</c:f>
              <c:strCache>
                <c:ptCount val="1"/>
                <c:pt idx="0">
                  <c:v>15-25 ani 25-35 ani 35-45 ani peste 45 de ani</c:v>
                </c:pt>
              </c:strCache>
            </c:strRef>
          </c:tx>
          <c:dLbls>
            <c:dLbl>
              <c:idx val="0"/>
              <c:layout>
                <c:manualLayout>
                  <c:x val="-0.10064576247495695"/>
                  <c:y val="-1.6393035936665746E-4"/>
                </c:manualLayout>
              </c:layout>
              <c:showVal val="1"/>
            </c:dLbl>
            <c:dLbl>
              <c:idx val="1"/>
              <c:layout>
                <c:manualLayout>
                  <c:x val="-0.3457431849795754"/>
                  <c:y val="1.0004631773969432E-4"/>
                </c:manualLayout>
              </c:layout>
              <c:showVal val="1"/>
            </c:dLbl>
            <c:dLbl>
              <c:idx val="2"/>
              <c:layout>
                <c:manualLayout>
                  <c:x val="-0.46594887869232177"/>
                  <c:y val="-2.9744223148577015E-3"/>
                </c:manualLayout>
              </c:layout>
              <c:showVal val="1"/>
            </c:dLbl>
            <c:dLbl>
              <c:idx val="3"/>
              <c:layout>
                <c:manualLayout>
                  <c:x val="-0.38867539039634441"/>
                  <c:y val="-1.0714219546086151E-2"/>
                </c:manualLayout>
              </c:layout>
              <c:showVal val="1"/>
            </c:dLbl>
            <c:showVal val="1"/>
          </c:dLbls>
          <c:cat>
            <c:strRef>
              <c:f>rp_varste_sexe_0322!$E$5:$H$5</c:f>
              <c:strCache>
                <c:ptCount val="4"/>
                <c:pt idx="0">
                  <c:v>15-25 ani</c:v>
                </c:pt>
                <c:pt idx="1">
                  <c:v>25-35 ani</c:v>
                </c:pt>
                <c:pt idx="2">
                  <c:v>35-45 ani</c:v>
                </c:pt>
                <c:pt idx="3">
                  <c:v>peste 45 de ani</c:v>
                </c:pt>
              </c:strCache>
            </c:strRef>
          </c:cat>
          <c:val>
            <c:numRef>
              <c:f>rp_varste_sexe_0322!$E$14:$H$14</c:f>
              <c:numCache>
                <c:formatCode>#,##0</c:formatCode>
                <c:ptCount val="4"/>
                <c:pt idx="0">
                  <c:v>691536</c:v>
                </c:pt>
                <c:pt idx="1">
                  <c:v>2097827</c:v>
                </c:pt>
                <c:pt idx="2">
                  <c:v>2762681</c:v>
                </c:pt>
                <c:pt idx="3">
                  <c:v>2299814</c:v>
                </c:pt>
              </c:numCache>
            </c:numRef>
          </c:val>
        </c:ser>
        <c:dLbls>
          <c:showVal val="1"/>
        </c:dLbls>
        <c:shape val="box"/>
        <c:axId val="161534720"/>
        <c:axId val="161536256"/>
        <c:axId val="0"/>
      </c:bar3DChart>
      <c:catAx>
        <c:axId val="161534720"/>
        <c:scaling>
          <c:orientation val="minMax"/>
        </c:scaling>
        <c:axPos val="l"/>
        <c:numFmt formatCode="General" sourceLinked="1"/>
        <c:tickLblPos val="low"/>
        <c:txPr>
          <a:bodyPr rot="0" vert="horz"/>
          <a:lstStyle/>
          <a:p>
            <a:pPr>
              <a:defRPr b="1"/>
            </a:pPr>
            <a:endParaRPr lang="en-US"/>
          </a:p>
        </c:txPr>
        <c:crossAx val="161536256"/>
        <c:crosses val="autoZero"/>
        <c:lblAlgn val="ctr"/>
        <c:lblOffset val="100"/>
        <c:tickLblSkip val="1"/>
        <c:tickMarkSkip val="1"/>
      </c:catAx>
      <c:valAx>
        <c:axId val="161536256"/>
        <c:scaling>
          <c:orientation val="minMax"/>
        </c:scaling>
        <c:axPos val="b"/>
        <c:majorGridlines/>
        <c:numFmt formatCode="#,##0" sourceLinked="1"/>
        <c:tickLblPos val="nextTo"/>
        <c:txPr>
          <a:bodyPr rot="0" vert="horz"/>
          <a:lstStyle/>
          <a:p>
            <a:pPr>
              <a:defRPr b="1"/>
            </a:pPr>
            <a:endParaRPr lang="en-US"/>
          </a:p>
        </c:txPr>
        <c:crossAx val="161534720"/>
        <c:crosses val="autoZero"/>
        <c:crossBetween val="between"/>
      </c:valAx>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218162</xdr:colOff>
      <xdr:row>33</xdr:row>
      <xdr:rowOff>140190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7047587" cy="4188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452177</xdr:colOff>
      <xdr:row>26</xdr:row>
      <xdr:rowOff>144339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986452" cy="37066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197670</xdr:colOff>
      <xdr:row>27</xdr:row>
      <xdr:rowOff>704</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998645" cy="3724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1"/>
    <xdr:ext cx="7934325" cy="4857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1</xdr:rowOff>
    </xdr:from>
    <xdr:to>
      <xdr:col>13</xdr:col>
      <xdr:colOff>19051</xdr:colOff>
      <xdr:row>30</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H25" sqref="H25"/>
    </sheetView>
  </sheetViews>
  <sheetFormatPr defaultRowHeight="12.75"/>
  <cols>
    <col min="2" max="2" width="6.28515625" customWidth="1"/>
    <col min="3" max="3" width="19.2851562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7.25" customHeight="1">
      <c r="B2" s="97" t="s">
        <v>224</v>
      </c>
      <c r="C2" s="98"/>
      <c r="D2" s="98"/>
      <c r="E2" s="98"/>
      <c r="F2" s="98"/>
      <c r="G2" s="98"/>
      <c r="H2" s="98"/>
      <c r="I2" s="98"/>
      <c r="J2" s="98"/>
      <c r="K2" s="99"/>
    </row>
    <row r="3" spans="2:11" s="5" customFormat="1" ht="76.5" customHeight="1">
      <c r="B3" s="103" t="s">
        <v>80</v>
      </c>
      <c r="C3" s="101" t="s">
        <v>221</v>
      </c>
      <c r="D3" s="101" t="s">
        <v>174</v>
      </c>
      <c r="E3" s="101" t="s">
        <v>189</v>
      </c>
      <c r="F3" s="101" t="s">
        <v>190</v>
      </c>
      <c r="G3" s="101"/>
      <c r="H3" s="101"/>
      <c r="I3" s="101" t="s">
        <v>191</v>
      </c>
      <c r="J3" s="100" t="s">
        <v>192</v>
      </c>
      <c r="K3" s="102" t="s">
        <v>193</v>
      </c>
    </row>
    <row r="4" spans="2:11" s="5" customFormat="1" ht="56.25" customHeight="1">
      <c r="B4" s="103" t="s">
        <v>80</v>
      </c>
      <c r="C4" s="101"/>
      <c r="D4" s="101"/>
      <c r="E4" s="101"/>
      <c r="F4" s="30" t="s">
        <v>78</v>
      </c>
      <c r="G4" s="30" t="s">
        <v>194</v>
      </c>
      <c r="H4" s="30" t="s">
        <v>195</v>
      </c>
      <c r="I4" s="101"/>
      <c r="J4" s="100"/>
      <c r="K4" s="102"/>
    </row>
    <row r="5" spans="2:11" s="6" customFormat="1" ht="13.5" hidden="1" customHeight="1">
      <c r="B5" s="20"/>
      <c r="C5" s="18"/>
      <c r="D5" s="19" t="s">
        <v>179</v>
      </c>
      <c r="E5" s="19" t="s">
        <v>202</v>
      </c>
      <c r="F5" s="19" t="s">
        <v>203</v>
      </c>
      <c r="G5" s="19" t="s">
        <v>204</v>
      </c>
      <c r="H5" s="19" t="s">
        <v>205</v>
      </c>
      <c r="I5" s="18"/>
      <c r="J5" s="25" t="s">
        <v>206</v>
      </c>
      <c r="K5" s="26"/>
    </row>
    <row r="6" spans="2:11" ht="15">
      <c r="B6" s="35">
        <v>1</v>
      </c>
      <c r="C6" s="36" t="s">
        <v>28</v>
      </c>
      <c r="D6" s="37">
        <v>1098260</v>
      </c>
      <c r="E6" s="37">
        <v>1152735</v>
      </c>
      <c r="F6" s="37">
        <v>128169819</v>
      </c>
      <c r="G6" s="37">
        <v>125410176</v>
      </c>
      <c r="H6" s="37">
        <v>2759643</v>
      </c>
      <c r="I6" s="37">
        <f t="shared" ref="I6:I12" si="0">F6/$C$15</f>
        <v>25907547.501617078</v>
      </c>
      <c r="J6" s="37">
        <v>3343402674</v>
      </c>
      <c r="K6" s="38">
        <f t="shared" ref="K6:K12" si="1">J6/$C$15</f>
        <v>675817164.05239332</v>
      </c>
    </row>
    <row r="7" spans="2:11" ht="15">
      <c r="B7" s="39">
        <v>2</v>
      </c>
      <c r="C7" s="36" t="s">
        <v>196</v>
      </c>
      <c r="D7" s="37">
        <v>1642167</v>
      </c>
      <c r="E7" s="37">
        <v>1727398</v>
      </c>
      <c r="F7" s="37">
        <v>190116064</v>
      </c>
      <c r="G7" s="37">
        <v>185814198</v>
      </c>
      <c r="H7" s="37">
        <v>4301866</v>
      </c>
      <c r="I7" s="37">
        <f t="shared" si="0"/>
        <v>38429023.285899095</v>
      </c>
      <c r="J7" s="37">
        <v>4953632273</v>
      </c>
      <c r="K7" s="38">
        <f t="shared" si="1"/>
        <v>1001300184.5488358</v>
      </c>
    </row>
    <row r="8" spans="2:11" ht="15">
      <c r="B8" s="39">
        <v>3</v>
      </c>
      <c r="C8" s="40" t="s">
        <v>76</v>
      </c>
      <c r="D8" s="37">
        <v>723444</v>
      </c>
      <c r="E8" s="37">
        <v>754030</v>
      </c>
      <c r="F8" s="37">
        <v>72222651</v>
      </c>
      <c r="G8" s="37">
        <v>70440052</v>
      </c>
      <c r="H8" s="37">
        <v>1782599</v>
      </c>
      <c r="I8" s="37">
        <f t="shared" si="0"/>
        <v>14598692.391655887</v>
      </c>
      <c r="J8" s="37">
        <v>1877840640</v>
      </c>
      <c r="K8" s="38">
        <f t="shared" si="1"/>
        <v>379576455.36869341</v>
      </c>
    </row>
    <row r="9" spans="2:11" ht="15">
      <c r="B9" s="39">
        <v>4</v>
      </c>
      <c r="C9" s="40" t="s">
        <v>77</v>
      </c>
      <c r="D9" s="37">
        <v>512772</v>
      </c>
      <c r="E9" s="37">
        <v>532778</v>
      </c>
      <c r="F9" s="37">
        <v>50823265</v>
      </c>
      <c r="G9" s="37">
        <v>49417344</v>
      </c>
      <c r="H9" s="37">
        <v>1405921</v>
      </c>
      <c r="I9" s="37">
        <f t="shared" si="0"/>
        <v>10273137.330206987</v>
      </c>
      <c r="J9" s="37">
        <v>1317422194</v>
      </c>
      <c r="K9" s="38">
        <f t="shared" si="1"/>
        <v>266296530.15847349</v>
      </c>
    </row>
    <row r="10" spans="2:11" ht="15">
      <c r="B10" s="39">
        <v>5</v>
      </c>
      <c r="C10" s="40" t="s">
        <v>197</v>
      </c>
      <c r="D10" s="37">
        <v>987386</v>
      </c>
      <c r="E10" s="37">
        <v>1030213</v>
      </c>
      <c r="F10" s="37">
        <v>99294239</v>
      </c>
      <c r="G10" s="37">
        <v>96828212</v>
      </c>
      <c r="H10" s="37">
        <v>2466027</v>
      </c>
      <c r="I10" s="37">
        <f t="shared" si="0"/>
        <v>20070795.399417855</v>
      </c>
      <c r="J10" s="37">
        <v>2581294848</v>
      </c>
      <c r="K10" s="38">
        <f t="shared" si="1"/>
        <v>521768848.64165592</v>
      </c>
    </row>
    <row r="11" spans="2:11" ht="15">
      <c r="B11" s="39">
        <v>6</v>
      </c>
      <c r="C11" s="40" t="s">
        <v>198</v>
      </c>
      <c r="D11" s="37">
        <v>822910</v>
      </c>
      <c r="E11" s="37">
        <v>860340</v>
      </c>
      <c r="F11" s="37">
        <v>86998611</v>
      </c>
      <c r="G11" s="37">
        <v>84997930</v>
      </c>
      <c r="H11" s="37">
        <v>2000681</v>
      </c>
      <c r="I11" s="37">
        <f t="shared" si="0"/>
        <v>17585424.280401036</v>
      </c>
      <c r="J11" s="37">
        <v>2265953182</v>
      </c>
      <c r="K11" s="38">
        <f t="shared" si="1"/>
        <v>458027405.80530405</v>
      </c>
    </row>
    <row r="12" spans="2:11" ht="15">
      <c r="B12" s="39">
        <v>7</v>
      </c>
      <c r="C12" s="40" t="s">
        <v>26</v>
      </c>
      <c r="D12" s="37">
        <v>2064919</v>
      </c>
      <c r="E12" s="37">
        <v>2188195</v>
      </c>
      <c r="F12" s="37">
        <v>296477584</v>
      </c>
      <c r="G12" s="37">
        <v>290538630</v>
      </c>
      <c r="H12" s="37">
        <v>5938954</v>
      </c>
      <c r="I12" s="37">
        <f t="shared" si="0"/>
        <v>59928360.284605436</v>
      </c>
      <c r="J12" s="37">
        <v>7745970981</v>
      </c>
      <c r="K12" s="38">
        <f t="shared" si="1"/>
        <v>1565728286.9097672</v>
      </c>
    </row>
    <row r="13" spans="2:11" ht="15.75" thickBot="1">
      <c r="B13" s="31" t="s">
        <v>81</v>
      </c>
      <c r="C13" s="32"/>
      <c r="D13" s="33">
        <f t="shared" ref="D13:K13" si="2">SUM(D6:D12)</f>
        <v>7851858</v>
      </c>
      <c r="E13" s="33">
        <f t="shared" si="2"/>
        <v>8245689</v>
      </c>
      <c r="F13" s="33">
        <f t="shared" si="2"/>
        <v>924102233</v>
      </c>
      <c r="G13" s="33">
        <f t="shared" si="2"/>
        <v>903446542</v>
      </c>
      <c r="H13" s="33">
        <f t="shared" si="2"/>
        <v>20655691</v>
      </c>
      <c r="I13" s="33">
        <f t="shared" si="2"/>
        <v>186792980.47380337</v>
      </c>
      <c r="J13" s="33">
        <f t="shared" si="2"/>
        <v>24085516792</v>
      </c>
      <c r="K13" s="34">
        <f t="shared" si="2"/>
        <v>4868514875.4851227</v>
      </c>
    </row>
    <row r="15" spans="2:11" s="12" customFormat="1">
      <c r="B15" s="27" t="s">
        <v>225</v>
      </c>
      <c r="C15" s="28">
        <v>4.9471999999999996</v>
      </c>
      <c r="J15" s="13"/>
      <c r="K15" s="13"/>
    </row>
    <row r="16" spans="2:11">
      <c r="B16" s="29"/>
      <c r="C16" s="29" t="s">
        <v>222</v>
      </c>
    </row>
    <row r="17" spans="7:7">
      <c r="G17" s="16"/>
    </row>
    <row r="18" spans="7:7">
      <c r="G18" s="16"/>
    </row>
    <row r="19" spans="7:7">
      <c r="G19" s="16"/>
    </row>
    <row r="20" spans="7:7">
      <c r="G20" s="16"/>
    </row>
    <row r="21" spans="7:7">
      <c r="G21" s="16"/>
    </row>
    <row r="22" spans="7:7">
      <c r="G22" s="16"/>
    </row>
    <row r="23" spans="7:7">
      <c r="G23" s="16"/>
    </row>
    <row r="24" spans="7:7">
      <c r="G24" s="16"/>
    </row>
    <row r="25" spans="7:7">
      <c r="G25" s="16"/>
    </row>
    <row r="26" spans="7:7">
      <c r="G26" s="16"/>
    </row>
    <row r="27" spans="7:7">
      <c r="G27" s="16"/>
    </row>
    <row r="28" spans="7:7">
      <c r="G28" s="16"/>
    </row>
    <row r="29" spans="7:7">
      <c r="G29" s="16"/>
    </row>
    <row r="30" spans="7:7">
      <c r="G30" s="16"/>
    </row>
    <row r="31" spans="7:7">
      <c r="G31" s="16"/>
    </row>
  </sheetData>
  <mergeCells count="9">
    <mergeCell ref="B2:K2"/>
    <mergeCell ref="J3:J4"/>
    <mergeCell ref="F3:H3"/>
    <mergeCell ref="K3:K4"/>
    <mergeCell ref="I3:I4"/>
    <mergeCell ref="B3:B4"/>
    <mergeCell ref="C3:C4"/>
    <mergeCell ref="D3:D4"/>
    <mergeCell ref="E3:E4"/>
  </mergeCells>
  <phoneticPr fontId="17"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I15" sqref="I15"/>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6" width="1.28515625" style="8" customWidth="1"/>
    <col min="7" max="16384" width="9.140625" style="8"/>
  </cols>
  <sheetData>
    <row r="1" spans="2:5" ht="15.75" thickBot="1"/>
    <row r="2" spans="2:5" ht="57" customHeight="1">
      <c r="B2" s="127" t="s">
        <v>243</v>
      </c>
      <c r="C2" s="128"/>
      <c r="D2" s="128"/>
      <c r="E2" s="129"/>
    </row>
    <row r="3" spans="2:5">
      <c r="B3" s="123" t="s">
        <v>82</v>
      </c>
      <c r="C3" s="124"/>
      <c r="D3" s="124" t="s">
        <v>83</v>
      </c>
      <c r="E3" s="125"/>
    </row>
    <row r="4" spans="2:5">
      <c r="B4" s="76" t="s">
        <v>84</v>
      </c>
      <c r="C4" s="77" t="s">
        <v>85</v>
      </c>
      <c r="D4" s="77" t="s">
        <v>86</v>
      </c>
      <c r="E4" s="78" t="s">
        <v>87</v>
      </c>
    </row>
    <row r="5" spans="2:5">
      <c r="B5" s="82"/>
      <c r="C5" s="83" t="s">
        <v>88</v>
      </c>
      <c r="D5" s="84">
        <v>101906</v>
      </c>
      <c r="E5" s="85">
        <f t="shared" ref="E5:E48" si="0">D5/$D$48</f>
        <v>1.2978584177146351E-2</v>
      </c>
    </row>
    <row r="6" spans="2:5" ht="15.75">
      <c r="B6" s="82" t="s">
        <v>89</v>
      </c>
      <c r="C6" s="83" t="s">
        <v>90</v>
      </c>
      <c r="D6" s="37">
        <v>69228</v>
      </c>
      <c r="E6" s="86">
        <f t="shared" si="0"/>
        <v>8.816766681210994E-3</v>
      </c>
    </row>
    <row r="7" spans="2:5" ht="15.75">
      <c r="B7" s="82" t="s">
        <v>91</v>
      </c>
      <c r="C7" s="83" t="s">
        <v>92</v>
      </c>
      <c r="D7" s="37">
        <v>96742</v>
      </c>
      <c r="E7" s="86">
        <f t="shared" si="0"/>
        <v>1.2320905446838188E-2</v>
      </c>
    </row>
    <row r="8" spans="2:5" ht="15.75">
      <c r="B8" s="82" t="s">
        <v>93</v>
      </c>
      <c r="C8" s="83" t="s">
        <v>94</v>
      </c>
      <c r="D8" s="37">
        <v>123671</v>
      </c>
      <c r="E8" s="86">
        <f t="shared" si="0"/>
        <v>1.5750539553822801E-2</v>
      </c>
    </row>
    <row r="9" spans="2:5" ht="15.75">
      <c r="B9" s="82" t="s">
        <v>95</v>
      </c>
      <c r="C9" s="83" t="s">
        <v>96</v>
      </c>
      <c r="D9" s="37">
        <v>104960</v>
      </c>
      <c r="E9" s="86">
        <f t="shared" si="0"/>
        <v>1.3367536702777865E-2</v>
      </c>
    </row>
    <row r="10" spans="2:5" ht="15.75">
      <c r="B10" s="82" t="s">
        <v>97</v>
      </c>
      <c r="C10" s="83" t="s">
        <v>98</v>
      </c>
      <c r="D10" s="37">
        <v>158697</v>
      </c>
      <c r="E10" s="86">
        <f t="shared" si="0"/>
        <v>2.0211394551455208E-2</v>
      </c>
    </row>
    <row r="11" spans="2:5" ht="15.75">
      <c r="B11" s="82" t="s">
        <v>99</v>
      </c>
      <c r="C11" s="83" t="s">
        <v>100</v>
      </c>
      <c r="D11" s="37">
        <v>70036</v>
      </c>
      <c r="E11" s="86">
        <f t="shared" si="0"/>
        <v>8.9196722610113428E-3</v>
      </c>
    </row>
    <row r="12" spans="2:5" ht="15.75">
      <c r="B12" s="82" t="s">
        <v>101</v>
      </c>
      <c r="C12" s="83" t="s">
        <v>102</v>
      </c>
      <c r="D12" s="37">
        <v>58656</v>
      </c>
      <c r="E12" s="86">
        <f t="shared" si="0"/>
        <v>7.470333773229215E-3</v>
      </c>
    </row>
    <row r="13" spans="2:5" ht="15.75">
      <c r="B13" s="82" t="s">
        <v>103</v>
      </c>
      <c r="C13" s="83" t="s">
        <v>104</v>
      </c>
      <c r="D13" s="37">
        <v>136544</v>
      </c>
      <c r="E13" s="86">
        <f t="shared" si="0"/>
        <v>1.7390024119132059E-2</v>
      </c>
    </row>
    <row r="14" spans="2:5" ht="15.75">
      <c r="B14" s="82" t="s">
        <v>105</v>
      </c>
      <c r="C14" s="83" t="s">
        <v>106</v>
      </c>
      <c r="D14" s="37">
        <v>47777</v>
      </c>
      <c r="E14" s="86">
        <f t="shared" si="0"/>
        <v>6.0848018392589374E-3</v>
      </c>
    </row>
    <row r="15" spans="2:5" ht="15.75">
      <c r="B15" s="82" t="s">
        <v>107</v>
      </c>
      <c r="C15" s="83" t="s">
        <v>108</v>
      </c>
      <c r="D15" s="37">
        <v>71394</v>
      </c>
      <c r="E15" s="86">
        <f t="shared" si="0"/>
        <v>9.0926249557747984E-3</v>
      </c>
    </row>
    <row r="16" spans="2:5" ht="15.75">
      <c r="B16" s="82" t="s">
        <v>109</v>
      </c>
      <c r="C16" s="83" t="s">
        <v>110</v>
      </c>
      <c r="D16" s="37">
        <v>47334</v>
      </c>
      <c r="E16" s="86">
        <f t="shared" si="0"/>
        <v>6.0283820721159249E-3</v>
      </c>
    </row>
    <row r="17" spans="2:5" ht="15.75">
      <c r="B17" s="82" t="s">
        <v>111</v>
      </c>
      <c r="C17" s="83" t="s">
        <v>112</v>
      </c>
      <c r="D17" s="37">
        <v>218902</v>
      </c>
      <c r="E17" s="86">
        <f t="shared" si="0"/>
        <v>2.7879006472098705E-2</v>
      </c>
    </row>
    <row r="18" spans="2:5" ht="15.75">
      <c r="B18" s="82" t="s">
        <v>113</v>
      </c>
      <c r="C18" s="83" t="s">
        <v>114</v>
      </c>
      <c r="D18" s="37">
        <v>177921</v>
      </c>
      <c r="E18" s="86">
        <f t="shared" si="0"/>
        <v>2.2659732257002102E-2</v>
      </c>
    </row>
    <row r="19" spans="2:5" ht="15.75">
      <c r="B19" s="82" t="s">
        <v>115</v>
      </c>
      <c r="C19" s="83" t="s">
        <v>116</v>
      </c>
      <c r="D19" s="37">
        <v>54595</v>
      </c>
      <c r="E19" s="86">
        <f t="shared" si="0"/>
        <v>6.953131348019794E-3</v>
      </c>
    </row>
    <row r="20" spans="2:5" ht="15.75">
      <c r="B20" s="82" t="s">
        <v>117</v>
      </c>
      <c r="C20" s="83" t="s">
        <v>118</v>
      </c>
      <c r="D20" s="37">
        <v>67934</v>
      </c>
      <c r="E20" s="86">
        <f t="shared" si="0"/>
        <v>8.6519649234614287E-3</v>
      </c>
    </row>
    <row r="21" spans="2:5" ht="15.75">
      <c r="B21" s="82" t="s">
        <v>119</v>
      </c>
      <c r="C21" s="83" t="s">
        <v>120</v>
      </c>
      <c r="D21" s="37">
        <v>131660</v>
      </c>
      <c r="E21" s="86">
        <f t="shared" si="0"/>
        <v>1.6768005738259657E-2</v>
      </c>
    </row>
    <row r="22" spans="2:5" ht="15.75">
      <c r="B22" s="82" t="s">
        <v>121</v>
      </c>
      <c r="C22" s="83" t="s">
        <v>122</v>
      </c>
      <c r="D22" s="37">
        <v>123648</v>
      </c>
      <c r="E22" s="86">
        <f t="shared" si="0"/>
        <v>1.5747610310833438E-2</v>
      </c>
    </row>
    <row r="23" spans="2:5" ht="15.75">
      <c r="B23" s="82" t="s">
        <v>123</v>
      </c>
      <c r="C23" s="83" t="s">
        <v>124</v>
      </c>
      <c r="D23" s="37">
        <v>70958</v>
      </c>
      <c r="E23" s="86">
        <f t="shared" si="0"/>
        <v>9.0370966973676806E-3</v>
      </c>
    </row>
    <row r="24" spans="2:5" ht="15.75">
      <c r="B24" s="82" t="s">
        <v>125</v>
      </c>
      <c r="C24" s="83" t="s">
        <v>126</v>
      </c>
      <c r="D24" s="37">
        <v>100272</v>
      </c>
      <c r="E24" s="86">
        <f t="shared" si="0"/>
        <v>1.2770480566510499E-2</v>
      </c>
    </row>
    <row r="25" spans="2:5" ht="15.75">
      <c r="B25" s="82" t="s">
        <v>127</v>
      </c>
      <c r="C25" s="83" t="s">
        <v>128</v>
      </c>
      <c r="D25" s="37">
        <v>106793</v>
      </c>
      <c r="E25" s="86">
        <f t="shared" si="0"/>
        <v>1.3600984633191277E-2</v>
      </c>
    </row>
    <row r="26" spans="2:5" ht="15.75">
      <c r="B26" s="82" t="s">
        <v>129</v>
      </c>
      <c r="C26" s="83" t="s">
        <v>130</v>
      </c>
      <c r="D26" s="37">
        <v>33546</v>
      </c>
      <c r="E26" s="86">
        <f t="shared" si="0"/>
        <v>4.2723645791862257E-3</v>
      </c>
    </row>
    <row r="27" spans="2:5" ht="15.75">
      <c r="B27" s="82" t="s">
        <v>131</v>
      </c>
      <c r="C27" s="83" t="s">
        <v>132</v>
      </c>
      <c r="D27" s="37">
        <v>202506</v>
      </c>
      <c r="E27" s="86">
        <f t="shared" si="0"/>
        <v>2.5790838295853033E-2</v>
      </c>
    </row>
    <row r="28" spans="2:5" ht="15.75">
      <c r="B28" s="82" t="s">
        <v>133</v>
      </c>
      <c r="C28" s="83" t="s">
        <v>134</v>
      </c>
      <c r="D28" s="37">
        <v>22948</v>
      </c>
      <c r="E28" s="86">
        <f t="shared" si="0"/>
        <v>2.9226203530425539E-3</v>
      </c>
    </row>
    <row r="29" spans="2:5" ht="15.75">
      <c r="B29" s="82" t="s">
        <v>135</v>
      </c>
      <c r="C29" s="83" t="s">
        <v>136</v>
      </c>
      <c r="D29" s="37">
        <v>136884</v>
      </c>
      <c r="E29" s="86">
        <f t="shared" si="0"/>
        <v>1.7433325972018344E-2</v>
      </c>
    </row>
    <row r="30" spans="2:5" ht="15.75">
      <c r="B30" s="82" t="s">
        <v>137</v>
      </c>
      <c r="C30" s="83" t="s">
        <v>138</v>
      </c>
      <c r="D30" s="37">
        <v>41545</v>
      </c>
      <c r="E30" s="86">
        <f t="shared" si="0"/>
        <v>5.2911043475315014E-3</v>
      </c>
    </row>
    <row r="31" spans="2:5" ht="15.75">
      <c r="B31" s="82" t="s">
        <v>139</v>
      </c>
      <c r="C31" s="83" t="s">
        <v>140</v>
      </c>
      <c r="D31" s="37">
        <v>163776</v>
      </c>
      <c r="E31" s="86">
        <f t="shared" si="0"/>
        <v>2.0858247818541804E-2</v>
      </c>
    </row>
    <row r="32" spans="2:5" ht="15.75">
      <c r="B32" s="82" t="s">
        <v>141</v>
      </c>
      <c r="C32" s="83" t="s">
        <v>142</v>
      </c>
      <c r="D32" s="37">
        <v>106154</v>
      </c>
      <c r="E32" s="86">
        <f t="shared" si="0"/>
        <v>1.3519602621443231E-2</v>
      </c>
    </row>
    <row r="33" spans="2:13" ht="15.75">
      <c r="B33" s="82" t="s">
        <v>143</v>
      </c>
      <c r="C33" s="83" t="s">
        <v>144</v>
      </c>
      <c r="D33" s="37">
        <v>78537</v>
      </c>
      <c r="E33" s="86">
        <f t="shared" si="0"/>
        <v>1.0002345941559311E-2</v>
      </c>
    </row>
    <row r="34" spans="2:13" ht="15.75">
      <c r="B34" s="82" t="s">
        <v>145</v>
      </c>
      <c r="C34" s="83" t="s">
        <v>146</v>
      </c>
      <c r="D34" s="37">
        <v>173606</v>
      </c>
      <c r="E34" s="86">
        <f t="shared" si="0"/>
        <v>2.2110180800518808E-2</v>
      </c>
    </row>
    <row r="35" spans="2:13" ht="15.75">
      <c r="B35" s="82" t="s">
        <v>147</v>
      </c>
      <c r="C35" s="83" t="s">
        <v>148</v>
      </c>
      <c r="D35" s="37">
        <v>124295</v>
      </c>
      <c r="E35" s="86">
        <f t="shared" si="0"/>
        <v>1.5830011189708219E-2</v>
      </c>
    </row>
    <row r="36" spans="2:13" ht="15.75">
      <c r="B36" s="82" t="s">
        <v>149</v>
      </c>
      <c r="C36" s="83" t="s">
        <v>150</v>
      </c>
      <c r="D36" s="37">
        <v>70139</v>
      </c>
      <c r="E36" s="86">
        <f t="shared" si="0"/>
        <v>8.9327901752680704E-3</v>
      </c>
    </row>
    <row r="37" spans="2:13" ht="15.75">
      <c r="B37" s="82" t="s">
        <v>151</v>
      </c>
      <c r="C37" s="83" t="s">
        <v>152</v>
      </c>
      <c r="D37" s="37">
        <v>183970</v>
      </c>
      <c r="E37" s="86">
        <f t="shared" si="0"/>
        <v>2.3430123163205446E-2</v>
      </c>
    </row>
    <row r="38" spans="2:13" ht="15.75">
      <c r="B38" s="82" t="s">
        <v>153</v>
      </c>
      <c r="C38" s="83" t="s">
        <v>154</v>
      </c>
      <c r="D38" s="37">
        <v>173543</v>
      </c>
      <c r="E38" s="86">
        <f t="shared" si="0"/>
        <v>2.2102157221895759E-2</v>
      </c>
    </row>
    <row r="39" spans="2:13" ht="15.75">
      <c r="B39" s="82" t="s">
        <v>155</v>
      </c>
      <c r="C39" s="83" t="s">
        <v>156</v>
      </c>
      <c r="D39" s="37">
        <v>41064</v>
      </c>
      <c r="E39" s="86">
        <f t="shared" si="0"/>
        <v>5.2298449615364928E-3</v>
      </c>
    </row>
    <row r="40" spans="2:13" ht="15.75">
      <c r="B40" s="82" t="s">
        <v>157</v>
      </c>
      <c r="C40" s="83" t="s">
        <v>158</v>
      </c>
      <c r="D40" s="37">
        <v>377744</v>
      </c>
      <c r="E40" s="86">
        <f t="shared" si="0"/>
        <v>4.8108867990226005E-2</v>
      </c>
      <c r="M40" s="17"/>
    </row>
    <row r="41" spans="2:13" ht="15.75">
      <c r="B41" s="82" t="s">
        <v>159</v>
      </c>
      <c r="C41" s="83" t="s">
        <v>160</v>
      </c>
      <c r="D41" s="37">
        <v>58998</v>
      </c>
      <c r="E41" s="86">
        <f t="shared" si="0"/>
        <v>7.5138903428971842E-3</v>
      </c>
    </row>
    <row r="42" spans="2:13" ht="15.75">
      <c r="B42" s="82" t="s">
        <v>161</v>
      </c>
      <c r="C42" s="83" t="s">
        <v>162</v>
      </c>
      <c r="D42" s="37">
        <v>88445</v>
      </c>
      <c r="E42" s="86">
        <f t="shared" si="0"/>
        <v>1.1264212878021991E-2</v>
      </c>
    </row>
    <row r="43" spans="2:13" ht="15.75">
      <c r="B43" s="82" t="s">
        <v>163</v>
      </c>
      <c r="C43" s="83" t="s">
        <v>164</v>
      </c>
      <c r="D43" s="37">
        <v>109370</v>
      </c>
      <c r="E43" s="86">
        <f t="shared" si="0"/>
        <v>1.392918720639115E-2</v>
      </c>
    </row>
    <row r="44" spans="2:13" ht="15.75">
      <c r="B44" s="82" t="s">
        <v>165</v>
      </c>
      <c r="C44" s="83" t="s">
        <v>166</v>
      </c>
      <c r="D44" s="37">
        <v>86950</v>
      </c>
      <c r="E44" s="86">
        <f t="shared" si="0"/>
        <v>1.1073812083713179E-2</v>
      </c>
    </row>
    <row r="45" spans="2:13" ht="15.75">
      <c r="B45" s="82" t="s">
        <v>167</v>
      </c>
      <c r="C45" s="83" t="s">
        <v>168</v>
      </c>
      <c r="D45" s="37">
        <v>41734</v>
      </c>
      <c r="E45" s="86">
        <f t="shared" si="0"/>
        <v>5.3151750834006424E-3</v>
      </c>
    </row>
    <row r="46" spans="2:13" ht="15.75">
      <c r="B46" s="82" t="s">
        <v>169</v>
      </c>
      <c r="C46" s="83" t="s">
        <v>170</v>
      </c>
      <c r="D46" s="37">
        <v>2574407</v>
      </c>
      <c r="E46" s="86">
        <f t="shared" si="0"/>
        <v>0.32787233289241857</v>
      </c>
    </row>
    <row r="47" spans="2:13" ht="15.75">
      <c r="B47" s="82" t="s">
        <v>171</v>
      </c>
      <c r="C47" s="83" t="s">
        <v>172</v>
      </c>
      <c r="D47" s="37">
        <v>822069</v>
      </c>
      <c r="E47" s="86">
        <f t="shared" si="0"/>
        <v>0.1046973850011042</v>
      </c>
    </row>
    <row r="48" spans="2:13" ht="16.5" thickBot="1">
      <c r="B48" s="79" t="s">
        <v>173</v>
      </c>
      <c r="C48" s="80" t="s">
        <v>81</v>
      </c>
      <c r="D48" s="33">
        <f>SUM(D5:D47)</f>
        <v>7851858</v>
      </c>
      <c r="E48" s="81">
        <f t="shared" si="0"/>
        <v>1</v>
      </c>
    </row>
    <row r="49" spans="4:4">
      <c r="D49" s="22"/>
    </row>
  </sheetData>
  <mergeCells count="3">
    <mergeCell ref="B3:C3"/>
    <mergeCell ref="D3:E3"/>
    <mergeCell ref="B2:E2"/>
  </mergeCells>
  <phoneticPr fontId="6"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H12" sqref="H12"/>
    </sheetView>
  </sheetViews>
  <sheetFormatPr defaultRowHeight="15"/>
  <cols>
    <col min="2" max="2" width="11.7109375" customWidth="1"/>
    <col min="3" max="3" width="19.28515625" customWidth="1"/>
    <col min="4" max="4" width="33.85546875" customWidth="1"/>
    <col min="5" max="16384" width="9.140625" style="8"/>
  </cols>
  <sheetData>
    <row r="1" spans="2:4" ht="15.75" thickBot="1"/>
    <row r="2" spans="2:4" ht="55.5" customHeight="1">
      <c r="B2" s="132" t="s">
        <v>244</v>
      </c>
      <c r="C2" s="133"/>
      <c r="D2" s="134"/>
    </row>
    <row r="3" spans="2:4" ht="65.25" customHeight="1">
      <c r="B3" s="130" t="s">
        <v>82</v>
      </c>
      <c r="C3" s="131"/>
      <c r="D3" s="90" t="s">
        <v>9</v>
      </c>
    </row>
    <row r="4" spans="2:4">
      <c r="B4" s="76" t="s">
        <v>84</v>
      </c>
      <c r="C4" s="77" t="s">
        <v>15</v>
      </c>
      <c r="D4" s="91"/>
    </row>
    <row r="5" spans="2:4" ht="15.75">
      <c r="B5" s="87"/>
      <c r="C5" s="83" t="s">
        <v>16</v>
      </c>
      <c r="D5" s="92">
        <v>14165</v>
      </c>
    </row>
    <row r="6" spans="2:4" ht="15.75">
      <c r="B6" s="87" t="s">
        <v>89</v>
      </c>
      <c r="C6" s="83" t="s">
        <v>90</v>
      </c>
      <c r="D6" s="92">
        <v>76145</v>
      </c>
    </row>
    <row r="7" spans="2:4" ht="15.75">
      <c r="B7" s="87" t="s">
        <v>91</v>
      </c>
      <c r="C7" s="83" t="s">
        <v>92</v>
      </c>
      <c r="D7" s="92">
        <v>97450</v>
      </c>
    </row>
    <row r="8" spans="2:4" ht="15.75">
      <c r="B8" s="87" t="s">
        <v>93</v>
      </c>
      <c r="C8" s="83" t="s">
        <v>94</v>
      </c>
      <c r="D8" s="92">
        <v>141916</v>
      </c>
    </row>
    <row r="9" spans="2:4" ht="15.75">
      <c r="B9" s="87" t="s">
        <v>95</v>
      </c>
      <c r="C9" s="83" t="s">
        <v>96</v>
      </c>
      <c r="D9" s="92">
        <v>91579</v>
      </c>
    </row>
    <row r="10" spans="2:4" ht="15.75">
      <c r="B10" s="87" t="s">
        <v>97</v>
      </c>
      <c r="C10" s="83" t="s">
        <v>98</v>
      </c>
      <c r="D10" s="92">
        <v>128077</v>
      </c>
    </row>
    <row r="11" spans="2:4" ht="15.75">
      <c r="B11" s="87" t="s">
        <v>99</v>
      </c>
      <c r="C11" s="83" t="s">
        <v>100</v>
      </c>
      <c r="D11" s="92">
        <v>49747</v>
      </c>
    </row>
    <row r="12" spans="2:4" ht="15.75">
      <c r="B12" s="87" t="s">
        <v>101</v>
      </c>
      <c r="C12" s="83" t="s">
        <v>102</v>
      </c>
      <c r="D12" s="92">
        <v>48264</v>
      </c>
    </row>
    <row r="13" spans="2:4" ht="15.75">
      <c r="B13" s="87" t="s">
        <v>103</v>
      </c>
      <c r="C13" s="83" t="s">
        <v>104</v>
      </c>
      <c r="D13" s="92">
        <v>135261</v>
      </c>
    </row>
    <row r="14" spans="2:4" ht="15.75">
      <c r="B14" s="87" t="s">
        <v>105</v>
      </c>
      <c r="C14" s="83" t="s">
        <v>106</v>
      </c>
      <c r="D14" s="92">
        <v>55532</v>
      </c>
    </row>
    <row r="15" spans="2:4" ht="15.75">
      <c r="B15" s="87" t="s">
        <v>107</v>
      </c>
      <c r="C15" s="83" t="s">
        <v>108</v>
      </c>
      <c r="D15" s="92">
        <v>69530</v>
      </c>
    </row>
    <row r="16" spans="2:4" ht="15.75">
      <c r="B16" s="87" t="s">
        <v>109</v>
      </c>
      <c r="C16" s="83" t="s">
        <v>110</v>
      </c>
      <c r="D16" s="92">
        <v>43054</v>
      </c>
    </row>
    <row r="17" spans="2:4" ht="15.75">
      <c r="B17" s="87" t="s">
        <v>111</v>
      </c>
      <c r="C17" s="83" t="s">
        <v>112</v>
      </c>
      <c r="D17" s="92">
        <v>180134</v>
      </c>
    </row>
    <row r="18" spans="2:4" ht="15.75">
      <c r="B18" s="87" t="s">
        <v>113</v>
      </c>
      <c r="C18" s="83" t="s">
        <v>114</v>
      </c>
      <c r="D18" s="92">
        <v>135337</v>
      </c>
    </row>
    <row r="19" spans="2:4" ht="15.75">
      <c r="B19" s="87" t="s">
        <v>115</v>
      </c>
      <c r="C19" s="83" t="s">
        <v>116</v>
      </c>
      <c r="D19" s="92">
        <v>40002</v>
      </c>
    </row>
    <row r="20" spans="2:4" ht="15.75">
      <c r="B20" s="87" t="s">
        <v>117</v>
      </c>
      <c r="C20" s="83" t="s">
        <v>118</v>
      </c>
      <c r="D20" s="92">
        <v>86699</v>
      </c>
    </row>
    <row r="21" spans="2:4" ht="15.75">
      <c r="B21" s="87" t="s">
        <v>119</v>
      </c>
      <c r="C21" s="83" t="s">
        <v>120</v>
      </c>
      <c r="D21" s="92">
        <v>108443</v>
      </c>
    </row>
    <row r="22" spans="2:4" ht="15.75">
      <c r="B22" s="87" t="s">
        <v>121</v>
      </c>
      <c r="C22" s="83" t="s">
        <v>122</v>
      </c>
      <c r="D22" s="92">
        <v>85966</v>
      </c>
    </row>
    <row r="23" spans="2:4" ht="15.75">
      <c r="B23" s="87" t="s">
        <v>123</v>
      </c>
      <c r="C23" s="83" t="s">
        <v>124</v>
      </c>
      <c r="D23" s="92">
        <v>65726</v>
      </c>
    </row>
    <row r="24" spans="2:4" ht="15.75">
      <c r="B24" s="87" t="s">
        <v>125</v>
      </c>
      <c r="C24" s="83" t="s">
        <v>126</v>
      </c>
      <c r="D24" s="92">
        <v>57874</v>
      </c>
    </row>
    <row r="25" spans="2:4" ht="15.75">
      <c r="B25" s="87" t="s">
        <v>127</v>
      </c>
      <c r="C25" s="83" t="s">
        <v>128</v>
      </c>
      <c r="D25" s="92">
        <v>80381</v>
      </c>
    </row>
    <row r="26" spans="2:4" ht="15.75">
      <c r="B26" s="87" t="s">
        <v>129</v>
      </c>
      <c r="C26" s="83" t="s">
        <v>130</v>
      </c>
      <c r="D26" s="92">
        <v>46315</v>
      </c>
    </row>
    <row r="27" spans="2:4" ht="15.75">
      <c r="B27" s="87" t="s">
        <v>131</v>
      </c>
      <c r="C27" s="83" t="s">
        <v>132</v>
      </c>
      <c r="D27" s="92">
        <v>138135</v>
      </c>
    </row>
    <row r="28" spans="2:4" ht="15.75">
      <c r="B28" s="87" t="s">
        <v>133</v>
      </c>
      <c r="C28" s="83" t="s">
        <v>134</v>
      </c>
      <c r="D28" s="92">
        <v>43523</v>
      </c>
    </row>
    <row r="29" spans="2:4" ht="15.75">
      <c r="B29" s="87" t="s">
        <v>135</v>
      </c>
      <c r="C29" s="83" t="s">
        <v>136</v>
      </c>
      <c r="D29" s="92">
        <v>84740</v>
      </c>
    </row>
    <row r="30" spans="2:4" ht="15.75">
      <c r="B30" s="87" t="s">
        <v>137</v>
      </c>
      <c r="C30" s="83" t="s">
        <v>138</v>
      </c>
      <c r="D30" s="92">
        <v>37184</v>
      </c>
    </row>
    <row r="31" spans="2:4" ht="15.75">
      <c r="B31" s="87" t="s">
        <v>139</v>
      </c>
      <c r="C31" s="83" t="s">
        <v>140</v>
      </c>
      <c r="D31" s="92">
        <v>109137</v>
      </c>
    </row>
    <row r="32" spans="2:4" ht="15.75">
      <c r="B32" s="87" t="s">
        <v>141</v>
      </c>
      <c r="C32" s="83" t="s">
        <v>142</v>
      </c>
      <c r="D32" s="92">
        <v>67948</v>
      </c>
    </row>
    <row r="33" spans="2:12" ht="15.75">
      <c r="B33" s="87" t="s">
        <v>143</v>
      </c>
      <c r="C33" s="83" t="s">
        <v>144</v>
      </c>
      <c r="D33" s="92">
        <v>64906</v>
      </c>
    </row>
    <row r="34" spans="2:12" ht="15.75">
      <c r="B34" s="87" t="s">
        <v>145</v>
      </c>
      <c r="C34" s="83" t="s">
        <v>146</v>
      </c>
      <c r="D34" s="92">
        <v>161983</v>
      </c>
    </row>
    <row r="35" spans="2:12" ht="15.75">
      <c r="B35" s="87" t="s">
        <v>147</v>
      </c>
      <c r="C35" s="83" t="s">
        <v>148</v>
      </c>
      <c r="D35" s="92">
        <v>63919</v>
      </c>
    </row>
    <row r="36" spans="2:12" ht="15.75">
      <c r="B36" s="87" t="s">
        <v>149</v>
      </c>
      <c r="C36" s="83" t="s">
        <v>150</v>
      </c>
      <c r="D36" s="92">
        <v>43170</v>
      </c>
    </row>
    <row r="37" spans="2:12" ht="15.75">
      <c r="B37" s="87" t="s">
        <v>151</v>
      </c>
      <c r="C37" s="83" t="s">
        <v>152</v>
      </c>
      <c r="D37" s="92">
        <v>100464</v>
      </c>
    </row>
    <row r="38" spans="2:12" ht="15.75">
      <c r="B38" s="87" t="s">
        <v>153</v>
      </c>
      <c r="C38" s="83" t="s">
        <v>154</v>
      </c>
      <c r="D38" s="92">
        <v>91480</v>
      </c>
    </row>
    <row r="39" spans="2:12" ht="15.75">
      <c r="B39" s="87" t="s">
        <v>155</v>
      </c>
      <c r="C39" s="83" t="s">
        <v>156</v>
      </c>
      <c r="D39" s="92">
        <v>51997</v>
      </c>
    </row>
    <row r="40" spans="2:12" ht="15.75">
      <c r="B40" s="87" t="s">
        <v>157</v>
      </c>
      <c r="C40" s="83" t="s">
        <v>158</v>
      </c>
      <c r="D40" s="92">
        <v>174001</v>
      </c>
    </row>
    <row r="41" spans="2:12" ht="15.75">
      <c r="B41" s="87" t="s">
        <v>159</v>
      </c>
      <c r="C41" s="83" t="s">
        <v>160</v>
      </c>
      <c r="D41" s="92">
        <v>35015</v>
      </c>
    </row>
    <row r="42" spans="2:12" ht="15.75">
      <c r="B42" s="87" t="s">
        <v>161</v>
      </c>
      <c r="C42" s="83" t="s">
        <v>162</v>
      </c>
      <c r="D42" s="92">
        <v>49116</v>
      </c>
    </row>
    <row r="43" spans="2:12" ht="15.75">
      <c r="B43" s="87" t="s">
        <v>163</v>
      </c>
      <c r="C43" s="83" t="s">
        <v>164</v>
      </c>
      <c r="D43" s="92">
        <v>67535</v>
      </c>
    </row>
    <row r="44" spans="2:12" ht="15.75">
      <c r="B44" s="87" t="s">
        <v>165</v>
      </c>
      <c r="C44" s="83" t="s">
        <v>166</v>
      </c>
      <c r="D44" s="92">
        <v>45499</v>
      </c>
      <c r="L44" s="17"/>
    </row>
    <row r="45" spans="2:12" ht="15.75">
      <c r="B45" s="87" t="s">
        <v>167</v>
      </c>
      <c r="C45" s="83" t="s">
        <v>168</v>
      </c>
      <c r="D45" s="92">
        <v>49356</v>
      </c>
    </row>
    <row r="46" spans="2:12" ht="15.75">
      <c r="B46" s="87" t="s">
        <v>169</v>
      </c>
      <c r="C46" s="83" t="s">
        <v>170</v>
      </c>
      <c r="D46" s="92">
        <v>65404</v>
      </c>
    </row>
    <row r="47" spans="2:12" ht="15.75">
      <c r="B47" s="87">
        <v>421</v>
      </c>
      <c r="C47" s="83" t="s">
        <v>170</v>
      </c>
      <c r="D47" s="92">
        <v>93275</v>
      </c>
    </row>
    <row r="48" spans="2:12" ht="15.75">
      <c r="B48" s="87">
        <v>431</v>
      </c>
      <c r="C48" s="83" t="s">
        <v>170</v>
      </c>
      <c r="D48" s="92">
        <v>123330</v>
      </c>
    </row>
    <row r="49" spans="2:4" ht="15.75">
      <c r="B49" s="87">
        <v>441</v>
      </c>
      <c r="C49" s="83" t="s">
        <v>170</v>
      </c>
      <c r="D49" s="92">
        <v>93705</v>
      </c>
    </row>
    <row r="50" spans="2:4" ht="15.75">
      <c r="B50" s="87">
        <v>451</v>
      </c>
      <c r="C50" s="83" t="s">
        <v>170</v>
      </c>
      <c r="D50" s="92">
        <v>76042</v>
      </c>
    </row>
    <row r="51" spans="2:4" ht="15.75">
      <c r="B51" s="87">
        <v>461</v>
      </c>
      <c r="C51" s="83" t="s">
        <v>170</v>
      </c>
      <c r="D51" s="92">
        <v>113073</v>
      </c>
    </row>
    <row r="52" spans="2:4" ht="15.75">
      <c r="B52" s="87" t="s">
        <v>171</v>
      </c>
      <c r="C52" s="83" t="s">
        <v>172</v>
      </c>
      <c r="D52" s="92">
        <v>138463</v>
      </c>
    </row>
    <row r="53" spans="2:4" ht="16.5" thickBot="1">
      <c r="B53" s="88" t="s">
        <v>173</v>
      </c>
      <c r="C53" s="80" t="s">
        <v>81</v>
      </c>
      <c r="D53" s="89">
        <f>SUM(D5:D52)</f>
        <v>4019997</v>
      </c>
    </row>
  </sheetData>
  <mergeCells count="2">
    <mergeCell ref="B3:C3"/>
    <mergeCell ref="B2:D2"/>
  </mergeCells>
  <phoneticPr fontId="6" type="noConversion"/>
  <printOptions horizontalCentered="1" verticalCentered="1"/>
  <pageMargins left="0.27559055118110237" right="0.27559055118110237" top="0.27559055118110237" bottom="0.55118110236220474" header="0.19685039370078741" footer="0.15748031496062992"/>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8"/>
  <sheetViews>
    <sheetView workbookViewId="0">
      <selection activeCell="C28" sqref="C28"/>
    </sheetView>
  </sheetViews>
  <sheetFormatPr defaultRowHeight="12.75"/>
  <cols>
    <col min="1" max="1" width="11.28515625" customWidth="1"/>
    <col min="2" max="2" width="30.42578125" customWidth="1"/>
    <col min="3" max="3" width="31.7109375" customWidth="1"/>
  </cols>
  <sheetData>
    <row r="1" spans="2:3" ht="16.5" thickBot="1">
      <c r="B1" s="126"/>
      <c r="C1" s="126"/>
    </row>
    <row r="2" spans="2:3" ht="41.25" customHeight="1">
      <c r="B2" s="127" t="s">
        <v>245</v>
      </c>
      <c r="C2" s="129"/>
    </row>
    <row r="3" spans="2:3">
      <c r="B3" s="76" t="s">
        <v>0</v>
      </c>
      <c r="C3" s="91" t="s">
        <v>83</v>
      </c>
    </row>
    <row r="4" spans="2:3" ht="15">
      <c r="B4" s="93" t="s">
        <v>52</v>
      </c>
      <c r="C4" s="38">
        <v>103859</v>
      </c>
    </row>
    <row r="5" spans="2:3" ht="15">
      <c r="B5" s="93" t="s">
        <v>56</v>
      </c>
      <c r="C5" s="38">
        <v>103562</v>
      </c>
    </row>
    <row r="6" spans="2:3" ht="15">
      <c r="B6" s="93" t="s">
        <v>75</v>
      </c>
      <c r="C6" s="38">
        <v>103226</v>
      </c>
    </row>
    <row r="7" spans="2:3" ht="15">
      <c r="B7" s="93" t="s">
        <v>74</v>
      </c>
      <c r="C7" s="38">
        <v>102938</v>
      </c>
    </row>
    <row r="8" spans="2:3" ht="15">
      <c r="B8" s="93" t="s">
        <v>73</v>
      </c>
      <c r="C8" s="38">
        <v>102635</v>
      </c>
    </row>
    <row r="9" spans="2:3" ht="15">
      <c r="B9" s="93" t="s">
        <v>68</v>
      </c>
      <c r="C9" s="38">
        <v>102293</v>
      </c>
    </row>
    <row r="10" spans="2:3" ht="15">
      <c r="B10" s="93" t="s">
        <v>51</v>
      </c>
      <c r="C10" s="38">
        <v>101949</v>
      </c>
    </row>
    <row r="11" spans="2:3" ht="15">
      <c r="B11" s="93" t="s">
        <v>47</v>
      </c>
      <c r="C11" s="38">
        <v>101653</v>
      </c>
    </row>
    <row r="12" spans="2:3" ht="15">
      <c r="B12" s="93" t="s">
        <v>41</v>
      </c>
      <c r="C12" s="38">
        <v>101201</v>
      </c>
    </row>
    <row r="13" spans="2:3" ht="15">
      <c r="B13" s="93" t="s">
        <v>38</v>
      </c>
      <c r="C13" s="38">
        <v>100879</v>
      </c>
    </row>
    <row r="14" spans="2:3" ht="15">
      <c r="B14" s="93" t="s">
        <v>34</v>
      </c>
      <c r="C14" s="38">
        <v>100625</v>
      </c>
    </row>
    <row r="15" spans="2:3" ht="15">
      <c r="B15" s="93" t="s">
        <v>27</v>
      </c>
      <c r="C15" s="38">
        <v>100424</v>
      </c>
    </row>
    <row r="16" spans="2:3" ht="15">
      <c r="B16" s="93" t="s">
        <v>19</v>
      </c>
      <c r="C16" s="38">
        <v>100202</v>
      </c>
    </row>
    <row r="17" spans="2:3" ht="15">
      <c r="B17" s="93" t="s">
        <v>14</v>
      </c>
      <c r="C17" s="38">
        <v>99914</v>
      </c>
    </row>
    <row r="18" spans="2:3" ht="15.75" thickBot="1">
      <c r="B18" s="94" t="s">
        <v>10</v>
      </c>
      <c r="C18" s="75">
        <v>99587</v>
      </c>
    </row>
  </sheetData>
  <mergeCells count="2">
    <mergeCell ref="B1:C1"/>
    <mergeCell ref="B2:C2"/>
  </mergeCells>
  <phoneticPr fontId="15"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21" sqref="E21"/>
    </sheetView>
  </sheetViews>
  <sheetFormatPr defaultColWidth="11.42578125" defaultRowHeight="12.75"/>
  <cols>
    <col min="2" max="2" width="6.28515625" customWidth="1"/>
    <col min="3" max="3" width="17.42578125" style="7" customWidth="1"/>
    <col min="4" max="4" width="25.5703125" customWidth="1"/>
    <col min="5" max="6" width="13.85546875" bestFit="1" customWidth="1"/>
  </cols>
  <sheetData>
    <row r="1" spans="2:8" ht="13.5" thickBot="1"/>
    <row r="2" spans="2:8" ht="55.5" customHeight="1">
      <c r="B2" s="97" t="s">
        <v>246</v>
      </c>
      <c r="C2" s="98"/>
      <c r="D2" s="98"/>
      <c r="E2" s="98"/>
      <c r="F2" s="99"/>
    </row>
    <row r="3" spans="2:8" ht="23.25" customHeight="1">
      <c r="B3" s="103" t="s">
        <v>80</v>
      </c>
      <c r="C3" s="101" t="s">
        <v>201</v>
      </c>
      <c r="D3" s="101" t="s">
        <v>174</v>
      </c>
      <c r="E3" s="101" t="s">
        <v>176</v>
      </c>
      <c r="F3" s="107"/>
    </row>
    <row r="4" spans="2:8">
      <c r="B4" s="103"/>
      <c r="C4" s="101"/>
      <c r="D4" s="101"/>
      <c r="E4" s="30" t="s">
        <v>207</v>
      </c>
      <c r="F4" s="41" t="s">
        <v>208</v>
      </c>
    </row>
    <row r="5" spans="2:8" ht="15">
      <c r="B5" s="35">
        <f>k_total_tec_0322!B6</f>
        <v>1</v>
      </c>
      <c r="C5" s="36" t="str">
        <f>k_total_tec_0322!C6</f>
        <v>METROPOLITAN LIFE</v>
      </c>
      <c r="D5" s="37">
        <f t="shared" ref="D5:D11" si="0">E5+F5</f>
        <v>1098260</v>
      </c>
      <c r="E5" s="37">
        <v>525227</v>
      </c>
      <c r="F5" s="38">
        <v>573033</v>
      </c>
      <c r="G5" s="4"/>
      <c r="H5" s="4"/>
    </row>
    <row r="6" spans="2:8" ht="15">
      <c r="B6" s="39">
        <f>k_total_tec_0322!B7</f>
        <v>2</v>
      </c>
      <c r="C6" s="36" t="str">
        <f>k_total_tec_0322!C7</f>
        <v>AZT VIITORUL TAU</v>
      </c>
      <c r="D6" s="37">
        <f t="shared" si="0"/>
        <v>1642167</v>
      </c>
      <c r="E6" s="37">
        <v>785278</v>
      </c>
      <c r="F6" s="38">
        <v>856889</v>
      </c>
      <c r="G6" s="4"/>
      <c r="H6" s="4"/>
    </row>
    <row r="7" spans="2:8" ht="15">
      <c r="B7" s="39">
        <f>k_total_tec_0322!B8</f>
        <v>3</v>
      </c>
      <c r="C7" s="40" t="str">
        <f>k_total_tec_0322!C8</f>
        <v>BCR</v>
      </c>
      <c r="D7" s="37">
        <f t="shared" si="0"/>
        <v>723444</v>
      </c>
      <c r="E7" s="37">
        <v>341915</v>
      </c>
      <c r="F7" s="38">
        <v>381529</v>
      </c>
      <c r="G7" s="4"/>
      <c r="H7" s="4"/>
    </row>
    <row r="8" spans="2:8" ht="15">
      <c r="B8" s="39">
        <f>k_total_tec_0322!B9</f>
        <v>4</v>
      </c>
      <c r="C8" s="40" t="str">
        <f>k_total_tec_0322!C9</f>
        <v>BRD</v>
      </c>
      <c r="D8" s="37">
        <f t="shared" si="0"/>
        <v>512772</v>
      </c>
      <c r="E8" s="37">
        <v>241682</v>
      </c>
      <c r="F8" s="38">
        <v>271090</v>
      </c>
      <c r="G8" s="4"/>
      <c r="H8" s="4"/>
    </row>
    <row r="9" spans="2:8" ht="15">
      <c r="B9" s="39">
        <f>k_total_tec_0322!B10</f>
        <v>5</v>
      </c>
      <c r="C9" s="40" t="str">
        <f>k_total_tec_0322!C10</f>
        <v>VITAL</v>
      </c>
      <c r="D9" s="37">
        <f t="shared" si="0"/>
        <v>987386</v>
      </c>
      <c r="E9" s="37">
        <v>464792</v>
      </c>
      <c r="F9" s="38">
        <v>522594</v>
      </c>
      <c r="G9" s="4"/>
      <c r="H9" s="4"/>
    </row>
    <row r="10" spans="2:8" ht="15">
      <c r="B10" s="39">
        <f>k_total_tec_0322!B11</f>
        <v>6</v>
      </c>
      <c r="C10" s="40" t="str">
        <f>k_total_tec_0322!C11</f>
        <v>ARIPI</v>
      </c>
      <c r="D10" s="37">
        <f t="shared" si="0"/>
        <v>822910</v>
      </c>
      <c r="E10" s="37">
        <v>389613</v>
      </c>
      <c r="F10" s="38">
        <v>433297</v>
      </c>
      <c r="G10" s="4"/>
      <c r="H10" s="4"/>
    </row>
    <row r="11" spans="2:8" ht="15">
      <c r="B11" s="39">
        <f>k_total_tec_0322!B12</f>
        <v>7</v>
      </c>
      <c r="C11" s="40" t="s">
        <v>26</v>
      </c>
      <c r="D11" s="37">
        <f t="shared" si="0"/>
        <v>2064919</v>
      </c>
      <c r="E11" s="37">
        <v>1023087</v>
      </c>
      <c r="F11" s="38">
        <v>1041832</v>
      </c>
      <c r="G11" s="4"/>
      <c r="H11" s="4"/>
    </row>
    <row r="12" spans="2:8" ht="15.75" thickBot="1">
      <c r="B12" s="135" t="s">
        <v>81</v>
      </c>
      <c r="C12" s="136"/>
      <c r="D12" s="33">
        <f>SUM(D5:D11)</f>
        <v>7851858</v>
      </c>
      <c r="E12" s="33">
        <f>SUM(E5:E11)</f>
        <v>3771594</v>
      </c>
      <c r="F12" s="34">
        <f>SUM(F5:F11)</f>
        <v>4080264</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I35" sqref="I35"/>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E18" sqref="E18"/>
    </sheetView>
  </sheetViews>
  <sheetFormatPr defaultColWidth="11.42578125" defaultRowHeight="12.75"/>
  <cols>
    <col min="2" max="2" width="6.28515625" customWidth="1"/>
    <col min="3" max="3" width="18.425781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60" customHeight="1">
      <c r="B2" s="97" t="s">
        <v>247</v>
      </c>
      <c r="C2" s="98"/>
      <c r="D2" s="98"/>
      <c r="E2" s="98"/>
      <c r="F2" s="98"/>
      <c r="G2" s="98"/>
      <c r="H2" s="98"/>
      <c r="I2" s="98"/>
      <c r="J2" s="98"/>
      <c r="K2" s="98"/>
      <c r="L2" s="98"/>
      <c r="M2" s="98"/>
      <c r="N2" s="98"/>
      <c r="O2" s="98"/>
      <c r="P2" s="99"/>
    </row>
    <row r="3" spans="2:16" ht="23.25" customHeight="1">
      <c r="B3" s="103" t="s">
        <v>80</v>
      </c>
      <c r="C3" s="101" t="s">
        <v>201</v>
      </c>
      <c r="D3" s="101" t="s">
        <v>174</v>
      </c>
      <c r="E3" s="137"/>
      <c r="F3" s="138"/>
      <c r="G3" s="138"/>
      <c r="H3" s="139"/>
      <c r="I3" s="101" t="s">
        <v>176</v>
      </c>
      <c r="J3" s="101"/>
      <c r="K3" s="101"/>
      <c r="L3" s="101"/>
      <c r="M3" s="101"/>
      <c r="N3" s="101"/>
      <c r="O3" s="101"/>
      <c r="P3" s="107"/>
    </row>
    <row r="4" spans="2:16" ht="23.25" customHeight="1">
      <c r="B4" s="103"/>
      <c r="C4" s="101"/>
      <c r="D4" s="101"/>
      <c r="E4" s="101" t="s">
        <v>81</v>
      </c>
      <c r="F4" s="101"/>
      <c r="G4" s="101"/>
      <c r="H4" s="101"/>
      <c r="I4" s="101" t="s">
        <v>209</v>
      </c>
      <c r="J4" s="101"/>
      <c r="K4" s="101"/>
      <c r="L4" s="101"/>
      <c r="M4" s="101" t="s">
        <v>210</v>
      </c>
      <c r="N4" s="101"/>
      <c r="O4" s="101"/>
      <c r="P4" s="107"/>
    </row>
    <row r="5" spans="2:16" ht="47.25" customHeight="1">
      <c r="B5" s="103"/>
      <c r="C5" s="101"/>
      <c r="D5" s="101"/>
      <c r="E5" s="30" t="s">
        <v>211</v>
      </c>
      <c r="F5" s="30" t="s">
        <v>212</v>
      </c>
      <c r="G5" s="30" t="s">
        <v>21</v>
      </c>
      <c r="H5" s="30" t="s">
        <v>20</v>
      </c>
      <c r="I5" s="30" t="s">
        <v>211</v>
      </c>
      <c r="J5" s="30" t="s">
        <v>212</v>
      </c>
      <c r="K5" s="30" t="s">
        <v>21</v>
      </c>
      <c r="L5" s="30" t="s">
        <v>20</v>
      </c>
      <c r="M5" s="30" t="s">
        <v>211</v>
      </c>
      <c r="N5" s="30" t="s">
        <v>212</v>
      </c>
      <c r="O5" s="30" t="s">
        <v>21</v>
      </c>
      <c r="P5" s="41" t="s">
        <v>20</v>
      </c>
    </row>
    <row r="6" spans="2:16" ht="18" hidden="1" customHeight="1">
      <c r="B6" s="24"/>
      <c r="C6" s="15"/>
      <c r="D6" s="95" t="s">
        <v>213</v>
      </c>
      <c r="E6" s="95" t="s">
        <v>214</v>
      </c>
      <c r="F6" s="95" t="s">
        <v>215</v>
      </c>
      <c r="G6" s="95"/>
      <c r="H6" s="95" t="s">
        <v>216</v>
      </c>
      <c r="I6" s="95" t="s">
        <v>214</v>
      </c>
      <c r="J6" s="95" t="s">
        <v>215</v>
      </c>
      <c r="K6" s="95"/>
      <c r="L6" s="95" t="s">
        <v>216</v>
      </c>
      <c r="M6" s="95" t="s">
        <v>217</v>
      </c>
      <c r="N6" s="95" t="s">
        <v>218</v>
      </c>
      <c r="O6" s="95"/>
      <c r="P6" s="96" t="s">
        <v>219</v>
      </c>
    </row>
    <row r="7" spans="2:16" ht="15">
      <c r="B7" s="35">
        <f>k_total_tec_0322!B6</f>
        <v>1</v>
      </c>
      <c r="C7" s="36" t="str">
        <f>k_total_tec_0322!C6</f>
        <v>METROPOLITAN LIFE</v>
      </c>
      <c r="D7" s="37">
        <f>SUM(E7+F7+G7+H7)</f>
        <v>1098260</v>
      </c>
      <c r="E7" s="37">
        <f>I7+M7</f>
        <v>97130</v>
      </c>
      <c r="F7" s="37">
        <f>J7+N7</f>
        <v>322581</v>
      </c>
      <c r="G7" s="37">
        <f>K7+O7</f>
        <v>389810</v>
      </c>
      <c r="H7" s="37">
        <f>L7+P7</f>
        <v>288739</v>
      </c>
      <c r="I7" s="37">
        <v>45096</v>
      </c>
      <c r="J7" s="37">
        <v>151012</v>
      </c>
      <c r="K7" s="37">
        <v>182329</v>
      </c>
      <c r="L7" s="37">
        <v>146790</v>
      </c>
      <c r="M7" s="37">
        <v>52034</v>
      </c>
      <c r="N7" s="37">
        <v>171569</v>
      </c>
      <c r="O7" s="37">
        <v>207481</v>
      </c>
      <c r="P7" s="38">
        <v>141949</v>
      </c>
    </row>
    <row r="8" spans="2:16" ht="15">
      <c r="B8" s="39">
        <f>k_total_tec_0322!B7</f>
        <v>2</v>
      </c>
      <c r="C8" s="36" t="str">
        <f>k_total_tec_0322!C7</f>
        <v>AZT VIITORUL TAU</v>
      </c>
      <c r="D8" s="37">
        <f t="shared" ref="D8:D13" si="0">SUM(E8+F8+G8+H8)</f>
        <v>1642167</v>
      </c>
      <c r="E8" s="37">
        <f t="shared" ref="E8:E13" si="1">I8+M8</f>
        <v>96844</v>
      </c>
      <c r="F8" s="37">
        <f t="shared" ref="F8:F13" si="2">J8+N8</f>
        <v>294701</v>
      </c>
      <c r="G8" s="37">
        <f t="shared" ref="G8:G13" si="3">K8+O8</f>
        <v>649567</v>
      </c>
      <c r="H8" s="37">
        <f t="shared" ref="H8:H13" si="4">L8+P8</f>
        <v>601055</v>
      </c>
      <c r="I8" s="37">
        <v>44939</v>
      </c>
      <c r="J8" s="37">
        <v>137958</v>
      </c>
      <c r="K8" s="37">
        <v>304011</v>
      </c>
      <c r="L8" s="37">
        <v>298370</v>
      </c>
      <c r="M8" s="37">
        <v>51905</v>
      </c>
      <c r="N8" s="37">
        <v>156743</v>
      </c>
      <c r="O8" s="37">
        <v>345556</v>
      </c>
      <c r="P8" s="38">
        <v>302685</v>
      </c>
    </row>
    <row r="9" spans="2:16" ht="15">
      <c r="B9" s="39">
        <f>k_total_tec_0322!B8</f>
        <v>3</v>
      </c>
      <c r="C9" s="40" t="str">
        <f>k_total_tec_0322!C8</f>
        <v>BCR</v>
      </c>
      <c r="D9" s="37">
        <f t="shared" si="0"/>
        <v>723444</v>
      </c>
      <c r="E9" s="37">
        <f t="shared" si="1"/>
        <v>100369</v>
      </c>
      <c r="F9" s="37">
        <f t="shared" si="2"/>
        <v>292479</v>
      </c>
      <c r="G9" s="37">
        <f t="shared" si="3"/>
        <v>187628</v>
      </c>
      <c r="H9" s="37">
        <f t="shared" si="4"/>
        <v>142968</v>
      </c>
      <c r="I9" s="37">
        <v>46411</v>
      </c>
      <c r="J9" s="37">
        <v>138321</v>
      </c>
      <c r="K9" s="37">
        <v>87209</v>
      </c>
      <c r="L9" s="37">
        <v>69974</v>
      </c>
      <c r="M9" s="37">
        <v>53958</v>
      </c>
      <c r="N9" s="37">
        <v>154158</v>
      </c>
      <c r="O9" s="37">
        <v>100419</v>
      </c>
      <c r="P9" s="38">
        <v>72994</v>
      </c>
    </row>
    <row r="10" spans="2:16" ht="15">
      <c r="B10" s="39">
        <f>k_total_tec_0322!B9</f>
        <v>4</v>
      </c>
      <c r="C10" s="40" t="str">
        <f>k_total_tec_0322!C9</f>
        <v>BRD</v>
      </c>
      <c r="D10" s="37">
        <f t="shared" si="0"/>
        <v>512772</v>
      </c>
      <c r="E10" s="37">
        <f t="shared" si="1"/>
        <v>104746</v>
      </c>
      <c r="F10" s="37">
        <f t="shared" si="2"/>
        <v>235730</v>
      </c>
      <c r="G10" s="37">
        <f t="shared" si="3"/>
        <v>115053</v>
      </c>
      <c r="H10" s="37">
        <f t="shared" si="4"/>
        <v>57243</v>
      </c>
      <c r="I10" s="37">
        <v>48569</v>
      </c>
      <c r="J10" s="37">
        <v>112192</v>
      </c>
      <c r="K10" s="37">
        <v>53455</v>
      </c>
      <c r="L10" s="37">
        <v>27466</v>
      </c>
      <c r="M10" s="37">
        <v>56177</v>
      </c>
      <c r="N10" s="37">
        <v>123538</v>
      </c>
      <c r="O10" s="37">
        <v>61598</v>
      </c>
      <c r="P10" s="38">
        <v>29777</v>
      </c>
    </row>
    <row r="11" spans="2:16" ht="15">
      <c r="B11" s="39">
        <f>k_total_tec_0322!B10</f>
        <v>5</v>
      </c>
      <c r="C11" s="40" t="str">
        <f>k_total_tec_0322!C10</f>
        <v>VITAL</v>
      </c>
      <c r="D11" s="37">
        <f t="shared" si="0"/>
        <v>987386</v>
      </c>
      <c r="E11" s="37">
        <f t="shared" si="1"/>
        <v>96711</v>
      </c>
      <c r="F11" s="37">
        <f t="shared" si="2"/>
        <v>351527</v>
      </c>
      <c r="G11" s="37">
        <f t="shared" si="3"/>
        <v>323164</v>
      </c>
      <c r="H11" s="37">
        <f t="shared" si="4"/>
        <v>215984</v>
      </c>
      <c r="I11" s="37">
        <v>44868</v>
      </c>
      <c r="J11" s="37">
        <v>165147</v>
      </c>
      <c r="K11" s="37">
        <v>147331</v>
      </c>
      <c r="L11" s="37">
        <v>107446</v>
      </c>
      <c r="M11" s="37">
        <v>51843</v>
      </c>
      <c r="N11" s="37">
        <v>186380</v>
      </c>
      <c r="O11" s="37">
        <v>175833</v>
      </c>
      <c r="P11" s="38">
        <v>108538</v>
      </c>
    </row>
    <row r="12" spans="2:16" ht="15">
      <c r="B12" s="39">
        <f>k_total_tec_0322!B11</f>
        <v>6</v>
      </c>
      <c r="C12" s="40" t="str">
        <f>k_total_tec_0322!C11</f>
        <v>ARIPI</v>
      </c>
      <c r="D12" s="37">
        <f t="shared" si="0"/>
        <v>822910</v>
      </c>
      <c r="E12" s="37">
        <f t="shared" si="1"/>
        <v>96649</v>
      </c>
      <c r="F12" s="37">
        <f t="shared" si="2"/>
        <v>262917</v>
      </c>
      <c r="G12" s="37">
        <f t="shared" si="3"/>
        <v>271491</v>
      </c>
      <c r="H12" s="37">
        <f t="shared" si="4"/>
        <v>191853</v>
      </c>
      <c r="I12" s="37">
        <v>44848</v>
      </c>
      <c r="J12" s="37">
        <v>123431</v>
      </c>
      <c r="K12" s="37">
        <v>124982</v>
      </c>
      <c r="L12" s="37">
        <v>96352</v>
      </c>
      <c r="M12" s="37">
        <v>51801</v>
      </c>
      <c r="N12" s="37">
        <v>139486</v>
      </c>
      <c r="O12" s="37">
        <v>146509</v>
      </c>
      <c r="P12" s="38">
        <v>95501</v>
      </c>
    </row>
    <row r="13" spans="2:16" ht="15">
      <c r="B13" s="39">
        <f>k_total_tec_0322!B12</f>
        <v>7</v>
      </c>
      <c r="C13" s="40" t="s">
        <v>26</v>
      </c>
      <c r="D13" s="37">
        <f t="shared" si="0"/>
        <v>2064919</v>
      </c>
      <c r="E13" s="37">
        <f t="shared" si="1"/>
        <v>99087</v>
      </c>
      <c r="F13" s="37">
        <f t="shared" si="2"/>
        <v>337892</v>
      </c>
      <c r="G13" s="37">
        <f t="shared" si="3"/>
        <v>825968</v>
      </c>
      <c r="H13" s="37">
        <f t="shared" si="4"/>
        <v>801972</v>
      </c>
      <c r="I13" s="37">
        <v>46054</v>
      </c>
      <c r="J13" s="37">
        <v>159464</v>
      </c>
      <c r="K13" s="37">
        <v>405908</v>
      </c>
      <c r="L13" s="37">
        <v>411661</v>
      </c>
      <c r="M13" s="37">
        <v>53033</v>
      </c>
      <c r="N13" s="37">
        <v>178428</v>
      </c>
      <c r="O13" s="37">
        <v>420060</v>
      </c>
      <c r="P13" s="38">
        <v>390311</v>
      </c>
    </row>
    <row r="14" spans="2:16" ht="15.75" thickBot="1">
      <c r="B14" s="108" t="s">
        <v>81</v>
      </c>
      <c r="C14" s="109"/>
      <c r="D14" s="33">
        <f t="shared" ref="D14:P14" si="5">SUM(D7:D13)</f>
        <v>7851858</v>
      </c>
      <c r="E14" s="33">
        <f t="shared" si="5"/>
        <v>691536</v>
      </c>
      <c r="F14" s="33">
        <f t="shared" si="5"/>
        <v>2097827</v>
      </c>
      <c r="G14" s="33">
        <f t="shared" si="5"/>
        <v>2762681</v>
      </c>
      <c r="H14" s="33">
        <f t="shared" si="5"/>
        <v>2299814</v>
      </c>
      <c r="I14" s="33">
        <f t="shared" si="5"/>
        <v>320785</v>
      </c>
      <c r="J14" s="33">
        <f t="shared" si="5"/>
        <v>987525</v>
      </c>
      <c r="K14" s="33">
        <f t="shared" si="5"/>
        <v>1305225</v>
      </c>
      <c r="L14" s="33">
        <f t="shared" si="5"/>
        <v>1158059</v>
      </c>
      <c r="M14" s="33">
        <f t="shared" si="5"/>
        <v>370751</v>
      </c>
      <c r="N14" s="33">
        <f t="shared" si="5"/>
        <v>1110302</v>
      </c>
      <c r="O14" s="33">
        <f t="shared" si="5"/>
        <v>1457456</v>
      </c>
      <c r="P14" s="34">
        <f t="shared" si="5"/>
        <v>1141755</v>
      </c>
    </row>
    <row r="16" spans="2:16">
      <c r="B16" s="10"/>
      <c r="C16" s="11"/>
      <c r="E16" s="4"/>
      <c r="I16" s="4"/>
    </row>
    <row r="17" spans="2:3">
      <c r="B17" s="14"/>
      <c r="C17" s="14"/>
    </row>
  </sheetData>
  <mergeCells count="10">
    <mergeCell ref="E3:H3"/>
    <mergeCell ref="B14:C14"/>
    <mergeCell ref="B3:B5"/>
    <mergeCell ref="C3:C5"/>
    <mergeCell ref="I3:P3"/>
    <mergeCell ref="I4:L4"/>
    <mergeCell ref="M4:P4"/>
    <mergeCell ref="D3:D5"/>
    <mergeCell ref="E4:H4"/>
    <mergeCell ref="B2:P2"/>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Q15" sqref="Q15"/>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B18" sqref="B18:K18"/>
    </sheetView>
  </sheetViews>
  <sheetFormatPr defaultRowHeight="12.75"/>
  <cols>
    <col min="2" max="2" width="6.42578125" customWidth="1"/>
    <col min="3" max="3" width="19.14062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5" customHeight="1">
      <c r="B2" s="97" t="s">
        <v>224</v>
      </c>
      <c r="C2" s="98"/>
      <c r="D2" s="98"/>
      <c r="E2" s="98"/>
      <c r="F2" s="98"/>
      <c r="G2" s="98"/>
      <c r="H2" s="98"/>
      <c r="I2" s="98"/>
      <c r="J2" s="98"/>
      <c r="K2" s="99"/>
    </row>
    <row r="3" spans="2:11" ht="69.75" customHeight="1">
      <c r="B3" s="103" t="s">
        <v>80</v>
      </c>
      <c r="C3" s="101" t="s">
        <v>201</v>
      </c>
      <c r="D3" s="101" t="s">
        <v>39</v>
      </c>
      <c r="E3" s="101" t="s">
        <v>175</v>
      </c>
      <c r="F3" s="101"/>
      <c r="G3" s="101" t="s">
        <v>227</v>
      </c>
      <c r="H3" s="101"/>
      <c r="I3" s="101"/>
      <c r="J3" s="101" t="s">
        <v>176</v>
      </c>
      <c r="K3" s="107"/>
    </row>
    <row r="4" spans="2:11" ht="119.25" customHeight="1">
      <c r="B4" s="103" t="s">
        <v>80</v>
      </c>
      <c r="C4" s="101"/>
      <c r="D4" s="101"/>
      <c r="E4" s="30" t="s">
        <v>86</v>
      </c>
      <c r="F4" s="30" t="s">
        <v>177</v>
      </c>
      <c r="G4" s="30" t="s">
        <v>86</v>
      </c>
      <c r="H4" s="30" t="s">
        <v>178</v>
      </c>
      <c r="I4" s="30" t="s">
        <v>177</v>
      </c>
      <c r="J4" s="30" t="s">
        <v>228</v>
      </c>
      <c r="K4" s="41" t="s">
        <v>229</v>
      </c>
    </row>
    <row r="5" spans="2:11" hidden="1">
      <c r="B5" s="20"/>
      <c r="C5" s="18"/>
      <c r="D5" s="19" t="s">
        <v>179</v>
      </c>
      <c r="E5" s="19" t="s">
        <v>180</v>
      </c>
      <c r="F5" s="18"/>
      <c r="G5" s="19" t="s">
        <v>181</v>
      </c>
      <c r="H5" s="18"/>
      <c r="I5" s="18"/>
      <c r="J5" s="19" t="s">
        <v>182</v>
      </c>
      <c r="K5" s="21" t="s">
        <v>183</v>
      </c>
    </row>
    <row r="6" spans="2:11" ht="15">
      <c r="B6" s="35">
        <f>[1]k_total_tec_0609!A10</f>
        <v>1</v>
      </c>
      <c r="C6" s="36" t="s">
        <v>28</v>
      </c>
      <c r="D6" s="37">
        <v>1098260</v>
      </c>
      <c r="E6" s="37">
        <v>553028</v>
      </c>
      <c r="F6" s="43">
        <f>E6/D6</f>
        <v>0.50354925063281919</v>
      </c>
      <c r="G6" s="37">
        <v>20657</v>
      </c>
      <c r="H6" s="43">
        <f t="shared" ref="H6:H13" si="0">G6/$G$13</f>
        <v>0.13908658151482303</v>
      </c>
      <c r="I6" s="43">
        <f t="shared" ref="I6:I13" si="1">G6/D6</f>
        <v>1.8808843079052319E-2</v>
      </c>
      <c r="J6" s="37">
        <v>19377</v>
      </c>
      <c r="K6" s="38">
        <v>1280</v>
      </c>
    </row>
    <row r="7" spans="2:11" ht="15">
      <c r="B7" s="39">
        <v>2</v>
      </c>
      <c r="C7" s="36" t="str">
        <f>[1]k_total_tec_0609!B12</f>
        <v>AZT VIITORUL TAU</v>
      </c>
      <c r="D7" s="37">
        <v>1642167</v>
      </c>
      <c r="E7" s="37">
        <v>857127</v>
      </c>
      <c r="F7" s="43">
        <f t="shared" ref="F7:F12" si="2">E7/D7</f>
        <v>0.52194874211940689</v>
      </c>
      <c r="G7" s="37">
        <v>31095</v>
      </c>
      <c r="H7" s="43">
        <f t="shared" si="0"/>
        <v>0.20936715167756315</v>
      </c>
      <c r="I7" s="43">
        <f t="shared" si="1"/>
        <v>1.8935345796134012E-2</v>
      </c>
      <c r="J7" s="37">
        <v>29154</v>
      </c>
      <c r="K7" s="38">
        <v>1941</v>
      </c>
    </row>
    <row r="8" spans="2:11" ht="15">
      <c r="B8" s="39">
        <v>3</v>
      </c>
      <c r="C8" s="40" t="str">
        <f>[1]k_total_tec_0609!B13</f>
        <v>BCR</v>
      </c>
      <c r="D8" s="37">
        <v>723444</v>
      </c>
      <c r="E8" s="37">
        <v>346172</v>
      </c>
      <c r="F8" s="43">
        <f t="shared" si="2"/>
        <v>0.47850559269273091</v>
      </c>
      <c r="G8" s="37">
        <v>13373</v>
      </c>
      <c r="H8" s="43">
        <f t="shared" si="0"/>
        <v>9.0042351483648558E-2</v>
      </c>
      <c r="I8" s="43">
        <f t="shared" si="1"/>
        <v>1.848519028425144E-2</v>
      </c>
      <c r="J8" s="37">
        <v>12532</v>
      </c>
      <c r="K8" s="38">
        <v>841</v>
      </c>
    </row>
    <row r="9" spans="2:11" ht="15">
      <c r="B9" s="39">
        <v>4</v>
      </c>
      <c r="C9" s="40" t="str">
        <f>[1]k_total_tec_0609!B15</f>
        <v>BRD</v>
      </c>
      <c r="D9" s="37">
        <v>512772</v>
      </c>
      <c r="E9" s="37">
        <v>239284</v>
      </c>
      <c r="F9" s="43">
        <f t="shared" si="2"/>
        <v>0.46664794489558714</v>
      </c>
      <c r="G9" s="37">
        <v>9269</v>
      </c>
      <c r="H9" s="43">
        <f t="shared" si="0"/>
        <v>6.2409523360647458E-2</v>
      </c>
      <c r="I9" s="43">
        <f t="shared" si="1"/>
        <v>1.8076260014197341E-2</v>
      </c>
      <c r="J9" s="37">
        <v>8674</v>
      </c>
      <c r="K9" s="38">
        <v>595</v>
      </c>
    </row>
    <row r="10" spans="2:11" ht="15">
      <c r="B10" s="39">
        <v>5</v>
      </c>
      <c r="C10" s="40" t="str">
        <f>[1]k_total_tec_0609!B16</f>
        <v>VITAL</v>
      </c>
      <c r="D10" s="37">
        <v>987386</v>
      </c>
      <c r="E10" s="37">
        <v>468644</v>
      </c>
      <c r="F10" s="43">
        <f t="shared" si="2"/>
        <v>0.47463099537566866</v>
      </c>
      <c r="G10" s="37">
        <v>17590</v>
      </c>
      <c r="H10" s="43">
        <f t="shared" si="0"/>
        <v>0.11843602502036776</v>
      </c>
      <c r="I10" s="43">
        <f t="shared" si="1"/>
        <v>1.7814714812646727E-2</v>
      </c>
      <c r="J10" s="37">
        <v>16459</v>
      </c>
      <c r="K10" s="38">
        <v>1131</v>
      </c>
    </row>
    <row r="11" spans="2:11" ht="15">
      <c r="B11" s="39">
        <v>6</v>
      </c>
      <c r="C11" s="40" t="str">
        <f>[1]k_total_tec_0609!B18</f>
        <v>ARIPI</v>
      </c>
      <c r="D11" s="37">
        <v>822910</v>
      </c>
      <c r="E11" s="37">
        <v>408423</v>
      </c>
      <c r="F11" s="43">
        <f t="shared" si="2"/>
        <v>0.49631551445480065</v>
      </c>
      <c r="G11" s="37">
        <v>15085</v>
      </c>
      <c r="H11" s="43">
        <f t="shared" si="0"/>
        <v>0.10156949615874063</v>
      </c>
      <c r="I11" s="43">
        <f t="shared" si="1"/>
        <v>1.8331287747141243E-2</v>
      </c>
      <c r="J11" s="37">
        <v>14086</v>
      </c>
      <c r="K11" s="38">
        <v>999</v>
      </c>
    </row>
    <row r="12" spans="2:11" ht="15">
      <c r="B12" s="39">
        <v>7</v>
      </c>
      <c r="C12" s="40" t="s">
        <v>26</v>
      </c>
      <c r="D12" s="37">
        <v>2064919</v>
      </c>
      <c r="E12" s="37">
        <v>1147319</v>
      </c>
      <c r="F12" s="43">
        <f t="shared" si="2"/>
        <v>0.55562421576826981</v>
      </c>
      <c r="G12" s="37">
        <v>41450</v>
      </c>
      <c r="H12" s="43">
        <f t="shared" si="0"/>
        <v>0.27908887078420941</v>
      </c>
      <c r="I12" s="43">
        <f t="shared" si="1"/>
        <v>2.0073426608985631E-2</v>
      </c>
      <c r="J12" s="37">
        <v>39038</v>
      </c>
      <c r="K12" s="38">
        <v>2412</v>
      </c>
    </row>
    <row r="13" spans="2:11" ht="15.75" thickBot="1">
      <c r="B13" s="31" t="s">
        <v>81</v>
      </c>
      <c r="C13" s="32"/>
      <c r="D13" s="33">
        <f>SUM(D6:D12)</f>
        <v>7851858</v>
      </c>
      <c r="E13" s="33">
        <f>SUM(E6:E12)</f>
        <v>4019997</v>
      </c>
      <c r="F13" s="42">
        <f>E13/D13</f>
        <v>0.51198034910972667</v>
      </c>
      <c r="G13" s="33">
        <f>SUM(G6:G12)</f>
        <v>148519</v>
      </c>
      <c r="H13" s="42">
        <f t="shared" si="0"/>
        <v>1</v>
      </c>
      <c r="I13" s="42">
        <f t="shared" si="1"/>
        <v>1.8915140849465183E-2</v>
      </c>
      <c r="J13" s="33">
        <f>SUM(J6:J12)</f>
        <v>139320</v>
      </c>
      <c r="K13" s="34">
        <f>SUM(K6:K12)</f>
        <v>9199</v>
      </c>
    </row>
    <row r="14" spans="2:11">
      <c r="C14" s="7"/>
      <c r="D14" s="4"/>
      <c r="E14" s="4"/>
    </row>
    <row r="15" spans="2:11" ht="14.25" customHeight="1">
      <c r="B15" s="104" t="s">
        <v>184</v>
      </c>
      <c r="C15" s="104"/>
      <c r="D15" s="104"/>
      <c r="E15" s="104"/>
      <c r="F15" s="104"/>
      <c r="G15" s="104"/>
      <c r="H15" s="104"/>
      <c r="I15" s="104"/>
      <c r="J15" s="104"/>
      <c r="K15" s="104"/>
    </row>
    <row r="16" spans="2:11" ht="33.75" customHeight="1">
      <c r="B16" s="105" t="s">
        <v>220</v>
      </c>
      <c r="C16" s="105"/>
      <c r="D16" s="105"/>
      <c r="E16" s="105"/>
      <c r="F16" s="105"/>
      <c r="G16" s="105"/>
      <c r="H16" s="105"/>
      <c r="I16" s="105"/>
      <c r="J16" s="105"/>
      <c r="K16" s="105"/>
    </row>
    <row r="17" spans="2:11" ht="30.75" customHeight="1">
      <c r="B17" s="104" t="s">
        <v>185</v>
      </c>
      <c r="C17" s="104"/>
      <c r="D17" s="104"/>
      <c r="E17" s="104"/>
      <c r="F17" s="104"/>
      <c r="G17" s="104"/>
      <c r="H17" s="104"/>
      <c r="I17" s="104"/>
      <c r="J17" s="104"/>
      <c r="K17" s="104"/>
    </row>
    <row r="18" spans="2:11" ht="172.5" customHeight="1">
      <c r="B18" s="104" t="s">
        <v>226</v>
      </c>
      <c r="C18" s="106"/>
      <c r="D18" s="106"/>
      <c r="E18" s="106"/>
      <c r="F18" s="106"/>
      <c r="G18" s="106"/>
      <c r="H18" s="106"/>
      <c r="I18" s="106"/>
      <c r="J18" s="106"/>
      <c r="K18" s="106"/>
    </row>
  </sheetData>
  <mergeCells count="11">
    <mergeCell ref="B18:K18"/>
    <mergeCell ref="J3:K3"/>
    <mergeCell ref="B3:B4"/>
    <mergeCell ref="C3:C4"/>
    <mergeCell ref="D3:D4"/>
    <mergeCell ref="E3:F3"/>
    <mergeCell ref="G3:I3"/>
    <mergeCell ref="B2:K2"/>
    <mergeCell ref="B15:K15"/>
    <mergeCell ref="B16:K16"/>
    <mergeCell ref="B17:K17"/>
  </mergeCells>
  <phoneticPr fontId="15"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F11"/>
  <sheetViews>
    <sheetView zoomScaleNormal="100" workbookViewId="0">
      <selection activeCell="E21" sqref="E21"/>
    </sheetView>
  </sheetViews>
  <sheetFormatPr defaultRowHeight="12.75"/>
  <cols>
    <col min="2" max="2" width="5.85546875" customWidth="1"/>
    <col min="3" max="3" width="21.42578125" customWidth="1"/>
    <col min="4" max="18" width="13.5703125" customWidth="1"/>
  </cols>
  <sheetData>
    <row r="1" spans="2:6" ht="13.5" thickBot="1"/>
    <row r="2" spans="2:6" ht="44.25" customHeight="1">
      <c r="B2" s="97" t="s">
        <v>232</v>
      </c>
      <c r="C2" s="98"/>
      <c r="D2" s="98"/>
      <c r="E2" s="98"/>
      <c r="F2" s="99"/>
    </row>
    <row r="3" spans="2:6" ht="38.25">
      <c r="B3" s="48" t="s">
        <v>80</v>
      </c>
      <c r="C3" s="30" t="s">
        <v>221</v>
      </c>
      <c r="D3" s="47" t="s">
        <v>22</v>
      </c>
      <c r="E3" s="30" t="s">
        <v>230</v>
      </c>
      <c r="F3" s="41" t="s">
        <v>231</v>
      </c>
    </row>
    <row r="4" spans="2:6" ht="15">
      <c r="B4" s="35">
        <v>1</v>
      </c>
      <c r="C4" s="45" t="s">
        <v>28</v>
      </c>
      <c r="D4" s="37">
        <v>1095832</v>
      </c>
      <c r="E4" s="37">
        <v>1097366</v>
      </c>
      <c r="F4" s="38">
        <v>1098260</v>
      </c>
    </row>
    <row r="5" spans="2:6" ht="15">
      <c r="B5" s="35">
        <v>2</v>
      </c>
      <c r="C5" s="45" t="s">
        <v>196</v>
      </c>
      <c r="D5" s="37">
        <v>1639940</v>
      </c>
      <c r="E5" s="37">
        <v>1641377</v>
      </c>
      <c r="F5" s="38">
        <v>1642167</v>
      </c>
    </row>
    <row r="6" spans="2:6" ht="15">
      <c r="B6" s="35">
        <v>3</v>
      </c>
      <c r="C6" s="46" t="s">
        <v>76</v>
      </c>
      <c r="D6" s="37">
        <v>720660</v>
      </c>
      <c r="E6" s="37">
        <v>722396</v>
      </c>
      <c r="F6" s="38">
        <v>723444</v>
      </c>
    </row>
    <row r="7" spans="2:6" ht="15">
      <c r="B7" s="35">
        <v>4</v>
      </c>
      <c r="C7" s="46" t="s">
        <v>77</v>
      </c>
      <c r="D7" s="37">
        <v>509778</v>
      </c>
      <c r="E7" s="37">
        <v>511581</v>
      </c>
      <c r="F7" s="38">
        <v>512772</v>
      </c>
    </row>
    <row r="8" spans="2:6" ht="15">
      <c r="B8" s="35">
        <v>5</v>
      </c>
      <c r="C8" s="46" t="s">
        <v>197</v>
      </c>
      <c r="D8" s="37">
        <v>984923</v>
      </c>
      <c r="E8" s="37">
        <v>986468</v>
      </c>
      <c r="F8" s="38">
        <v>987386</v>
      </c>
    </row>
    <row r="9" spans="2:6" ht="15">
      <c r="B9" s="35">
        <v>6</v>
      </c>
      <c r="C9" s="46" t="s">
        <v>198</v>
      </c>
      <c r="D9" s="37">
        <v>820324</v>
      </c>
      <c r="E9" s="37">
        <v>821938</v>
      </c>
      <c r="F9" s="38">
        <v>822910</v>
      </c>
    </row>
    <row r="10" spans="2:6" ht="15">
      <c r="B10" s="35">
        <v>7</v>
      </c>
      <c r="C10" s="46" t="s">
        <v>26</v>
      </c>
      <c r="D10" s="37">
        <v>2062674</v>
      </c>
      <c r="E10" s="37">
        <v>2064112</v>
      </c>
      <c r="F10" s="38">
        <v>2064919</v>
      </c>
    </row>
    <row r="11" spans="2:6" ht="16.5" thickBot="1">
      <c r="B11" s="108" t="s">
        <v>78</v>
      </c>
      <c r="C11" s="109"/>
      <c r="D11" s="33">
        <v>7834131</v>
      </c>
      <c r="E11" s="49">
        <f>SUM(E4:E10)</f>
        <v>7845238</v>
      </c>
      <c r="F11" s="50">
        <f t="shared" ref="F11" si="0">SUM(F4:F10)</f>
        <v>7851858</v>
      </c>
    </row>
  </sheetData>
  <mergeCells count="2">
    <mergeCell ref="B11:C11"/>
    <mergeCell ref="B2:F2"/>
  </mergeCells>
  <phoneticPr fontId="0" type="noConversion"/>
  <printOptions horizontalCentered="1" verticalCentered="1"/>
  <pageMargins left="0" right="0" top="0" bottom="0" header="0" footer="0"/>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dimension ref="B1:S13"/>
  <sheetViews>
    <sheetView zoomScaleNormal="100" workbookViewId="0">
      <selection activeCell="D32" sqref="D32"/>
    </sheetView>
  </sheetViews>
  <sheetFormatPr defaultRowHeight="12.75"/>
  <cols>
    <col min="2" max="2" width="5.5703125" customWidth="1"/>
    <col min="3" max="3" width="17.85546875" customWidth="1"/>
    <col min="4" max="18" width="17.5703125" customWidth="1"/>
    <col min="19" max="19" width="18.42578125" customWidth="1"/>
    <col min="22" max="22" width="11.140625" bestFit="1" customWidth="1"/>
    <col min="25" max="25" width="16.7109375" customWidth="1"/>
  </cols>
  <sheetData>
    <row r="1" spans="2:19" ht="13.5" thickBot="1"/>
    <row r="2" spans="2:19" ht="43.5" customHeight="1">
      <c r="B2" s="97" t="s">
        <v>236</v>
      </c>
      <c r="C2" s="98"/>
      <c r="D2" s="98"/>
      <c r="E2" s="98"/>
      <c r="F2" s="98"/>
      <c r="G2" s="99"/>
    </row>
    <row r="3" spans="2:19">
      <c r="B3" s="103" t="s">
        <v>80</v>
      </c>
      <c r="C3" s="101" t="s">
        <v>221</v>
      </c>
      <c r="D3" s="112" t="s">
        <v>22</v>
      </c>
      <c r="E3" s="112" t="s">
        <v>12</v>
      </c>
      <c r="F3" s="110" t="s">
        <v>2</v>
      </c>
      <c r="G3" s="111" t="s">
        <v>78</v>
      </c>
    </row>
    <row r="4" spans="2:19">
      <c r="B4" s="103"/>
      <c r="C4" s="101"/>
      <c r="D4" s="112"/>
      <c r="E4" s="112"/>
      <c r="F4" s="110"/>
      <c r="G4" s="111"/>
    </row>
    <row r="5" spans="2:19" ht="25.5">
      <c r="B5" s="103"/>
      <c r="C5" s="101"/>
      <c r="D5" s="51" t="s">
        <v>233</v>
      </c>
      <c r="E5" s="52" t="s">
        <v>234</v>
      </c>
      <c r="F5" s="52" t="s">
        <v>235</v>
      </c>
      <c r="G5" s="111"/>
    </row>
    <row r="6" spans="2:19" ht="15">
      <c r="B6" s="35">
        <v>1</v>
      </c>
      <c r="C6" s="36" t="s">
        <v>28</v>
      </c>
      <c r="D6" s="37">
        <v>23985657.323012874</v>
      </c>
      <c r="E6" s="37">
        <v>25092215.679132264</v>
      </c>
      <c r="F6" s="37">
        <v>25907547.501617078</v>
      </c>
      <c r="G6" s="38">
        <v>354990261.21933782</v>
      </c>
    </row>
    <row r="7" spans="2:19" ht="15">
      <c r="B7" s="35">
        <v>2</v>
      </c>
      <c r="C7" s="36" t="s">
        <v>196</v>
      </c>
      <c r="D7" s="37">
        <v>35584422.505608208</v>
      </c>
      <c r="E7" s="37">
        <v>37691281.163995467</v>
      </c>
      <c r="F7" s="37">
        <v>38429023.285899095</v>
      </c>
      <c r="G7" s="38">
        <v>529834578.28824258</v>
      </c>
    </row>
    <row r="8" spans="2:19" ht="15">
      <c r="B8" s="35">
        <v>3</v>
      </c>
      <c r="C8" s="40" t="s">
        <v>76</v>
      </c>
      <c r="D8" s="37">
        <v>13599047.917382428</v>
      </c>
      <c r="E8" s="37">
        <v>14328880.929253682</v>
      </c>
      <c r="F8" s="37">
        <v>14598692.391655887</v>
      </c>
      <c r="G8" s="38">
        <v>198628480.0652028</v>
      </c>
    </row>
    <row r="9" spans="2:19" ht="15">
      <c r="B9" s="35">
        <v>4</v>
      </c>
      <c r="C9" s="40" t="s">
        <v>77</v>
      </c>
      <c r="D9" s="37">
        <v>9386081.3241446204</v>
      </c>
      <c r="E9" s="37">
        <v>9876054.5167557057</v>
      </c>
      <c r="F9" s="37">
        <v>10273137.330206987</v>
      </c>
      <c r="G9" s="38">
        <v>136189116.29413205</v>
      </c>
    </row>
    <row r="10" spans="2:19" ht="15">
      <c r="B10" s="35">
        <v>5</v>
      </c>
      <c r="C10" s="40" t="s">
        <v>197</v>
      </c>
      <c r="D10" s="37">
        <v>18679462.015723206</v>
      </c>
      <c r="E10" s="37">
        <v>19646768.455560952</v>
      </c>
      <c r="F10" s="37">
        <v>20070795.399417855</v>
      </c>
      <c r="G10" s="38">
        <v>274072208.66119069</v>
      </c>
    </row>
    <row r="11" spans="2:19" ht="15">
      <c r="B11" s="35">
        <v>6</v>
      </c>
      <c r="C11" s="40" t="s">
        <v>198</v>
      </c>
      <c r="D11" s="37">
        <v>16388518.623309957</v>
      </c>
      <c r="E11" s="37">
        <v>17163308.442609679</v>
      </c>
      <c r="F11" s="37">
        <v>17585424.280401036</v>
      </c>
      <c r="G11" s="38">
        <v>239505619.93632269</v>
      </c>
      <c r="H11" s="4"/>
      <c r="I11" s="4"/>
      <c r="J11" s="4"/>
      <c r="K11" s="4"/>
      <c r="L11" s="4"/>
      <c r="M11" s="4"/>
      <c r="N11" s="4"/>
      <c r="O11" s="4"/>
      <c r="P11" s="4"/>
      <c r="Q11" s="4"/>
      <c r="R11" s="4"/>
      <c r="S11" s="4"/>
    </row>
    <row r="12" spans="2:19" ht="15">
      <c r="B12" s="35">
        <v>7</v>
      </c>
      <c r="C12" s="40" t="s">
        <v>26</v>
      </c>
      <c r="D12" s="37">
        <v>54997135.264040738</v>
      </c>
      <c r="E12" s="37">
        <v>57566003.723490365</v>
      </c>
      <c r="F12" s="37">
        <v>59928360.284605436</v>
      </c>
      <c r="G12" s="38">
        <v>819406738.5116998</v>
      </c>
    </row>
    <row r="13" spans="2:19" ht="15.75" thickBot="1">
      <c r="B13" s="108" t="s">
        <v>78</v>
      </c>
      <c r="C13" s="109"/>
      <c r="D13" s="33">
        <v>172620324.97322202</v>
      </c>
      <c r="E13" s="33">
        <f>SUM(E6:E12)</f>
        <v>181364512.9107981</v>
      </c>
      <c r="F13" s="33">
        <f t="shared" ref="F13" si="0">SUM(F6:F12)</f>
        <v>186792980.47380337</v>
      </c>
      <c r="G13" s="34">
        <v>2552627002.9761286</v>
      </c>
    </row>
  </sheetData>
  <mergeCells count="8">
    <mergeCell ref="B13:C13"/>
    <mergeCell ref="F3:F4"/>
    <mergeCell ref="G3:G5"/>
    <mergeCell ref="B2:G2"/>
    <mergeCell ref="B3:B5"/>
    <mergeCell ref="C3:C5"/>
    <mergeCell ref="D3:D4"/>
    <mergeCell ref="E3:E4"/>
  </mergeCells>
  <phoneticPr fontId="15" type="noConversion"/>
  <pageMargins left="0.27559055118110237" right="0.23622047244094491" top="0.98425196850393704" bottom="0.98425196850393704" header="0.51181102362204722" footer="0.51181102362204722"/>
  <pageSetup paperSize="9" scale="4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T7"/>
  <sheetViews>
    <sheetView workbookViewId="0">
      <selection activeCell="L80" sqref="L80"/>
    </sheetView>
  </sheetViews>
  <sheetFormatPr defaultRowHeight="12.75"/>
  <cols>
    <col min="2" max="2" width="10.42578125" bestFit="1" customWidth="1"/>
    <col min="3" max="17" width="13.140625" bestFit="1" customWidth="1"/>
  </cols>
  <sheetData>
    <row r="1" spans="2:20" ht="13.5" thickBot="1"/>
    <row r="2" spans="2:20" ht="25.5">
      <c r="B2" s="53"/>
      <c r="C2" s="59" t="s">
        <v>50</v>
      </c>
      <c r="D2" s="59" t="s">
        <v>55</v>
      </c>
      <c r="E2" s="59" t="s">
        <v>59</v>
      </c>
      <c r="F2" s="59" t="s">
        <v>71</v>
      </c>
      <c r="G2" s="59" t="s">
        <v>72</v>
      </c>
      <c r="H2" s="59" t="s">
        <v>70</v>
      </c>
      <c r="I2" s="59" t="s">
        <v>65</v>
      </c>
      <c r="J2" s="59" t="s">
        <v>45</v>
      </c>
      <c r="K2" s="59" t="s">
        <v>43</v>
      </c>
      <c r="L2" s="59" t="s">
        <v>37</v>
      </c>
      <c r="M2" s="59" t="s">
        <v>33</v>
      </c>
      <c r="N2" s="44" t="s">
        <v>30</v>
      </c>
      <c r="O2" s="44" t="s">
        <v>18</v>
      </c>
      <c r="P2" s="44" t="s">
        <v>13</v>
      </c>
      <c r="Q2" s="60" t="s">
        <v>3</v>
      </c>
    </row>
    <row r="3" spans="2:20" ht="15">
      <c r="B3" s="63" t="s">
        <v>186</v>
      </c>
      <c r="C3" s="37">
        <v>158051269</v>
      </c>
      <c r="D3" s="37">
        <v>157661058</v>
      </c>
      <c r="E3" s="37">
        <v>164615873</v>
      </c>
      <c r="F3" s="37">
        <v>167964852</v>
      </c>
      <c r="G3" s="37">
        <v>164790983.31371036</v>
      </c>
      <c r="H3" s="37">
        <v>170916879</v>
      </c>
      <c r="I3" s="37">
        <v>159764305</v>
      </c>
      <c r="J3" s="37">
        <v>170013837</v>
      </c>
      <c r="K3" s="37">
        <v>166055964</v>
      </c>
      <c r="L3" s="37">
        <v>166265174</v>
      </c>
      <c r="M3" s="37">
        <v>169793232</v>
      </c>
      <c r="N3" s="37">
        <v>195955857</v>
      </c>
      <c r="O3" s="37">
        <v>172620324.97322202</v>
      </c>
      <c r="P3" s="37">
        <v>181364513</v>
      </c>
      <c r="Q3" s="38">
        <v>186792980</v>
      </c>
    </row>
    <row r="4" spans="2:20" ht="15" hidden="1">
      <c r="B4" s="63"/>
      <c r="C4" s="55"/>
      <c r="D4" s="55"/>
      <c r="E4" s="55"/>
      <c r="F4" s="55"/>
      <c r="G4" s="55"/>
      <c r="H4" s="55"/>
      <c r="I4" s="55"/>
      <c r="J4" s="55"/>
      <c r="K4" s="55"/>
      <c r="L4" s="55"/>
      <c r="M4" s="55"/>
      <c r="N4" s="55"/>
      <c r="O4" s="55"/>
      <c r="P4" s="55"/>
      <c r="Q4" s="56"/>
    </row>
    <row r="5" spans="2:20" ht="15">
      <c r="B5" s="63" t="s">
        <v>187</v>
      </c>
      <c r="C5" s="37">
        <v>772491382</v>
      </c>
      <c r="D5" s="37">
        <v>776654137</v>
      </c>
      <c r="E5" s="37">
        <v>811029485</v>
      </c>
      <c r="F5" s="37">
        <v>827226896</v>
      </c>
      <c r="G5" s="37">
        <v>811793342</v>
      </c>
      <c r="H5" s="37">
        <v>841919456</v>
      </c>
      <c r="I5" s="37">
        <v>790529757</v>
      </c>
      <c r="J5" s="37">
        <v>841245467</v>
      </c>
      <c r="K5" s="37">
        <v>821777260</v>
      </c>
      <c r="L5" s="37">
        <v>822879599</v>
      </c>
      <c r="M5" s="37">
        <v>839542638</v>
      </c>
      <c r="N5" s="37">
        <v>968903737</v>
      </c>
      <c r="O5" s="37">
        <v>854142630</v>
      </c>
      <c r="P5" s="37">
        <v>896230877</v>
      </c>
      <c r="Q5" s="38">
        <v>924102233</v>
      </c>
    </row>
    <row r="6" spans="2:20" ht="15">
      <c r="B6" s="63" t="s">
        <v>188</v>
      </c>
      <c r="C6" s="57">
        <v>4.8747999999999996</v>
      </c>
      <c r="D6" s="57">
        <v>4.9260999999999999</v>
      </c>
      <c r="E6" s="57">
        <v>4.9268000000000001</v>
      </c>
      <c r="F6" s="57">
        <v>4.9249999999999998</v>
      </c>
      <c r="G6" s="57">
        <v>4.9261999999999997</v>
      </c>
      <c r="H6" s="57">
        <v>4.9259000000000004</v>
      </c>
      <c r="I6" s="57">
        <v>4.9481000000000002</v>
      </c>
      <c r="J6" s="57">
        <v>4.9481000000000002</v>
      </c>
      <c r="K6" s="57">
        <v>4.9488000000000003</v>
      </c>
      <c r="L6" s="57">
        <v>4.9488000000000003</v>
      </c>
      <c r="M6" s="57">
        <v>4.9444999999999997</v>
      </c>
      <c r="N6" s="57">
        <v>4.9444999999999997</v>
      </c>
      <c r="O6" s="57">
        <v>4.9481000000000002</v>
      </c>
      <c r="P6" s="57">
        <v>4.9416000000000002</v>
      </c>
      <c r="Q6" s="58">
        <v>4.9471999999999996</v>
      </c>
    </row>
    <row r="7" spans="2:20" ht="39" thickBot="1">
      <c r="B7" s="54"/>
      <c r="C7" s="61" t="s">
        <v>53</v>
      </c>
      <c r="D7" s="61" t="s">
        <v>57</v>
      </c>
      <c r="E7" s="61" t="s">
        <v>60</v>
      </c>
      <c r="F7" s="61" t="s">
        <v>62</v>
      </c>
      <c r="G7" s="61" t="s">
        <v>66</v>
      </c>
      <c r="H7" s="61" t="s">
        <v>67</v>
      </c>
      <c r="I7" s="61" t="s">
        <v>48</v>
      </c>
      <c r="J7" s="61" t="s">
        <v>46</v>
      </c>
      <c r="K7" s="61" t="s">
        <v>40</v>
      </c>
      <c r="L7" s="61" t="s">
        <v>35</v>
      </c>
      <c r="M7" s="61" t="s">
        <v>31</v>
      </c>
      <c r="N7" s="61" t="s">
        <v>25</v>
      </c>
      <c r="O7" s="61" t="s">
        <v>17</v>
      </c>
      <c r="P7" s="61" t="s">
        <v>11</v>
      </c>
      <c r="Q7" s="62" t="s">
        <v>223</v>
      </c>
      <c r="T7" s="23"/>
    </row>
  </sheetData>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F13"/>
  <sheetViews>
    <sheetView zoomScaleNormal="100" workbookViewId="0">
      <selection activeCell="F29" sqref="F29"/>
    </sheetView>
  </sheetViews>
  <sheetFormatPr defaultRowHeight="12.75"/>
  <cols>
    <col min="2" max="2" width="6.140625" customWidth="1"/>
    <col min="3" max="3" width="18" customWidth="1"/>
    <col min="4" max="18" width="16.85546875" customWidth="1"/>
  </cols>
  <sheetData>
    <row r="1" spans="2:6" ht="13.5" thickBot="1"/>
    <row r="2" spans="2:6" ht="41.25" customHeight="1">
      <c r="B2" s="116" t="s">
        <v>241</v>
      </c>
      <c r="C2" s="117"/>
      <c r="D2" s="117"/>
      <c r="E2" s="117"/>
      <c r="F2" s="118"/>
    </row>
    <row r="3" spans="2:6">
      <c r="B3" s="103" t="s">
        <v>80</v>
      </c>
      <c r="C3" s="112" t="s">
        <v>79</v>
      </c>
      <c r="D3" s="119" t="s">
        <v>22</v>
      </c>
      <c r="E3" s="112" t="s">
        <v>12</v>
      </c>
      <c r="F3" s="115" t="s">
        <v>2</v>
      </c>
    </row>
    <row r="4" spans="2:6">
      <c r="B4" s="103"/>
      <c r="C4" s="112"/>
      <c r="D4" s="119"/>
      <c r="E4" s="112"/>
      <c r="F4" s="107"/>
    </row>
    <row r="5" spans="2:6" ht="25.5">
      <c r="B5" s="103"/>
      <c r="C5" s="112"/>
      <c r="D5" s="51" t="s">
        <v>237</v>
      </c>
      <c r="E5" s="52" t="s">
        <v>238</v>
      </c>
      <c r="F5" s="64" t="s">
        <v>239</v>
      </c>
    </row>
    <row r="6" spans="2:6" ht="15">
      <c r="B6" s="35">
        <v>1</v>
      </c>
      <c r="C6" s="65" t="s">
        <v>28</v>
      </c>
      <c r="D6" s="66">
        <v>21.888078941856847</v>
      </c>
      <c r="E6" s="66">
        <v>22.865858500383887</v>
      </c>
      <c r="F6" s="67">
        <v>23.589630416856735</v>
      </c>
    </row>
    <row r="7" spans="2:6" ht="15">
      <c r="B7" s="35">
        <v>2</v>
      </c>
      <c r="C7" s="45" t="s">
        <v>196</v>
      </c>
      <c r="D7" s="66">
        <v>21.698612452655713</v>
      </c>
      <c r="E7" s="66">
        <v>22.963207821235137</v>
      </c>
      <c r="F7" s="67">
        <v>23.401410018529841</v>
      </c>
    </row>
    <row r="8" spans="2:6" ht="15">
      <c r="B8" s="35">
        <v>3</v>
      </c>
      <c r="C8" s="46" t="s">
        <v>76</v>
      </c>
      <c r="D8" s="66">
        <v>18.870268805514986</v>
      </c>
      <c r="E8" s="66">
        <v>19.835216320762687</v>
      </c>
      <c r="F8" s="67">
        <v>20.179436682944203</v>
      </c>
    </row>
    <row r="9" spans="2:6" ht="15">
      <c r="B9" s="35">
        <v>4</v>
      </c>
      <c r="C9" s="46" t="s">
        <v>77</v>
      </c>
      <c r="D9" s="66">
        <v>18.412095704688355</v>
      </c>
      <c r="E9" s="66">
        <v>19.304967379077226</v>
      </c>
      <c r="F9" s="67">
        <v>20.034513058838989</v>
      </c>
    </row>
    <row r="10" spans="2:6" ht="15">
      <c r="B10" s="35">
        <v>5</v>
      </c>
      <c r="C10" s="46" t="s">
        <v>197</v>
      </c>
      <c r="D10" s="66">
        <v>18.96540340282764</v>
      </c>
      <c r="E10" s="66">
        <v>19.916275495566964</v>
      </c>
      <c r="F10" s="67">
        <v>20.327202734713531</v>
      </c>
    </row>
    <row r="11" spans="2:6" ht="15">
      <c r="B11" s="35">
        <v>6</v>
      </c>
      <c r="C11" s="46" t="s">
        <v>198</v>
      </c>
      <c r="D11" s="66">
        <v>19.978104533464773</v>
      </c>
      <c r="E11" s="66">
        <v>20.881512282690032</v>
      </c>
      <c r="F11" s="67">
        <v>21.369802627749131</v>
      </c>
    </row>
    <row r="12" spans="2:6" ht="15">
      <c r="B12" s="35">
        <v>7</v>
      </c>
      <c r="C12" s="46" t="s">
        <v>26</v>
      </c>
      <c r="D12" s="66">
        <v>26.663028313752314</v>
      </c>
      <c r="E12" s="66">
        <v>27.888992323813032</v>
      </c>
      <c r="F12" s="67">
        <v>29.022136115075426</v>
      </c>
    </row>
    <row r="13" spans="2:6" ht="15.75" thickBot="1">
      <c r="B13" s="113" t="s">
        <v>78</v>
      </c>
      <c r="C13" s="114"/>
      <c r="D13" s="68">
        <v>22.034393473024899</v>
      </c>
      <c r="E13" s="68">
        <v>23.117783413428388</v>
      </c>
      <c r="F13" s="69">
        <v>23.789653413727475</v>
      </c>
    </row>
  </sheetData>
  <mergeCells count="7">
    <mergeCell ref="B13:C13"/>
    <mergeCell ref="F3:F4"/>
    <mergeCell ref="B2:F2"/>
    <mergeCell ref="B3:B5"/>
    <mergeCell ref="C3:C5"/>
    <mergeCell ref="D3:D4"/>
    <mergeCell ref="E3:E4"/>
  </mergeCells>
  <phoneticPr fontId="0" type="noConversion"/>
  <printOptions horizontalCentered="1" verticalCentered="1"/>
  <pageMargins left="0" right="0" top="0" bottom="0" header="0" footer="0"/>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19" sqref="E19"/>
    </sheetView>
  </sheetViews>
  <sheetFormatPr defaultRowHeight="12.75"/>
  <cols>
    <col min="2" max="2" width="6.28515625" customWidth="1"/>
    <col min="3" max="3" width="18"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45.75" customHeight="1">
      <c r="B2" s="97" t="s">
        <v>240</v>
      </c>
      <c r="C2" s="98"/>
      <c r="D2" s="98"/>
      <c r="E2" s="98"/>
      <c r="F2" s="98"/>
      <c r="G2" s="98"/>
      <c r="H2" s="98"/>
      <c r="I2" s="98"/>
      <c r="J2" s="98"/>
      <c r="K2" s="98"/>
      <c r="L2" s="98"/>
      <c r="M2" s="99"/>
      <c r="N2" s="3"/>
      <c r="O2" s="3"/>
    </row>
    <row r="3" spans="2:15" ht="27" customHeight="1">
      <c r="B3" s="103" t="s">
        <v>80</v>
      </c>
      <c r="C3" s="101" t="s">
        <v>79</v>
      </c>
      <c r="D3" s="101" t="s">
        <v>4</v>
      </c>
      <c r="E3" s="101" t="s">
        <v>5</v>
      </c>
      <c r="F3" s="101" t="s">
        <v>6</v>
      </c>
      <c r="G3" s="101" t="s">
        <v>7</v>
      </c>
      <c r="H3" s="101" t="s">
        <v>1</v>
      </c>
      <c r="I3" s="101"/>
      <c r="J3" s="101"/>
      <c r="K3" s="101"/>
      <c r="L3" s="101" t="s">
        <v>8</v>
      </c>
      <c r="M3" s="107" t="s">
        <v>242</v>
      </c>
    </row>
    <row r="4" spans="2:15" ht="84" customHeight="1">
      <c r="B4" s="122"/>
      <c r="C4" s="120"/>
      <c r="D4" s="120"/>
      <c r="E4" s="120"/>
      <c r="F4" s="120"/>
      <c r="G4" s="101"/>
      <c r="H4" s="30" t="s">
        <v>199</v>
      </c>
      <c r="I4" s="30" t="s">
        <v>200</v>
      </c>
      <c r="J4" s="30" t="s">
        <v>23</v>
      </c>
      <c r="K4" s="30" t="s">
        <v>24</v>
      </c>
      <c r="L4" s="120"/>
      <c r="M4" s="121"/>
    </row>
    <row r="5" spans="2:15" ht="15.75">
      <c r="B5" s="35">
        <f>k_total_tec_0322!B6</f>
        <v>1</v>
      </c>
      <c r="C5" s="36" t="str">
        <f>k_total_tec_0322!C6</f>
        <v>METROPOLITAN LIFE</v>
      </c>
      <c r="D5" s="37">
        <v>1097366</v>
      </c>
      <c r="E5" s="55">
        <v>34</v>
      </c>
      <c r="F5" s="37">
        <v>5</v>
      </c>
      <c r="G5" s="37">
        <v>2</v>
      </c>
      <c r="H5" s="37">
        <v>150</v>
      </c>
      <c r="I5" s="37">
        <v>0</v>
      </c>
      <c r="J5" s="37">
        <v>0</v>
      </c>
      <c r="K5" s="37">
        <v>0</v>
      </c>
      <c r="L5" s="37">
        <v>1071</v>
      </c>
      <c r="M5" s="38">
        <f t="shared" ref="M5:M11" si="0">D5-E5+F5+G5-H5+I5+L5+J5+K5</f>
        <v>1098260</v>
      </c>
      <c r="N5" s="70"/>
      <c r="O5" s="4"/>
    </row>
    <row r="6" spans="2:15" ht="15.75">
      <c r="B6" s="39">
        <f>k_total_tec_0322!B7</f>
        <v>2</v>
      </c>
      <c r="C6" s="36" t="str">
        <f>k_total_tec_0322!C7</f>
        <v>AZT VIITORUL TAU</v>
      </c>
      <c r="D6" s="37">
        <v>1641377</v>
      </c>
      <c r="E6" s="55">
        <v>29</v>
      </c>
      <c r="F6" s="37">
        <v>5</v>
      </c>
      <c r="G6" s="37">
        <v>9</v>
      </c>
      <c r="H6" s="37">
        <v>268</v>
      </c>
      <c r="I6" s="37">
        <v>0</v>
      </c>
      <c r="J6" s="37">
        <v>0</v>
      </c>
      <c r="K6" s="37">
        <v>2</v>
      </c>
      <c r="L6" s="37">
        <v>1071</v>
      </c>
      <c r="M6" s="38">
        <f t="shared" si="0"/>
        <v>1642167</v>
      </c>
      <c r="N6" s="70"/>
      <c r="O6" s="4"/>
    </row>
    <row r="7" spans="2:15" ht="15.75">
      <c r="B7" s="39">
        <f>k_total_tec_0322!B8</f>
        <v>3</v>
      </c>
      <c r="C7" s="40" t="str">
        <f>k_total_tec_0322!C8</f>
        <v>BCR</v>
      </c>
      <c r="D7" s="37">
        <v>722396</v>
      </c>
      <c r="E7" s="55">
        <v>20</v>
      </c>
      <c r="F7" s="37">
        <v>48</v>
      </c>
      <c r="G7" s="37">
        <v>23</v>
      </c>
      <c r="H7" s="37">
        <v>75</v>
      </c>
      <c r="I7" s="37">
        <v>0</v>
      </c>
      <c r="J7" s="37">
        <v>0</v>
      </c>
      <c r="K7" s="37">
        <v>1</v>
      </c>
      <c r="L7" s="37">
        <v>1071</v>
      </c>
      <c r="M7" s="38">
        <f t="shared" si="0"/>
        <v>723444</v>
      </c>
      <c r="N7" s="70"/>
      <c r="O7" s="4"/>
    </row>
    <row r="8" spans="2:15" ht="15.75">
      <c r="B8" s="39">
        <f>k_total_tec_0322!B9</f>
        <v>4</v>
      </c>
      <c r="C8" s="40" t="str">
        <f>k_total_tec_0322!C9</f>
        <v>BRD</v>
      </c>
      <c r="D8" s="37">
        <v>511581</v>
      </c>
      <c r="E8" s="55">
        <v>35</v>
      </c>
      <c r="F8" s="37">
        <v>5</v>
      </c>
      <c r="G8" s="37">
        <v>162</v>
      </c>
      <c r="H8" s="37">
        <v>31</v>
      </c>
      <c r="I8" s="37">
        <v>0</v>
      </c>
      <c r="J8" s="37">
        <v>0</v>
      </c>
      <c r="K8" s="37">
        <v>0</v>
      </c>
      <c r="L8" s="37">
        <v>1090</v>
      </c>
      <c r="M8" s="38">
        <f t="shared" si="0"/>
        <v>512772</v>
      </c>
      <c r="N8" s="70"/>
      <c r="O8" s="4"/>
    </row>
    <row r="9" spans="2:15" ht="15.75">
      <c r="B9" s="39">
        <f>k_total_tec_0322!B10</f>
        <v>5</v>
      </c>
      <c r="C9" s="40" t="str">
        <f>k_total_tec_0322!C10</f>
        <v>VITAL</v>
      </c>
      <c r="D9" s="37">
        <v>986468</v>
      </c>
      <c r="E9" s="55">
        <v>26</v>
      </c>
      <c r="F9" s="37">
        <v>1</v>
      </c>
      <c r="G9" s="37">
        <v>4</v>
      </c>
      <c r="H9" s="37">
        <v>133</v>
      </c>
      <c r="I9" s="37">
        <v>0</v>
      </c>
      <c r="J9" s="37">
        <v>0</v>
      </c>
      <c r="K9" s="37">
        <v>1</v>
      </c>
      <c r="L9" s="37">
        <v>1071</v>
      </c>
      <c r="M9" s="38">
        <f t="shared" si="0"/>
        <v>987386</v>
      </c>
      <c r="N9" s="70"/>
      <c r="O9" s="4"/>
    </row>
    <row r="10" spans="2:15" ht="15.75">
      <c r="B10" s="39">
        <f>k_total_tec_0322!B11</f>
        <v>6</v>
      </c>
      <c r="C10" s="40" t="str">
        <f>k_total_tec_0322!C11</f>
        <v>ARIPI</v>
      </c>
      <c r="D10" s="37">
        <v>821938</v>
      </c>
      <c r="E10" s="55">
        <v>20</v>
      </c>
      <c r="F10" s="37">
        <v>5</v>
      </c>
      <c r="G10" s="37">
        <v>3</v>
      </c>
      <c r="H10" s="37">
        <v>88</v>
      </c>
      <c r="I10" s="37">
        <v>0</v>
      </c>
      <c r="J10" s="37">
        <v>0</v>
      </c>
      <c r="K10" s="37">
        <v>1</v>
      </c>
      <c r="L10" s="37">
        <v>1071</v>
      </c>
      <c r="M10" s="38">
        <f t="shared" si="0"/>
        <v>822910</v>
      </c>
      <c r="N10" s="70"/>
      <c r="O10" s="4"/>
    </row>
    <row r="11" spans="2:15" ht="15.75">
      <c r="B11" s="39">
        <f>k_total_tec_0322!B12</f>
        <v>7</v>
      </c>
      <c r="C11" s="40" t="str">
        <f>k_total_tec_0322!C12</f>
        <v>NN</v>
      </c>
      <c r="D11" s="37">
        <v>2064112</v>
      </c>
      <c r="E11" s="55">
        <v>9</v>
      </c>
      <c r="F11" s="37">
        <v>104</v>
      </c>
      <c r="G11" s="37">
        <v>39</v>
      </c>
      <c r="H11" s="37">
        <v>400</v>
      </c>
      <c r="I11" s="37">
        <v>0</v>
      </c>
      <c r="J11" s="37">
        <v>0</v>
      </c>
      <c r="K11" s="37">
        <v>2</v>
      </c>
      <c r="L11" s="37">
        <v>1071</v>
      </c>
      <c r="M11" s="38">
        <f t="shared" si="0"/>
        <v>2064919</v>
      </c>
      <c r="N11" s="70"/>
      <c r="O11" s="4"/>
    </row>
    <row r="12" spans="2:15" ht="15.75" thickBot="1">
      <c r="B12" s="108" t="s">
        <v>78</v>
      </c>
      <c r="C12" s="109"/>
      <c r="D12" s="33">
        <f t="shared" ref="D12:M12" si="1">SUM(D5:D11)</f>
        <v>7845238</v>
      </c>
      <c r="E12" s="33">
        <f t="shared" si="1"/>
        <v>173</v>
      </c>
      <c r="F12" s="33">
        <f t="shared" si="1"/>
        <v>173</v>
      </c>
      <c r="G12" s="33">
        <f t="shared" si="1"/>
        <v>242</v>
      </c>
      <c r="H12" s="33">
        <f t="shared" si="1"/>
        <v>1145</v>
      </c>
      <c r="I12" s="33">
        <f t="shared" si="1"/>
        <v>0</v>
      </c>
      <c r="J12" s="33">
        <f t="shared" si="1"/>
        <v>0</v>
      </c>
      <c r="K12" s="33">
        <f t="shared" si="1"/>
        <v>7</v>
      </c>
      <c r="L12" s="33">
        <f t="shared" si="1"/>
        <v>7516</v>
      </c>
      <c r="M12" s="34">
        <f t="shared" si="1"/>
        <v>7851858</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B2:M2"/>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P3"/>
  <sheetViews>
    <sheetView workbookViewId="0">
      <selection activeCell="F36" sqref="F36"/>
    </sheetView>
  </sheetViews>
  <sheetFormatPr defaultRowHeight="12.75"/>
  <cols>
    <col min="2" max="16" width="16.140625" customWidth="1"/>
  </cols>
  <sheetData>
    <row r="1" spans="2:16" ht="13.5" thickBot="1"/>
    <row r="2" spans="2:16" ht="25.5">
      <c r="B2" s="71" t="s">
        <v>49</v>
      </c>
      <c r="C2" s="59" t="s">
        <v>54</v>
      </c>
      <c r="D2" s="59" t="s">
        <v>58</v>
      </c>
      <c r="E2" s="59" t="s">
        <v>61</v>
      </c>
      <c r="F2" s="59" t="s">
        <v>63</v>
      </c>
      <c r="G2" s="59" t="s">
        <v>69</v>
      </c>
      <c r="H2" s="59" t="s">
        <v>64</v>
      </c>
      <c r="I2" s="59" t="s">
        <v>44</v>
      </c>
      <c r="J2" s="59" t="s">
        <v>42</v>
      </c>
      <c r="K2" s="59" t="s">
        <v>36</v>
      </c>
      <c r="L2" s="59" t="s">
        <v>32</v>
      </c>
      <c r="M2" s="59" t="s">
        <v>29</v>
      </c>
      <c r="N2" s="59" t="s">
        <v>22</v>
      </c>
      <c r="O2" s="59" t="s">
        <v>12</v>
      </c>
      <c r="P2" s="72" t="s">
        <v>2</v>
      </c>
    </row>
    <row r="3" spans="2:16" ht="15.75" thickBot="1">
      <c r="B3" s="73">
        <v>7662659</v>
      </c>
      <c r="C3" s="74">
        <v>7672485</v>
      </c>
      <c r="D3" s="74">
        <v>7678435</v>
      </c>
      <c r="E3" s="74">
        <v>7687688</v>
      </c>
      <c r="F3" s="74">
        <v>7696276</v>
      </c>
      <c r="G3" s="74">
        <v>7706835</v>
      </c>
      <c r="H3" s="74">
        <v>7717710</v>
      </c>
      <c r="I3" s="74">
        <v>7727948</v>
      </c>
      <c r="J3" s="74">
        <v>7746233</v>
      </c>
      <c r="K3" s="74">
        <v>7777244</v>
      </c>
      <c r="L3" s="74">
        <v>7799163</v>
      </c>
      <c r="M3" s="74">
        <v>7819011</v>
      </c>
      <c r="N3" s="74">
        <v>7834131</v>
      </c>
      <c r="O3" s="74">
        <v>7845238</v>
      </c>
      <c r="P3" s="75">
        <v>7851858</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P6"/>
  <sheetViews>
    <sheetView workbookViewId="0">
      <selection activeCell="L74" sqref="L74"/>
    </sheetView>
  </sheetViews>
  <sheetFormatPr defaultRowHeight="12.75"/>
  <cols>
    <col min="2" max="16" width="16.7109375" customWidth="1"/>
  </cols>
  <sheetData>
    <row r="1" spans="2:16" ht="13.5" thickBot="1"/>
    <row r="2" spans="2:16" ht="25.5">
      <c r="B2" s="71" t="s">
        <v>49</v>
      </c>
      <c r="C2" s="59" t="s">
        <v>54</v>
      </c>
      <c r="D2" s="59" t="s">
        <v>58</v>
      </c>
      <c r="E2" s="59" t="s">
        <v>61</v>
      </c>
      <c r="F2" s="59" t="s">
        <v>63</v>
      </c>
      <c r="G2" s="59" t="s">
        <v>69</v>
      </c>
      <c r="H2" s="59" t="s">
        <v>64</v>
      </c>
      <c r="I2" s="59" t="s">
        <v>44</v>
      </c>
      <c r="J2" s="59" t="s">
        <v>42</v>
      </c>
      <c r="K2" s="59" t="s">
        <v>36</v>
      </c>
      <c r="L2" s="59" t="s">
        <v>32</v>
      </c>
      <c r="M2" s="59" t="s">
        <v>29</v>
      </c>
      <c r="N2" s="59" t="s">
        <v>22</v>
      </c>
      <c r="O2" s="59" t="s">
        <v>12</v>
      </c>
      <c r="P2" s="72" t="s">
        <v>2</v>
      </c>
    </row>
    <row r="3" spans="2:16" ht="15.75" thickBot="1">
      <c r="B3" s="73">
        <v>3569344</v>
      </c>
      <c r="C3" s="74">
        <v>3580169</v>
      </c>
      <c r="D3" s="74">
        <v>3586933</v>
      </c>
      <c r="E3" s="74">
        <v>3597129</v>
      </c>
      <c r="F3" s="74">
        <v>3606448</v>
      </c>
      <c r="G3" s="74">
        <v>3617753</v>
      </c>
      <c r="H3" s="74">
        <v>3628706</v>
      </c>
      <c r="I3" s="74">
        <v>3640384</v>
      </c>
      <c r="J3" s="74">
        <v>3659554</v>
      </c>
      <c r="K3" s="74">
        <v>3691352</v>
      </c>
      <c r="L3" s="74">
        <v>3714184</v>
      </c>
      <c r="M3" s="74">
        <v>3735043</v>
      </c>
      <c r="N3" s="74">
        <v>3751158</v>
      </c>
      <c r="O3" s="74">
        <v>3763200</v>
      </c>
      <c r="P3" s="75">
        <v>3770716</v>
      </c>
    </row>
    <row r="6" spans="2:16">
      <c r="B6" s="4"/>
      <c r="C6" s="4"/>
      <c r="D6" s="4"/>
      <c r="E6" s="4"/>
      <c r="F6" s="4"/>
      <c r="G6" s="4"/>
      <c r="H6" s="4"/>
      <c r="I6" s="4"/>
      <c r="J6" s="4"/>
      <c r="K6" s="4"/>
      <c r="L6" s="4"/>
      <c r="M6" s="4"/>
      <c r="N6" s="4"/>
      <c r="O6" s="4"/>
      <c r="P6"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k_total_tec_0322</vt:lpstr>
      <vt:lpstr>regularizati_0322</vt:lpstr>
      <vt:lpstr>evolutie_rp_0322</vt:lpstr>
      <vt:lpstr>sume_euro_0322</vt:lpstr>
      <vt:lpstr>sume_euro_0322_graf</vt:lpstr>
      <vt:lpstr>evolutie_contrib_0322</vt:lpstr>
      <vt:lpstr>part_fonduri_0322</vt:lpstr>
      <vt:lpstr>evolutie_rp_0322_graf</vt:lpstr>
      <vt:lpstr>evolutie_aleatorii_0322_graf</vt:lpstr>
      <vt:lpstr>participanti_judete_0322</vt:lpstr>
      <vt:lpstr>participanti_jud_dom_0322</vt:lpstr>
      <vt:lpstr>conturi_goale_0322</vt:lpstr>
      <vt:lpstr>rp_sexe_0322</vt:lpstr>
      <vt:lpstr>Sheet1</vt:lpstr>
      <vt:lpstr>rp_varste_sexe_0322</vt:lpstr>
      <vt:lpstr>Sheet2</vt:lpstr>
      <vt:lpstr>k_total_tec_0322!Print_Area</vt:lpstr>
      <vt:lpstr>part_fonduri_0322!Print_Area</vt:lpstr>
      <vt:lpstr>participanti_judete_0322!Print_Area</vt:lpstr>
      <vt:lpstr>rp_sexe_0322!Print_Area</vt:lpstr>
      <vt:lpstr>rp_varste_sexe_0322!Print_Area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2022-05-26T06:37:18Z</cp:lastPrinted>
  <dcterms:created xsi:type="dcterms:W3CDTF">2008-08-08T07:39:32Z</dcterms:created>
  <dcterms:modified xsi:type="dcterms:W3CDTF">2022-05-26T07:09:03Z</dcterms:modified>
</cp:coreProperties>
</file>