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490" yWindow="0" windowWidth="14370" windowHeight="13500" tabRatio="860"/>
  </bookViews>
  <sheets>
    <sheet name="k_total_tec_1221" sheetId="23" r:id="rId1"/>
    <sheet name="regularizati_1221" sheetId="31" r:id="rId2"/>
    <sheet name="evolutie_rp_1221" sheetId="1" r:id="rId3"/>
    <sheet name="sume_euro_1221" sheetId="15" r:id="rId4"/>
    <sheet name="sume_euro_1221_graf" sheetId="16" r:id="rId5"/>
    <sheet name="evolutie_contrib_1221" sheetId="25" r:id="rId6"/>
    <sheet name="part_fonduri_1221" sheetId="24" r:id="rId7"/>
    <sheet name="evolutie_rp_1221_graf" sheetId="13" r:id="rId8"/>
    <sheet name="evolutie_aleatorii_1221_graf" sheetId="14" r:id="rId9"/>
    <sheet name="participanti_judete_1221" sheetId="17" r:id="rId10"/>
    <sheet name="participanti_jud_dom_1221" sheetId="32" r:id="rId11"/>
    <sheet name="conturi_goale_1221" sheetId="30" r:id="rId12"/>
    <sheet name="rp_sexe_1221" sheetId="26" r:id="rId13"/>
    <sheet name="Sheet1" sheetId="33" r:id="rId14"/>
    <sheet name="rp_varste_sexe_1221" sheetId="28" r:id="rId15"/>
    <sheet name="Sheet2" sheetId="34" r:id="rId16"/>
  </sheets>
  <externalReferences>
    <externalReference r:id="rId17"/>
  </externalReferences>
  <definedNames>
    <definedName name="_xlnm.Print_Area" localSheetId="5">evolutie_contrib_1221!$B$2:$O$13</definedName>
    <definedName name="_xlnm.Print_Area" localSheetId="2">evolutie_rp_1221!$B$2:$O$12</definedName>
    <definedName name="_xlnm.Print_Area" localSheetId="0">k_total_tec_1221!$B$2:$K$15</definedName>
    <definedName name="_xlnm.Print_Area" localSheetId="6">part_fonduri_1221!$B$2:$M$12</definedName>
    <definedName name="_xlnm.Print_Area" localSheetId="10">participanti_jud_dom_1221!#REF!</definedName>
    <definedName name="_xlnm.Print_Area" localSheetId="9">participanti_judete_1221!$B$2:$E$48</definedName>
    <definedName name="_xlnm.Print_Area" localSheetId="12">rp_sexe_1221!$B$2:$F$12</definedName>
    <definedName name="_xlnm.Print_Area" localSheetId="14">rp_varste_sexe_1221!$B$2:$P$14</definedName>
    <definedName name="_xlnm.Print_Area" localSheetId="3">sume_euro_1221!$B$2:$P$13</definedName>
  </definedNames>
  <calcPr calcId="125725"/>
</workbook>
</file>

<file path=xl/calcChain.xml><?xml version="1.0" encoding="utf-8"?>
<calcChain xmlns="http://schemas.openxmlformats.org/spreadsheetml/2006/main">
  <c r="O12" i="1"/>
  <c r="O13" i="15"/>
  <c r="O13" i="25"/>
  <c r="O12"/>
  <c r="O11"/>
  <c r="O10"/>
  <c r="O9"/>
  <c r="O8"/>
  <c r="O7"/>
  <c r="O6"/>
  <c r="P7" i="15"/>
  <c r="P13" s="1"/>
  <c r="P8"/>
  <c r="P9"/>
  <c r="P10"/>
  <c r="P11"/>
  <c r="P12"/>
  <c r="P6"/>
  <c r="E7" i="28"/>
  <c r="D7" s="1"/>
  <c r="F7"/>
  <c r="G7"/>
  <c r="H7"/>
  <c r="E8"/>
  <c r="D8" s="1"/>
  <c r="F8"/>
  <c r="G8"/>
  <c r="H8"/>
  <c r="E9"/>
  <c r="F9"/>
  <c r="G9"/>
  <c r="H9"/>
  <c r="E10"/>
  <c r="D10" s="1"/>
  <c r="F10"/>
  <c r="G10"/>
  <c r="H10"/>
  <c r="E11"/>
  <c r="D11" s="1"/>
  <c r="F11"/>
  <c r="G11"/>
  <c r="H11"/>
  <c r="E12"/>
  <c r="D12" s="1"/>
  <c r="F12"/>
  <c r="G12"/>
  <c r="H12"/>
  <c r="E13"/>
  <c r="D13" s="1"/>
  <c r="F13"/>
  <c r="G13"/>
  <c r="H13"/>
  <c r="N13" i="15"/>
  <c r="N12" i="25"/>
  <c r="N11"/>
  <c r="N10"/>
  <c r="N9"/>
  <c r="N8"/>
  <c r="N7"/>
  <c r="N6"/>
  <c r="N12" i="1"/>
  <c r="D48" i="17"/>
  <c r="E39" s="1"/>
  <c r="M13" i="15"/>
  <c r="M13" i="25" s="1"/>
  <c r="M12"/>
  <c r="M11"/>
  <c r="M10"/>
  <c r="M9"/>
  <c r="M8"/>
  <c r="M7"/>
  <c r="M6"/>
  <c r="M12" i="1"/>
  <c r="L13" i="15"/>
  <c r="L12" i="1"/>
  <c r="L13" i="25" s="1"/>
  <c r="L12"/>
  <c r="L11"/>
  <c r="L10"/>
  <c r="L9"/>
  <c r="L8"/>
  <c r="L7"/>
  <c r="L6"/>
  <c r="K12"/>
  <c r="K11"/>
  <c r="K10"/>
  <c r="K9"/>
  <c r="K8"/>
  <c r="K7"/>
  <c r="K6"/>
  <c r="K13" i="15"/>
  <c r="K12" i="1"/>
  <c r="K13" i="25"/>
  <c r="J13" i="15"/>
  <c r="J13" i="25"/>
  <c r="J12" i="1"/>
  <c r="J12" i="25"/>
  <c r="J11"/>
  <c r="J10"/>
  <c r="J9"/>
  <c r="J8"/>
  <c r="J7"/>
  <c r="J6"/>
  <c r="I13" i="15"/>
  <c r="I12" i="25"/>
  <c r="I11"/>
  <c r="I10"/>
  <c r="I9"/>
  <c r="I8"/>
  <c r="I7"/>
  <c r="I6"/>
  <c r="I12" i="1"/>
  <c r="H13" i="15"/>
  <c r="H12" i="1"/>
  <c r="H12" i="25"/>
  <c r="H11"/>
  <c r="H10"/>
  <c r="H9"/>
  <c r="H8"/>
  <c r="H7"/>
  <c r="H6"/>
  <c r="G13" i="15"/>
  <c r="G12" i="1"/>
  <c r="G12" i="25"/>
  <c r="G11"/>
  <c r="G10"/>
  <c r="G9"/>
  <c r="G8"/>
  <c r="G7"/>
  <c r="G6"/>
  <c r="F13" i="15"/>
  <c r="F12" i="25"/>
  <c r="F11"/>
  <c r="F10"/>
  <c r="F9"/>
  <c r="F8"/>
  <c r="F7"/>
  <c r="F6"/>
  <c r="F12" i="1"/>
  <c r="F13" i="25" s="1"/>
  <c r="E13" i="15"/>
  <c r="E13" i="25" s="1"/>
  <c r="E12"/>
  <c r="E11"/>
  <c r="E10"/>
  <c r="E9"/>
  <c r="E8"/>
  <c r="E7"/>
  <c r="E6"/>
  <c r="E12" i="1"/>
  <c r="D13" i="15"/>
  <c r="D12" i="1"/>
  <c r="D13" i="25" s="1"/>
  <c r="D12"/>
  <c r="D11"/>
  <c r="D10"/>
  <c r="D9"/>
  <c r="D8"/>
  <c r="D7"/>
  <c r="D6"/>
  <c r="M6" i="24"/>
  <c r="F6" i="31"/>
  <c r="F7"/>
  <c r="F8"/>
  <c r="F9"/>
  <c r="F10"/>
  <c r="F11"/>
  <c r="F5"/>
  <c r="D53" i="32"/>
  <c r="J12" i="24"/>
  <c r="L12"/>
  <c r="M7"/>
  <c r="M8"/>
  <c r="M9"/>
  <c r="M10"/>
  <c r="M11"/>
  <c r="M5"/>
  <c r="K12"/>
  <c r="F12" i="23"/>
  <c r="G14" i="28"/>
  <c r="K14"/>
  <c r="O14"/>
  <c r="K6" i="23"/>
  <c r="K7"/>
  <c r="K8"/>
  <c r="K9"/>
  <c r="K10"/>
  <c r="K11"/>
  <c r="K12" s="1"/>
  <c r="K5"/>
  <c r="I5"/>
  <c r="I6"/>
  <c r="I12" s="1"/>
  <c r="I7"/>
  <c r="I8"/>
  <c r="I9"/>
  <c r="I10"/>
  <c r="I11"/>
  <c r="D12" i="24"/>
  <c r="G12" i="31"/>
  <c r="H7" s="1"/>
  <c r="E12" i="23"/>
  <c r="D12"/>
  <c r="D11" i="26"/>
  <c r="D10"/>
  <c r="D9"/>
  <c r="D8"/>
  <c r="D6"/>
  <c r="D5"/>
  <c r="D12" s="1"/>
  <c r="D7"/>
  <c r="E12"/>
  <c r="F12"/>
  <c r="F14" i="28"/>
  <c r="K12" i="31"/>
  <c r="J12"/>
  <c r="D12"/>
  <c r="E12"/>
  <c r="F12" s="1"/>
  <c r="I11"/>
  <c r="I10"/>
  <c r="C10"/>
  <c r="I9"/>
  <c r="C9"/>
  <c r="I8"/>
  <c r="C8"/>
  <c r="I7"/>
  <c r="C7"/>
  <c r="I6"/>
  <c r="C6"/>
  <c r="I5"/>
  <c r="B5"/>
  <c r="J12" i="23"/>
  <c r="G12"/>
  <c r="H12"/>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H14" i="28"/>
  <c r="I14"/>
  <c r="J14"/>
  <c r="L14"/>
  <c r="M14"/>
  <c r="N14"/>
  <c r="P14"/>
  <c r="H8" i="31"/>
  <c r="E14" i="28"/>
  <c r="E20" i="17"/>
  <c r="E28"/>
  <c r="E26"/>
  <c r="E40"/>
  <c r="E23"/>
  <c r="E21"/>
  <c r="E45"/>
  <c r="E44"/>
  <c r="E16"/>
  <c r="E34"/>
  <c r="D9" i="28"/>
  <c r="M12" i="24"/>
  <c r="B6"/>
  <c r="B7" i="25"/>
  <c r="B6" i="1"/>
  <c r="B7" i="15"/>
  <c r="B6" i="26"/>
  <c r="B8" i="28"/>
  <c r="B8" i="15"/>
  <c r="B7" i="26"/>
  <c r="B7" i="24"/>
  <c r="B8" i="25"/>
  <c r="B7" i="1"/>
  <c r="B9" i="28"/>
  <c r="B10"/>
  <c r="B8" i="24"/>
  <c r="B8" i="26"/>
  <c r="B9" i="25"/>
  <c r="B8" i="1"/>
  <c r="B9" i="15"/>
  <c r="B9" i="24"/>
  <c r="B10" i="15"/>
  <c r="B10" i="25"/>
  <c r="B9" i="26"/>
  <c r="B11" i="28"/>
  <c r="B9" i="1"/>
  <c r="B10" i="24"/>
  <c r="B10" i="1"/>
  <c r="B11" i="15"/>
  <c r="B11" i="25"/>
  <c r="B10" i="26"/>
  <c r="B12" i="28"/>
  <c r="B12" i="25"/>
  <c r="B11" i="24"/>
  <c r="B11" i="26"/>
  <c r="B12" i="15"/>
  <c r="B13" i="28"/>
  <c r="B11" i="1"/>
  <c r="E30" i="17"/>
  <c r="D14" i="28" l="1"/>
  <c r="E36" i="17"/>
  <c r="E17"/>
  <c r="E9"/>
  <c r="E29"/>
  <c r="E41"/>
  <c r="E37"/>
  <c r="E25"/>
  <c r="E35"/>
  <c r="E10"/>
  <c r="E31"/>
  <c r="E24"/>
  <c r="E43"/>
  <c r="E5"/>
  <c r="E38"/>
  <c r="E7"/>
  <c r="E48"/>
  <c r="E14"/>
  <c r="E42"/>
  <c r="E33"/>
  <c r="E27"/>
  <c r="E12"/>
  <c r="E22"/>
  <c r="E46"/>
  <c r="E32"/>
  <c r="E11"/>
  <c r="E8"/>
  <c r="E47"/>
  <c r="E13"/>
  <c r="E6"/>
  <c r="E15"/>
  <c r="E18"/>
  <c r="E19"/>
  <c r="N13" i="25"/>
  <c r="H13"/>
  <c r="G13"/>
  <c r="I13"/>
  <c r="H10" i="31"/>
  <c r="H11"/>
  <c r="H5"/>
  <c r="H6"/>
  <c r="H12"/>
  <c r="I12"/>
  <c r="H9"/>
</calcChain>
</file>

<file path=xl/sharedStrings.xml><?xml version="1.0" encoding="utf-8"?>
<sst xmlns="http://schemas.openxmlformats.org/spreadsheetml/2006/main" count="431" uniqueCount="241">
  <si>
    <t>Preluati MapN acte aderare</t>
  </si>
  <si>
    <t>Preluati MapN repartizare aleatorie</t>
  </si>
  <si>
    <t>NN</t>
  </si>
  <si>
    <t>Numar de participanti pentru care se fac viramente in luna de referinta DECEMBRIE 2021</t>
  </si>
  <si>
    <t>decembrie 2021</t>
  </si>
  <si>
    <t>METROPOLITAN LIFE</t>
  </si>
  <si>
    <t>DECEMBRIE 2021</t>
  </si>
  <si>
    <t>Decembrie 2021'</t>
  </si>
  <si>
    <t>Numar participanti in Registrul Participantilor la luna de referinta  NOIEMBRIE 2021</t>
  </si>
  <si>
    <t>Transferuri validate catre alte fonduri la luna de referinta DECEMBRIE 2021</t>
  </si>
  <si>
    <t>Transferuri validate de la alte fonduri la luna de referinta   DECEMBRIE 2021</t>
  </si>
  <si>
    <t>Acte aderare validate pentru luna de referinta DECEMBRIE 2021</t>
  </si>
  <si>
    <t>Asigurati repartizati aleatoriu la luna de referinta DECEMBRIE 2021</t>
  </si>
  <si>
    <t>Numar participanti in Registrul participantilor dupa repartizarea aleatorie la luna de referinta   DECEMBRIE 2021</t>
  </si>
  <si>
    <t xml:space="preserve">1Euro 4,9445 BNR 18/01/2021)              </t>
  </si>
  <si>
    <t>NOIEMBRIE 2021</t>
  </si>
  <si>
    <t>Noiembrie 2021'</t>
  </si>
  <si>
    <t>noiembrie 2021</t>
  </si>
  <si>
    <t xml:space="preserve">1Euro 4,9492 BNR 17/12/2021)              </t>
  </si>
  <si>
    <t>OCTOMBRIE 2021</t>
  </si>
  <si>
    <t>Octombrie 2021'</t>
  </si>
  <si>
    <t>octombrie 2021</t>
  </si>
  <si>
    <t>Numar participanti in registrul participantilor</t>
  </si>
  <si>
    <t xml:space="preserve">1Euro 4,9488 BNR 18/11/2021)              </t>
  </si>
  <si>
    <t>septembrie 2021</t>
  </si>
  <si>
    <t>SEPTEMBRIE 2021</t>
  </si>
  <si>
    <t>Septembrie 2021'</t>
  </si>
  <si>
    <t>AUGUST 2021</t>
  </si>
  <si>
    <t>August 2021'</t>
  </si>
  <si>
    <t xml:space="preserve">1Euro 4,9481 BNR 18/10/2021)              </t>
  </si>
  <si>
    <t>august 2021</t>
  </si>
  <si>
    <t xml:space="preserve">1Euro 4,9481BNR 20/09/2021)              </t>
  </si>
  <si>
    <t>IANUARIE 2021</t>
  </si>
  <si>
    <t>Ianuarie 2021'</t>
  </si>
  <si>
    <t>iulie 2021</t>
  </si>
  <si>
    <t>ianuarie 2021</t>
  </si>
  <si>
    <t xml:space="preserve">1Euro 4,8876 BNR 18/03/2021)              </t>
  </si>
  <si>
    <t>FEBRUARIE 2021</t>
  </si>
  <si>
    <t>Februarie 2021'</t>
  </si>
  <si>
    <t>februarie 2021</t>
  </si>
  <si>
    <t xml:space="preserve">1Euro 4,9261 BNR 19/04/2021)              </t>
  </si>
  <si>
    <t>MARTIE 2021</t>
  </si>
  <si>
    <t>Martie 2021'</t>
  </si>
  <si>
    <t xml:space="preserve">1Euro 4,9268 BNR 18/05/2021)              </t>
  </si>
  <si>
    <t>APRILIE 2021</t>
  </si>
  <si>
    <t xml:space="preserve">1Euro 4,9250 BNR 18/06/2021)              </t>
  </si>
  <si>
    <t>MAI 2021</t>
  </si>
  <si>
    <t>IULIE 2021</t>
  </si>
  <si>
    <t>Iulie 2021'</t>
  </si>
  <si>
    <t xml:space="preserve">1Euro 4,9262 BNR 19/07/2021)              </t>
  </si>
  <si>
    <t xml:space="preserve">1Euro 4,9259BNR 18/08/2021)              </t>
  </si>
  <si>
    <t>iunie 2021</t>
  </si>
  <si>
    <t>IUNIE 2021</t>
  </si>
  <si>
    <t>Iunie 2021'</t>
  </si>
  <si>
    <t>Aprilie 2021'</t>
  </si>
  <si>
    <t>Mai 2021'</t>
  </si>
  <si>
    <t>mai 2021</t>
  </si>
  <si>
    <t>aprilie 2021</t>
  </si>
  <si>
    <t>martie 2021</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</si>
  <si>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</si>
  <si>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</si>
  <si>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</si>
  <si>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</si>
  <si>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</si>
  <si>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</si>
  <si>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</si>
  <si>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</si>
  <si>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</si>
  <si>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</si>
  <si>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</si>
  <si>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</si>
  <si>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</si>
  <si>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</si>
  <si>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</si>
  <si>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</si>
  <si>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</si>
  <si>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</si>
  <si>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</si>
  <si>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</si>
  <si>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</si>
  <si>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</si>
  <si>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</si>
  <si>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</si>
  <si>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</si>
  <si>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</si>
  <si>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</si>
  <si>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</si>
  <si>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</si>
  <si>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</si>
  <si>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</si>
  <si>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</si>
  <si>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</si>
  <si>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</si>
  <si>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</si>
  <si>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</si>
  <si>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</si>
  <si>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</si>
  <si>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</si>
  <si>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</si>
  <si>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</si>
  <si>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</si>
  <si>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</si>
  <si>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</si>
  <si>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</si>
  <si>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</si>
  <si>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</si>
  <si>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</si>
  <si>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</si>
  <si>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</si>
  <si>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</si>
  <si>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</si>
  <si>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</si>
  <si>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</si>
  <si>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</si>
  <si>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</si>
  <si>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</si>
  <si>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</si>
  <si>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</si>
  <si>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</si>
  <si>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</si>
  <si>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</si>
  <si>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</si>
  <si>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</si>
  <si>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</si>
  <si>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</si>
  <si>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</si>
  <si>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</si>
  <si>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</si>
  <si>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</si>
  <si>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</si>
  <si>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</si>
  <si>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</si>
  <si>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</si>
  <si>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</si>
  <si>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</si>
  <si>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</si>
  <si>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</si>
  <si>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</si>
  <si>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</si>
  <si>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</si>
  <si>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</si>
  <si>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</si>
  <si>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</si>
  <si>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</si>
  <si>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</si>
  <si>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</si>
  <si>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</si>
  <si>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</si>
  <si>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</si>
  <si>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</si>
  <si>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</si>
  <si>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</si>
  <si>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</si>
  <si>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</si>
  <si>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</si>
  <si>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</si>
  <si>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</si>
  <si>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</si>
  <si>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</si>
  <si>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</si>
  <si>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</si>
  <si>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</si>
  <si>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</si>
  <si>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</si>
  <si>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</si>
  <si>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</si>
  <si>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</si>
  <si>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</si>
  <si>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</si>
  <si>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</si>
  <si>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</si>
  <si>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</si>
  <si>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</si>
  <si>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</si>
  <si>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</si>
  <si>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</si>
  <si>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</si>
  <si>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</si>
  <si>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</si>
  <si>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</si>
  <si>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</si>
  <si>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</si>
  <si>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</si>
  <si>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</si>
  <si>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</si>
  <si>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</si>
  <si>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</si>
  <si>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</si>
  <si>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</si>
  <si>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</si>
  <si>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</si>
  <si>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</si>
  <si>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</si>
  <si>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</si>
  <si>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</si>
  <si>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</si>
  <si>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</si>
  <si>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</si>
  <si>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</si>
  <si>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</si>
  <si>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</si>
  <si>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(BNR  18/02/2022)</t>
  </si>
  <si>
    <t xml:space="preserve">1Euro 4,9445 BNR 18/02/2021)              </t>
  </si>
  <si>
    <t>1 EUR</t>
  </si>
  <si>
    <t>Situatie centralizatoare
privind numarul participantilor si contributiile virate la fondurile de pensii administrate privat
aferente lunii de referinta DECEMBRIE 2021</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</si>
  <si>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</si>
  <si>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</si>
  <si>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</si>
  <si>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</si>
  <si>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Situatie centralizatoare               
privind evolutia numarului de participanti din Registrul participantilor 
pana la luna de referinta DECEMBRIE 2021</t>
  </si>
  <si>
    <t>Situatie centralizatoare                
privind valoarea in Euro a viramentelor catre fondurile de pensii administrate privat 
aferente lunilor de referinta IANUARIE 2020 - DECEMBRIE 2021</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</si>
  <si>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</si>
  <si>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</si>
  <si>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</si>
  <si>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</si>
  <si>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</si>
  <si>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</si>
  <si>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 xml:space="preserve">1Euro 4,9481 
BNR (20/09/2021)              </t>
  </si>
  <si>
    <t xml:space="preserve">1Euro 4,9481 
BNR (18/10/2021)              </t>
  </si>
  <si>
    <t xml:space="preserve">1Euro 4,9488 
BNR (18/11/2021)              </t>
  </si>
  <si>
    <t xml:space="preserve">1Euro 4,9492 
BNR (17/12/2021)              </t>
  </si>
  <si>
    <t xml:space="preserve">1Euro 4,9445 
BNR (18/01/2022)              </t>
  </si>
  <si>
    <t xml:space="preserve">1Euro 4,9445 
BNR (18/02/2022)              </t>
  </si>
  <si>
    <t>Situatie centralizatoare               
privind evolutia contributiei medii in Euro la pilonul II a participantilor pana la luna de referinta 
DECEMBRIE 2021</t>
  </si>
  <si>
    <t xml:space="preserve">1Euro 4,8876 
BNR 18/03/2021)              </t>
  </si>
  <si>
    <t xml:space="preserve">1Euro 4,9261 
BNR 19/04/2021)              </t>
  </si>
  <si>
    <t xml:space="preserve">1Euro 4,9268 
BNR 18/05/2021)              </t>
  </si>
  <si>
    <t xml:space="preserve">1Euro 4,9262 
BNR 19/07/2021)              </t>
  </si>
  <si>
    <t xml:space="preserve">1Euro 4,9250 
BNR 18/06/2021)              </t>
  </si>
  <si>
    <t xml:space="preserve">1Euro 4,9259 
BNR 18/08/2021)              </t>
  </si>
  <si>
    <t xml:space="preserve">1Euro 4,9481 
BNR 20/09/2021)              </t>
  </si>
  <si>
    <t xml:space="preserve">1Euro 4,9481 
BNR 18/10/2021)              </t>
  </si>
  <si>
    <t xml:space="preserve">1Euro 4,9488 
BNR 18/11/2021)              </t>
  </si>
  <si>
    <t xml:space="preserve">1Euro 4,9492 
BNR 17/12/2021)              </t>
  </si>
  <si>
    <t xml:space="preserve">1Euro 4,9445 
BNR 18/01/2022)              </t>
  </si>
  <si>
    <t xml:space="preserve">1Euro 4,9445 
BNR 18/02/2022)              </t>
  </si>
  <si>
    <t>Situatie centralizatoare           
privind repartizarea participantilor dupa judetul 
angajatorului la luna de referinta 
DECEMBRIE 2021</t>
  </si>
  <si>
    <t>Situatie centralizatoare privind repartizarea participantilor
 dupa judetul de domiciliu pentru care se fac viramente 
la luna de referinta 
DECEMBRIE 2021</t>
  </si>
  <si>
    <t>Situatie centralizatoare privind numarul de participanti  
care nu figurează cu declaraţii depuse 
in sistemul public de pensii</t>
  </si>
  <si>
    <t>Situatie centralizatoare    
privind repartizarea pe sexe a participantilor    
aferente lunii de referinta 
DECEMBRIE 2021</t>
  </si>
  <si>
    <t>Situatie centralizatoare              
privind repartizarea pe sexe si varste a participantilor              
aferente lunii de referinta 
DECEMBRIE 2021</t>
  </si>
</sst>
</file>

<file path=xl/styles.xml><?xml version="1.0" encoding="utf-8"?>
<styleSheet xmlns="http://schemas.openxmlformats.org/spreadsheetml/2006/main">
  <numFmts count="1">
    <numFmt numFmtId="164" formatCode="#,##0.0000"/>
  </numFmts>
  <fonts count="23">
    <font>
      <sz val="10"/>
      <name val="Arial"/>
      <charset val="238"/>
    </font>
    <font>
      <sz val="10"/>
      <name val="Arial"/>
      <charset val="238"/>
    </font>
    <font>
      <b/>
      <sz val="12"/>
      <name val="Arial"/>
      <family val="2"/>
    </font>
    <font>
      <sz val="12"/>
      <name val="Arial"/>
      <family val="2"/>
    </font>
    <font>
      <sz val="12"/>
      <name val="Arial"/>
      <family val="2"/>
    </font>
    <font>
      <b/>
      <sz val="14"/>
      <name val="Arial"/>
      <family val="2"/>
    </font>
    <font>
      <sz val="14"/>
      <name val="Arial"/>
      <family val="2"/>
    </font>
    <font>
      <sz val="10"/>
      <name val="Arial"/>
      <family val="2"/>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b/>
      <sz val="11"/>
      <name val="Arial"/>
      <family val="2"/>
    </font>
    <font>
      <sz val="9"/>
      <name val="Arial"/>
      <family val="2"/>
    </font>
    <font>
      <sz val="8"/>
      <name val="Arial"/>
      <family val="2"/>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26">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4" fillId="0" borderId="0" xfId="0" applyFont="1"/>
    <xf numFmtId="0" fontId="0" fillId="0" borderId="0" xfId="0" applyAlignment="1">
      <alignment wrapText="1"/>
    </xf>
    <xf numFmtId="0" fontId="3" fillId="0" borderId="0" xfId="26" applyFont="1"/>
    <xf numFmtId="10" fontId="3" fillId="0" borderId="0" xfId="26" applyNumberFormat="1" applyFont="1"/>
    <xf numFmtId="0" fontId="16" fillId="0" borderId="0" xfId="0" applyFont="1" applyAlignment="1">
      <alignment horizontal="right"/>
    </xf>
    <xf numFmtId="164" fontId="16" fillId="0" borderId="0" xfId="0" applyNumberFormat="1" applyFont="1" applyAlignment="1">
      <alignment horizontal="left" vertical="center"/>
    </xf>
    <xf numFmtId="0" fontId="12" fillId="0" borderId="0" xfId="0" applyFont="1"/>
    <xf numFmtId="3" fontId="12" fillId="0" borderId="0" xfId="0" applyNumberFormat="1" applyFont="1"/>
    <xf numFmtId="0" fontId="16"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19" fillId="0" borderId="0" xfId="26" applyFont="1"/>
    <xf numFmtId="3" fontId="4" fillId="0" borderId="0" xfId="0" applyNumberFormat="1" applyFont="1" applyBorder="1"/>
    <xf numFmtId="3" fontId="0" fillId="0" borderId="0" xfId="0" applyNumberFormat="1" applyBorder="1"/>
    <xf numFmtId="3" fontId="3" fillId="0" borderId="0" xfId="26" applyNumberFormat="1" applyFont="1"/>
    <xf numFmtId="0" fontId="0" fillId="21" borderId="0" xfId="0" applyFill="1"/>
    <xf numFmtId="0" fontId="20" fillId="0" borderId="0" xfId="0" applyFont="1" applyAlignment="1">
      <alignment horizontal="right"/>
    </xf>
    <xf numFmtId="164" fontId="21" fillId="0" borderId="0" xfId="0" quotePrefix="1" applyNumberFormat="1" applyFont="1" applyAlignment="1">
      <alignment horizontal="left"/>
    </xf>
    <xf numFmtId="0" fontId="20" fillId="0" borderId="0" xfId="0" applyFont="1"/>
    <xf numFmtId="0" fontId="12" fillId="22" borderId="2" xfId="0" applyFont="1" applyFill="1" applyBorder="1" applyAlignment="1">
      <alignment horizontal="center" vertical="center" wrapText="1"/>
    </xf>
    <xf numFmtId="0" fontId="13" fillId="22" borderId="4" xfId="0" applyFont="1" applyFill="1" applyBorder="1" applyAlignment="1">
      <alignment horizontal="centerContinuous"/>
    </xf>
    <xf numFmtId="0" fontId="13" fillId="22" borderId="5" xfId="0" applyFont="1" applyFill="1" applyBorder="1" applyAlignment="1">
      <alignment horizontal="centerContinuous"/>
    </xf>
    <xf numFmtId="3" fontId="13" fillId="22" borderId="5" xfId="0" applyNumberFormat="1" applyFont="1" applyFill="1" applyBorder="1"/>
    <xf numFmtId="3" fontId="13" fillId="22" borderId="6" xfId="0" applyNumberFormat="1" applyFont="1" applyFill="1" applyBorder="1"/>
    <xf numFmtId="0" fontId="12" fillId="23" borderId="7" xfId="0" applyFont="1" applyFill="1" applyBorder="1" applyAlignment="1">
      <alignment horizontal="center"/>
    </xf>
    <xf numFmtId="0" fontId="18" fillId="23" borderId="2" xfId="0" applyFont="1" applyFill="1" applyBorder="1" applyAlignment="1">
      <alignment horizontal="left"/>
    </xf>
    <xf numFmtId="3" fontId="13" fillId="23" borderId="2" xfId="0" applyNumberFormat="1" applyFont="1" applyFill="1" applyBorder="1"/>
    <xf numFmtId="3" fontId="13" fillId="23" borderId="3" xfId="0" applyNumberFormat="1" applyFont="1" applyFill="1" applyBorder="1"/>
    <xf numFmtId="0" fontId="12" fillId="23" borderId="7" xfId="0" quotePrefix="1" applyFont="1" applyFill="1" applyBorder="1" applyAlignment="1">
      <alignment horizontal="center"/>
    </xf>
    <xf numFmtId="0" fontId="12" fillId="23" borderId="2" xfId="0" applyFont="1" applyFill="1" applyBorder="1" applyAlignment="1">
      <alignment horizontal="left"/>
    </xf>
    <xf numFmtId="0" fontId="12" fillId="22" borderId="3" xfId="0" applyFont="1" applyFill="1" applyBorder="1" applyAlignment="1">
      <alignment horizontal="center" vertical="center" wrapText="1"/>
    </xf>
    <xf numFmtId="0" fontId="12" fillId="22" borderId="4" xfId="0" applyFont="1" applyFill="1" applyBorder="1" applyAlignment="1">
      <alignment horizontal="centerContinuous"/>
    </xf>
    <xf numFmtId="10" fontId="13" fillId="22" borderId="5" xfId="0" applyNumberFormat="1" applyFont="1" applyFill="1" applyBorder="1"/>
    <xf numFmtId="3" fontId="12" fillId="23" borderId="2" xfId="0" applyNumberFormat="1" applyFont="1" applyFill="1" applyBorder="1"/>
    <xf numFmtId="10" fontId="12" fillId="23" borderId="2" xfId="0" applyNumberFormat="1" applyFont="1" applyFill="1" applyBorder="1"/>
    <xf numFmtId="3" fontId="12" fillId="23" borderId="3" xfId="0" applyNumberFormat="1" applyFont="1" applyFill="1" applyBorder="1"/>
    <xf numFmtId="3" fontId="13" fillId="22" borderId="5" xfId="0" applyNumberFormat="1" applyFont="1" applyFill="1" applyBorder="1" applyAlignment="1">
      <alignment horizontal="right"/>
    </xf>
    <xf numFmtId="3" fontId="13" fillId="22" borderId="6" xfId="0" applyNumberFormat="1" applyFont="1" applyFill="1" applyBorder="1" applyAlignment="1">
      <alignment horizontal="right"/>
    </xf>
    <xf numFmtId="0" fontId="20" fillId="22" borderId="2" xfId="0" applyFont="1" applyFill="1" applyBorder="1" applyAlignment="1">
      <alignment vertical="center" wrapText="1"/>
    </xf>
    <xf numFmtId="0" fontId="0" fillId="0" borderId="8" xfId="0" applyBorder="1"/>
    <xf numFmtId="0" fontId="0" fillId="0" borderId="4" xfId="0" applyBorder="1"/>
    <xf numFmtId="0" fontId="12" fillId="22" borderId="7" xfId="0" applyFont="1" applyFill="1" applyBorder="1"/>
    <xf numFmtId="0" fontId="20" fillId="22" borderId="5" xfId="0" applyFont="1" applyFill="1" applyBorder="1" applyAlignment="1">
      <alignment vertical="center" wrapText="1"/>
    </xf>
    <xf numFmtId="0" fontId="20" fillId="22" borderId="6" xfId="0" applyFont="1" applyFill="1" applyBorder="1" applyAlignment="1">
      <alignment vertical="center" wrapText="1"/>
    </xf>
    <xf numFmtId="17" fontId="12" fillId="22" borderId="9" xfId="0" quotePrefix="1" applyNumberFormat="1" applyFont="1" applyFill="1" applyBorder="1" applyAlignment="1">
      <alignment horizontal="center" vertical="center" wrapText="1"/>
    </xf>
    <xf numFmtId="17" fontId="12" fillId="22" borderId="10" xfId="0" applyNumberFormat="1" applyFont="1" applyFill="1" applyBorder="1" applyAlignment="1">
      <alignment horizontal="center" vertical="center" wrapText="1"/>
    </xf>
    <xf numFmtId="0" fontId="13" fillId="23" borderId="2" xfId="0" applyFont="1" applyFill="1" applyBorder="1"/>
    <xf numFmtId="0" fontId="13" fillId="23" borderId="3" xfId="0" applyFont="1" applyFill="1" applyBorder="1"/>
    <xf numFmtId="164" fontId="13" fillId="23" borderId="2" xfId="0" applyNumberFormat="1" applyFont="1" applyFill="1" applyBorder="1"/>
    <xf numFmtId="164" fontId="13" fillId="23" borderId="3" xfId="0" applyNumberFormat="1" applyFont="1" applyFill="1" applyBorder="1"/>
    <xf numFmtId="0" fontId="20" fillId="22" borderId="3" xfId="0" applyFont="1" applyFill="1" applyBorder="1" applyAlignment="1">
      <alignment vertical="center" wrapText="1"/>
    </xf>
    <xf numFmtId="2" fontId="13" fillId="22" borderId="5" xfId="0" applyNumberFormat="1" applyFont="1" applyFill="1" applyBorder="1" applyAlignment="1">
      <alignment horizontal="center"/>
    </xf>
    <xf numFmtId="2" fontId="13" fillId="22" borderId="6" xfId="0" applyNumberFormat="1" applyFont="1" applyFill="1" applyBorder="1" applyAlignment="1">
      <alignment horizontal="center"/>
    </xf>
    <xf numFmtId="2" fontId="13" fillId="23" borderId="2" xfId="0" applyNumberFormat="1" applyFont="1" applyFill="1" applyBorder="1" applyAlignment="1">
      <alignment horizontal="center"/>
    </xf>
    <xf numFmtId="2" fontId="13" fillId="23" borderId="3" xfId="0" applyNumberFormat="1" applyFont="1" applyFill="1" applyBorder="1" applyAlignment="1">
      <alignment horizontal="center"/>
    </xf>
    <xf numFmtId="3" fontId="3" fillId="0" borderId="0" xfId="0" applyNumberFormat="1" applyFont="1" applyFill="1" applyBorder="1"/>
    <xf numFmtId="17" fontId="12" fillId="22" borderId="8" xfId="0" quotePrefix="1" applyNumberFormat="1" applyFont="1" applyFill="1" applyBorder="1" applyAlignment="1">
      <alignment horizontal="center" vertical="center" wrapText="1"/>
    </xf>
    <xf numFmtId="17" fontId="12" fillId="22" borderId="10" xfId="0" quotePrefix="1" applyNumberFormat="1" applyFont="1" applyFill="1" applyBorder="1" applyAlignment="1">
      <alignment horizontal="center" vertical="center" wrapText="1"/>
    </xf>
    <xf numFmtId="3" fontId="13" fillId="23" borderId="4" xfId="0" applyNumberFormat="1" applyFont="1" applyFill="1" applyBorder="1"/>
    <xf numFmtId="3" fontId="13" fillId="23" borderId="5" xfId="0" applyNumberFormat="1" applyFont="1" applyFill="1" applyBorder="1"/>
    <xf numFmtId="3" fontId="13" fillId="23" borderId="6" xfId="0" applyNumberFormat="1" applyFont="1" applyFill="1" applyBorder="1"/>
    <xf numFmtId="0" fontId="12" fillId="22" borderId="7" xfId="26" applyFont="1" applyFill="1" applyBorder="1" applyAlignment="1">
      <alignment horizontal="center"/>
    </xf>
    <xf numFmtId="0" fontId="12" fillId="22" borderId="2" xfId="26" applyFont="1" applyFill="1" applyBorder="1" applyAlignment="1">
      <alignment horizontal="center"/>
    </xf>
    <xf numFmtId="10" fontId="12" fillId="22" borderId="3" xfId="26" applyNumberFormat="1" applyFont="1" applyFill="1" applyBorder="1" applyAlignment="1">
      <alignment horizontal="center"/>
    </xf>
    <xf numFmtId="10" fontId="13" fillId="23" borderId="3" xfId="26" applyNumberFormat="1" applyFont="1" applyFill="1" applyBorder="1"/>
    <xf numFmtId="0" fontId="13" fillId="22" borderId="4" xfId="26" applyFont="1" applyFill="1" applyBorder="1"/>
    <xf numFmtId="0" fontId="13" fillId="22" borderId="5" xfId="26" applyFont="1" applyFill="1" applyBorder="1"/>
    <xf numFmtId="10" fontId="13" fillId="22" borderId="6" xfId="26" applyNumberFormat="1" applyFont="1" applyFill="1" applyBorder="1"/>
    <xf numFmtId="0" fontId="12" fillId="23" borderId="7" xfId="26" applyFont="1" applyFill="1" applyBorder="1"/>
    <xf numFmtId="0" fontId="12" fillId="23" borderId="2" xfId="26" applyFont="1" applyFill="1" applyBorder="1"/>
    <xf numFmtId="0" fontId="12" fillId="22" borderId="3" xfId="26" applyFont="1" applyFill="1" applyBorder="1" applyAlignment="1">
      <alignment horizontal="center" vertical="center" wrapText="1"/>
    </xf>
    <xf numFmtId="0" fontId="12" fillId="22" borderId="3" xfId="26" applyFont="1" applyFill="1" applyBorder="1" applyAlignment="1">
      <alignment horizontal="center"/>
    </xf>
    <xf numFmtId="0" fontId="13" fillId="23" borderId="7" xfId="26" applyFont="1" applyFill="1" applyBorder="1" applyAlignment="1">
      <alignment horizontal="center"/>
    </xf>
    <xf numFmtId="3" fontId="13" fillId="23" borderId="3" xfId="25" applyNumberFormat="1" applyFont="1" applyFill="1" applyBorder="1"/>
    <xf numFmtId="0" fontId="12" fillId="23" borderId="7" xfId="26" applyFont="1" applyFill="1" applyBorder="1" applyAlignment="1">
      <alignment horizontal="center"/>
    </xf>
    <xf numFmtId="3" fontId="13" fillId="22" borderId="6" xfId="25" applyNumberFormat="1" applyFont="1" applyFill="1" applyBorder="1"/>
    <xf numFmtId="17" fontId="13" fillId="23" borderId="7" xfId="0" quotePrefix="1" applyNumberFormat="1" applyFont="1" applyFill="1" applyBorder="1"/>
    <xf numFmtId="17" fontId="13" fillId="23" borderId="4" xfId="0" quotePrefix="1" applyNumberFormat="1" applyFont="1" applyFill="1" applyBorder="1"/>
    <xf numFmtId="0" fontId="2" fillId="20" borderId="7" xfId="0" applyFont="1" applyFill="1" applyBorder="1" applyAlignment="1">
      <alignment horizontal="center" vertical="center" wrapText="1"/>
    </xf>
    <xf numFmtId="3" fontId="12" fillId="22" borderId="2" xfId="0" applyNumberFormat="1" applyFont="1" applyFill="1" applyBorder="1" applyAlignment="1">
      <alignment horizontal="center" vertical="center" wrapText="1"/>
    </xf>
    <xf numFmtId="0" fontId="12" fillId="22" borderId="2" xfId="0" applyFont="1" applyFill="1" applyBorder="1" applyAlignment="1">
      <alignment horizontal="center" vertical="center" wrapText="1"/>
    </xf>
    <xf numFmtId="0" fontId="12" fillId="22" borderId="11" xfId="0" applyFont="1" applyFill="1" applyBorder="1" applyAlignment="1">
      <alignment horizontal="center" vertical="center" wrapText="1"/>
    </xf>
    <xf numFmtId="0" fontId="12" fillId="22" borderId="12" xfId="0" applyFont="1" applyFill="1" applyBorder="1" applyAlignment="1">
      <alignment horizontal="center" vertical="center"/>
    </xf>
    <xf numFmtId="0" fontId="12" fillId="22" borderId="13" xfId="0" applyFont="1" applyFill="1" applyBorder="1" applyAlignment="1">
      <alignment horizontal="center" vertical="center"/>
    </xf>
    <xf numFmtId="3" fontId="12" fillId="22" borderId="3" xfId="0" applyNumberFormat="1" applyFont="1" applyFill="1" applyBorder="1" applyAlignment="1">
      <alignment horizontal="center" vertical="center" wrapText="1"/>
    </xf>
    <xf numFmtId="0" fontId="12" fillId="22" borderId="7"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0" fontId="12" fillId="22" borderId="3" xfId="0" applyFont="1" applyFill="1" applyBorder="1" applyAlignment="1">
      <alignment horizontal="center" vertical="center" wrapText="1"/>
    </xf>
    <xf numFmtId="0" fontId="18" fillId="22" borderId="7" xfId="0" applyFont="1" applyFill="1" applyBorder="1" applyAlignment="1">
      <alignment horizontal="center" vertical="center" wrapText="1"/>
    </xf>
    <xf numFmtId="0" fontId="18" fillId="22" borderId="2" xfId="0" applyFont="1" applyFill="1" applyBorder="1" applyAlignment="1">
      <alignment horizontal="center" vertical="center" wrapText="1"/>
    </xf>
    <xf numFmtId="17" fontId="12" fillId="22" borderId="2" xfId="0" quotePrefix="1" applyNumberFormat="1" applyFont="1" applyFill="1" applyBorder="1" applyAlignment="1">
      <alignment horizontal="center" vertical="center" wrapText="1"/>
    </xf>
    <xf numFmtId="0" fontId="13" fillId="22" borderId="4" xfId="0" applyFont="1" applyFill="1" applyBorder="1" applyAlignment="1">
      <alignment horizontal="center"/>
    </xf>
    <xf numFmtId="0" fontId="13" fillId="22" borderId="5" xfId="0" applyFont="1" applyFill="1" applyBorder="1" applyAlignment="1">
      <alignment horizontal="center"/>
    </xf>
    <xf numFmtId="17" fontId="12" fillId="22" borderId="3" xfId="0" quotePrefix="1" applyNumberFormat="1" applyFont="1" applyFill="1" applyBorder="1" applyAlignment="1">
      <alignment horizontal="center" vertical="center" wrapText="1"/>
    </xf>
    <xf numFmtId="0" fontId="12" fillId="22" borderId="2" xfId="0" quotePrefix="1" applyFont="1" applyFill="1" applyBorder="1" applyAlignment="1">
      <alignment horizontal="center" vertical="center" wrapText="1"/>
    </xf>
    <xf numFmtId="0" fontId="7" fillId="22" borderId="2" xfId="0" applyFont="1" applyFill="1" applyBorder="1" applyAlignment="1">
      <alignment horizontal="center" vertical="center" wrapText="1"/>
    </xf>
    <xf numFmtId="0" fontId="7" fillId="22" borderId="3" xfId="0" applyFont="1" applyFill="1" applyBorder="1" applyAlignment="1">
      <alignment horizontal="center" vertical="center" wrapText="1"/>
    </xf>
    <xf numFmtId="0" fontId="7" fillId="22" borderId="7" xfId="0" applyFont="1" applyFill="1" applyBorder="1" applyAlignment="1">
      <alignment horizontal="center" vertical="center" wrapText="1"/>
    </xf>
    <xf numFmtId="0" fontId="12" fillId="22" borderId="7" xfId="26" applyFont="1" applyFill="1" applyBorder="1" applyAlignment="1">
      <alignment horizontal="center"/>
    </xf>
    <xf numFmtId="0" fontId="12" fillId="22" borderId="2" xfId="26" applyFont="1" applyFill="1" applyBorder="1" applyAlignment="1">
      <alignment horizontal="center"/>
    </xf>
    <xf numFmtId="0" fontId="12" fillId="22" borderId="3" xfId="26" applyFont="1" applyFill="1" applyBorder="1" applyAlignment="1">
      <alignment horizontal="center"/>
    </xf>
    <xf numFmtId="0" fontId="2" fillId="0" borderId="0" xfId="26" applyFont="1" applyAlignment="1">
      <alignment horizontal="center"/>
    </xf>
    <xf numFmtId="0" fontId="12" fillId="22" borderId="11" xfId="26" applyFont="1" applyFill="1" applyBorder="1" applyAlignment="1">
      <alignment horizontal="center" vertical="center" wrapText="1"/>
    </xf>
    <xf numFmtId="0" fontId="12" fillId="22" borderId="12" xfId="26" applyFont="1" applyFill="1" applyBorder="1" applyAlignment="1">
      <alignment horizontal="center" vertical="center"/>
    </xf>
    <xf numFmtId="0" fontId="12" fillId="22" borderId="13" xfId="26" applyFont="1" applyFill="1" applyBorder="1" applyAlignment="1">
      <alignment horizontal="center" vertical="center"/>
    </xf>
    <xf numFmtId="0" fontId="12" fillId="22" borderId="7" xfId="26" applyFont="1" applyFill="1" applyBorder="1" applyAlignment="1">
      <alignment horizontal="center" vertical="center"/>
    </xf>
    <xf numFmtId="0" fontId="12" fillId="22" borderId="2" xfId="26" applyFont="1" applyFill="1" applyBorder="1" applyAlignment="1">
      <alignment horizontal="center" vertical="center"/>
    </xf>
    <xf numFmtId="0" fontId="12" fillId="22" borderId="11" xfId="25" applyFont="1" applyFill="1" applyBorder="1" applyAlignment="1">
      <alignment horizontal="center" vertical="center" wrapText="1"/>
    </xf>
    <xf numFmtId="0" fontId="12" fillId="22" borderId="12" xfId="25" applyFont="1" applyFill="1" applyBorder="1" applyAlignment="1">
      <alignment horizontal="center" vertical="center"/>
    </xf>
    <xf numFmtId="0" fontId="12" fillId="22" borderId="13" xfId="25" applyFont="1" applyFill="1" applyBorder="1" applyAlignment="1">
      <alignment horizontal="center" vertical="center"/>
    </xf>
    <xf numFmtId="3" fontId="13" fillId="22" borderId="4" xfId="0" applyNumberFormat="1" applyFont="1" applyFill="1" applyBorder="1" applyAlignment="1">
      <alignment horizontal="center"/>
    </xf>
    <xf numFmtId="3" fontId="13" fillId="22" borderId="5" xfId="0" applyNumberFormat="1" applyFont="1" applyFill="1" applyBorder="1" applyAlignment="1">
      <alignment horizontal="center"/>
    </xf>
    <xf numFmtId="0" fontId="12" fillId="22" borderId="14" xfId="0" applyFont="1" applyFill="1" applyBorder="1" applyAlignment="1">
      <alignment horizontal="center" vertical="center" wrapText="1"/>
    </xf>
    <xf numFmtId="0" fontId="12" fillId="22" borderId="15" xfId="0" applyFont="1" applyFill="1" applyBorder="1" applyAlignment="1">
      <alignment horizontal="center" vertical="center" wrapText="1"/>
    </xf>
    <xf numFmtId="0" fontId="12" fillId="22"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DECEMBRIE 2021
</a:t>
            </a:r>
          </a:p>
        </c:rich>
      </c:tx>
      <c:layout>
        <c:manualLayout>
          <c:xMode val="edge"/>
          <c:yMode val="edge"/>
          <c:x val="0.367754660919486"/>
          <c:y val="6.7673184687530502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rp_sexe_1221!$E$4:$F$4</c:f>
              <c:strCache>
                <c:ptCount val="2"/>
                <c:pt idx="0">
                  <c:v>femei</c:v>
                </c:pt>
                <c:pt idx="1">
                  <c:v>barbati</c:v>
                </c:pt>
              </c:strCache>
            </c:strRef>
          </c:cat>
          <c:val>
            <c:numRef>
              <c:f>rp_sexe_1221!$E$12:$F$12</c:f>
              <c:numCache>
                <c:formatCode>#,##0</c:formatCode>
                <c:ptCount val="2"/>
                <c:pt idx="0">
                  <c:v>3754766</c:v>
                </c:pt>
                <c:pt idx="1">
                  <c:v>4064245</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28785614127"/>
          <c:w val="8.7680300466643213E-2"/>
          <c:h val="0.14729946427929397"/>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00"/>
            </a:pPr>
            <a:r>
              <a:rPr lang="en-US" sz="1000"/>
              <a:t>Situatie centralizatoare privind repartizarea</a:t>
            </a:r>
          </a:p>
          <a:p>
            <a:pPr>
              <a:defRPr sz="1000"/>
            </a:pPr>
            <a:r>
              <a:rPr lang="en-US" sz="1000"/>
              <a:t> pe sexe si categorii de varsta a participantilor</a:t>
            </a:r>
          </a:p>
          <a:p>
            <a:pPr>
              <a:defRPr sz="1000"/>
            </a:pPr>
            <a:r>
              <a:rPr lang="en-US" sz="1000"/>
              <a:t> aferente lunii de referinta DECEMBRIE 2021</a:t>
            </a:r>
          </a:p>
        </c:rich>
      </c:tx>
      <c:layout>
        <c:manualLayout>
          <c:xMode val="edge"/>
          <c:yMode val="edge"/>
          <c:x val="0.32739722660717835"/>
          <c:y val="8.12596370659147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rp_varste_sexe_1221!$E$5:$H$5</c:f>
              <c:strCache>
                <c:ptCount val="1"/>
                <c:pt idx="0">
                  <c:v>15-25 ani 25-35 ani 35-45 ani peste 45 de ani</c:v>
                </c:pt>
              </c:strCache>
            </c:strRef>
          </c:tx>
          <c:dLbls>
            <c:dLbl>
              <c:idx val="0"/>
              <c:layout>
                <c:manualLayout>
                  <c:x val="-0.11684256627684853"/>
                  <c:y val="1.7264288088752165E-3"/>
                </c:manualLayout>
              </c:layout>
              <c:showVal val="1"/>
            </c:dLbl>
            <c:dLbl>
              <c:idx val="1"/>
              <c:layout>
                <c:manualLayout>
                  <c:x val="-0.31846234605289747"/>
                  <c:y val="3.8807436405043174E-3"/>
                </c:manualLayout>
              </c:layout>
              <c:showVal val="1"/>
            </c:dLbl>
            <c:dLbl>
              <c:idx val="2"/>
              <c:layout>
                <c:manualLayout>
                  <c:x val="-0.38465439749025487"/>
                  <c:y val="-1.5263782008345221E-3"/>
                </c:manualLayout>
              </c:layout>
              <c:showVal val="1"/>
            </c:dLbl>
            <c:dLbl>
              <c:idx val="3"/>
              <c:layout>
                <c:manualLayout>
                  <c:x val="-0.29247455310689741"/>
                  <c:y val="-3.1527817056894486E-3"/>
                </c:manualLayout>
              </c:layout>
              <c:showVal val="1"/>
            </c:dLbl>
            <c:txPr>
              <a:bodyPr/>
              <a:lstStyle/>
              <a:p>
                <a:pPr>
                  <a:defRPr b="1"/>
                </a:pPr>
                <a:endParaRPr lang="en-US"/>
              </a:p>
            </c:txPr>
            <c:showVal val="1"/>
          </c:dLbls>
          <c:cat>
            <c:strRef>
              <c:f>rp_varste_sexe_1221!$E$5:$H$5</c:f>
              <c:strCache>
                <c:ptCount val="4"/>
                <c:pt idx="0">
                  <c:v>15-25 ani</c:v>
                </c:pt>
                <c:pt idx="1">
                  <c:v>25-35 ani</c:v>
                </c:pt>
                <c:pt idx="2">
                  <c:v>35-45 ani</c:v>
                </c:pt>
                <c:pt idx="3">
                  <c:v>peste 45 de ani</c:v>
                </c:pt>
              </c:strCache>
            </c:strRef>
          </c:cat>
          <c:val>
            <c:numRef>
              <c:f>rp_varste_sexe_1221!$E$14:$H$14</c:f>
              <c:numCache>
                <c:formatCode>#,##0</c:formatCode>
                <c:ptCount val="4"/>
                <c:pt idx="0">
                  <c:v>825267</c:v>
                </c:pt>
                <c:pt idx="1">
                  <c:v>2213563</c:v>
                </c:pt>
                <c:pt idx="2">
                  <c:v>2715792</c:v>
                </c:pt>
                <c:pt idx="3">
                  <c:v>2064389</c:v>
                </c:pt>
              </c:numCache>
            </c:numRef>
          </c:val>
        </c:ser>
        <c:dLbls>
          <c:showVal val="1"/>
        </c:dLbls>
        <c:shape val="box"/>
        <c:axId val="177865472"/>
        <c:axId val="177867008"/>
        <c:axId val="0"/>
      </c:bar3DChart>
      <c:catAx>
        <c:axId val="177865472"/>
        <c:scaling>
          <c:orientation val="minMax"/>
        </c:scaling>
        <c:axPos val="l"/>
        <c:numFmt formatCode="General" sourceLinked="1"/>
        <c:tickLblPos val="low"/>
        <c:txPr>
          <a:bodyPr rot="0" vert="horz"/>
          <a:lstStyle/>
          <a:p>
            <a:pPr>
              <a:defRPr b="1"/>
            </a:pPr>
            <a:endParaRPr lang="en-US"/>
          </a:p>
        </c:txPr>
        <c:crossAx val="177867008"/>
        <c:crosses val="autoZero"/>
        <c:lblAlgn val="ctr"/>
        <c:lblOffset val="100"/>
        <c:tickLblSkip val="1"/>
        <c:tickMarkSkip val="1"/>
      </c:catAx>
      <c:valAx>
        <c:axId val="177867008"/>
        <c:scaling>
          <c:orientation val="minMax"/>
        </c:scaling>
        <c:axPos val="b"/>
        <c:majorGridlines/>
        <c:numFmt formatCode="#,##0" sourceLinked="1"/>
        <c:tickLblPos val="nextTo"/>
        <c:txPr>
          <a:bodyPr rot="0" vert="horz"/>
          <a:lstStyle/>
          <a:p>
            <a:pPr>
              <a:defRPr b="1"/>
            </a:pPr>
            <a:endParaRPr lang="en-US"/>
          </a:p>
        </c:txPr>
        <c:crossAx val="177865472"/>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809525</xdr:colOff>
      <xdr:row>33</xdr:row>
      <xdr:rowOff>30452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552575"/>
          <a:ext cx="7638950" cy="4078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1052973</xdr:colOff>
      <xdr:row>25</xdr:row>
      <xdr:rowOff>123368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7510923" cy="3523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879242</xdr:colOff>
      <xdr:row>25</xdr:row>
      <xdr:rowOff>111175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85800"/>
          <a:ext cx="7565792" cy="3511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9525</xdr:rowOff>
    </xdr:to>
    <xdr:graphicFrame macro="">
      <xdr:nvGraphicFramePr>
        <xdr:cNvPr id="720899"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9525</xdr:rowOff>
    </xdr:to>
    <xdr:graphicFrame macro="">
      <xdr:nvGraphicFramePr>
        <xdr:cNvPr id="72397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K30"/>
  <sheetViews>
    <sheetView tabSelected="1" zoomScaleNormal="100" workbookViewId="0">
      <selection activeCell="D21" sqref="D21"/>
    </sheetView>
  </sheetViews>
  <sheetFormatPr defaultRowHeight="12.75"/>
  <cols>
    <col min="2" max="2" width="5.5703125" customWidth="1"/>
    <col min="3" max="3" width="17.28515625" style="6"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2.75" customHeight="1">
      <c r="B2" s="90" t="s">
        <v>204</v>
      </c>
      <c r="C2" s="91"/>
      <c r="D2" s="91"/>
      <c r="E2" s="91"/>
      <c r="F2" s="91"/>
      <c r="G2" s="91"/>
      <c r="H2" s="91"/>
      <c r="I2" s="91"/>
      <c r="J2" s="91"/>
      <c r="K2" s="92"/>
    </row>
    <row r="3" spans="2:11" s="5" customFormat="1" ht="76.5" customHeight="1">
      <c r="B3" s="94" t="s">
        <v>63</v>
      </c>
      <c r="C3" s="89" t="s">
        <v>194</v>
      </c>
      <c r="D3" s="89" t="s">
        <v>157</v>
      </c>
      <c r="E3" s="89" t="s">
        <v>167</v>
      </c>
      <c r="F3" s="89" t="s">
        <v>168</v>
      </c>
      <c r="G3" s="89"/>
      <c r="H3" s="89"/>
      <c r="I3" s="89" t="s">
        <v>169</v>
      </c>
      <c r="J3" s="88" t="s">
        <v>170</v>
      </c>
      <c r="K3" s="93" t="s">
        <v>171</v>
      </c>
    </row>
    <row r="4" spans="2:11" s="5" customFormat="1" ht="56.25" customHeight="1">
      <c r="B4" s="94" t="s">
        <v>63</v>
      </c>
      <c r="C4" s="89"/>
      <c r="D4" s="89"/>
      <c r="E4" s="89"/>
      <c r="F4" s="28" t="s">
        <v>61</v>
      </c>
      <c r="G4" s="28" t="s">
        <v>172</v>
      </c>
      <c r="H4" s="28" t="s">
        <v>173</v>
      </c>
      <c r="I4" s="89"/>
      <c r="J4" s="88"/>
      <c r="K4" s="93"/>
    </row>
    <row r="5" spans="2:11" ht="15">
      <c r="B5" s="33">
        <v>1</v>
      </c>
      <c r="C5" s="34" t="s">
        <v>5</v>
      </c>
      <c r="D5" s="35">
        <v>1093754</v>
      </c>
      <c r="E5" s="35">
        <v>1148293</v>
      </c>
      <c r="F5" s="35">
        <v>134826430</v>
      </c>
      <c r="G5" s="35">
        <v>125246241</v>
      </c>
      <c r="H5" s="35">
        <v>9580189</v>
      </c>
      <c r="I5" s="35">
        <f t="shared" ref="I5:I11" si="0">F5/$C$14</f>
        <v>27267960.359995957</v>
      </c>
      <c r="J5" s="35">
        <v>3339957166</v>
      </c>
      <c r="K5" s="36">
        <f t="shared" ref="K5:K11" si="1">J5/$C$14</f>
        <v>675489365.15320063</v>
      </c>
    </row>
    <row r="6" spans="2:11" ht="15">
      <c r="B6" s="37">
        <v>2</v>
      </c>
      <c r="C6" s="34" t="s">
        <v>174</v>
      </c>
      <c r="D6" s="35">
        <v>1637984</v>
      </c>
      <c r="E6" s="35">
        <v>1723077</v>
      </c>
      <c r="F6" s="35">
        <v>200668421</v>
      </c>
      <c r="G6" s="35">
        <v>185377816</v>
      </c>
      <c r="H6" s="35">
        <v>15290605</v>
      </c>
      <c r="I6" s="35">
        <f t="shared" si="0"/>
        <v>40584168.470017195</v>
      </c>
      <c r="J6" s="35">
        <v>4943510595</v>
      </c>
      <c r="K6" s="36">
        <f t="shared" si="1"/>
        <v>999799897.8663162</v>
      </c>
    </row>
    <row r="7" spans="2:11" ht="15">
      <c r="B7" s="37">
        <v>3</v>
      </c>
      <c r="C7" s="38" t="s">
        <v>59</v>
      </c>
      <c r="D7" s="35">
        <v>718361</v>
      </c>
      <c r="E7" s="35">
        <v>748331</v>
      </c>
      <c r="F7" s="35">
        <v>75528158</v>
      </c>
      <c r="G7" s="35">
        <v>69833204</v>
      </c>
      <c r="H7" s="35">
        <v>5694954</v>
      </c>
      <c r="I7" s="35">
        <f t="shared" si="0"/>
        <v>15275186.166447569</v>
      </c>
      <c r="J7" s="35">
        <v>1862275641</v>
      </c>
      <c r="K7" s="36">
        <f t="shared" si="1"/>
        <v>376635785.41814137</v>
      </c>
    </row>
    <row r="8" spans="2:11" ht="15">
      <c r="B8" s="37">
        <v>4</v>
      </c>
      <c r="C8" s="38" t="s">
        <v>60</v>
      </c>
      <c r="D8" s="35">
        <v>507424</v>
      </c>
      <c r="E8" s="35">
        <v>526717</v>
      </c>
      <c r="F8" s="35">
        <v>52314985</v>
      </c>
      <c r="G8" s="35">
        <v>48604954</v>
      </c>
      <c r="H8" s="35">
        <v>3710031</v>
      </c>
      <c r="I8" s="35">
        <f t="shared" si="0"/>
        <v>10580439.882697947</v>
      </c>
      <c r="J8" s="35">
        <v>1296168400</v>
      </c>
      <c r="K8" s="36">
        <f t="shared" si="1"/>
        <v>262143472.54525232</v>
      </c>
    </row>
    <row r="9" spans="2:11" ht="15">
      <c r="B9" s="37">
        <v>5</v>
      </c>
      <c r="C9" s="38" t="s">
        <v>175</v>
      </c>
      <c r="D9" s="35">
        <v>982787</v>
      </c>
      <c r="E9" s="35">
        <v>1024797</v>
      </c>
      <c r="F9" s="35">
        <v>103131410</v>
      </c>
      <c r="G9" s="35">
        <v>95816278</v>
      </c>
      <c r="H9" s="35">
        <v>7315132</v>
      </c>
      <c r="I9" s="35">
        <f t="shared" si="0"/>
        <v>20857803.620184045</v>
      </c>
      <c r="J9" s="35">
        <v>2555171947</v>
      </c>
      <c r="K9" s="36">
        <f t="shared" si="1"/>
        <v>516770542.42087173</v>
      </c>
    </row>
    <row r="10" spans="2:11" ht="15">
      <c r="B10" s="37">
        <v>6</v>
      </c>
      <c r="C10" s="38" t="s">
        <v>176</v>
      </c>
      <c r="D10" s="35">
        <v>818136</v>
      </c>
      <c r="E10" s="35">
        <v>855008</v>
      </c>
      <c r="F10" s="35">
        <v>90373985</v>
      </c>
      <c r="G10" s="35">
        <v>83905101</v>
      </c>
      <c r="H10" s="35">
        <v>6468884</v>
      </c>
      <c r="I10" s="35">
        <f t="shared" si="0"/>
        <v>18277679.239559107</v>
      </c>
      <c r="J10" s="35">
        <v>2237521065</v>
      </c>
      <c r="K10" s="36">
        <f t="shared" si="1"/>
        <v>452527265.64870059</v>
      </c>
    </row>
    <row r="11" spans="2:11" ht="15">
      <c r="B11" s="37">
        <v>7</v>
      </c>
      <c r="C11" s="38" t="s">
        <v>2</v>
      </c>
      <c r="D11" s="35">
        <v>2060565</v>
      </c>
      <c r="E11" s="35">
        <v>2184249</v>
      </c>
      <c r="F11" s="35">
        <v>312060348</v>
      </c>
      <c r="G11" s="35">
        <v>288353415</v>
      </c>
      <c r="H11" s="35">
        <v>23706933</v>
      </c>
      <c r="I11" s="35">
        <f t="shared" si="0"/>
        <v>63112619.678430587</v>
      </c>
      <c r="J11" s="35">
        <v>7689493627</v>
      </c>
      <c r="K11" s="36">
        <f t="shared" si="1"/>
        <v>1555161012.6403074</v>
      </c>
    </row>
    <row r="12" spans="2:11" ht="15.75" thickBot="1">
      <c r="B12" s="29" t="s">
        <v>64</v>
      </c>
      <c r="C12" s="30"/>
      <c r="D12" s="31">
        <f t="shared" ref="D12:K12" si="2">SUM(D5:D11)</f>
        <v>7819011</v>
      </c>
      <c r="E12" s="31">
        <f t="shared" si="2"/>
        <v>8210472</v>
      </c>
      <c r="F12" s="31">
        <f t="shared" si="2"/>
        <v>968903737</v>
      </c>
      <c r="G12" s="31">
        <f t="shared" si="2"/>
        <v>897137009</v>
      </c>
      <c r="H12" s="31">
        <f t="shared" si="2"/>
        <v>71766728</v>
      </c>
      <c r="I12" s="31">
        <f t="shared" si="2"/>
        <v>195955857.41733241</v>
      </c>
      <c r="J12" s="31">
        <f t="shared" si="2"/>
        <v>23924098441</v>
      </c>
      <c r="K12" s="32">
        <f t="shared" si="2"/>
        <v>4838527341.692791</v>
      </c>
    </row>
    <row r="14" spans="2:11" s="12" customFormat="1">
      <c r="B14" s="25" t="s">
        <v>203</v>
      </c>
      <c r="C14" s="26">
        <v>4.9444999999999997</v>
      </c>
      <c r="J14" s="13"/>
      <c r="K14" s="13"/>
    </row>
    <row r="15" spans="2:11">
      <c r="B15" s="27"/>
      <c r="C15" s="27" t="s">
        <v>201</v>
      </c>
    </row>
    <row r="16" spans="2:11">
      <c r="G16" s="19"/>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sheetData>
  <mergeCells count="9">
    <mergeCell ref="J3:J4"/>
    <mergeCell ref="F3:H3"/>
    <mergeCell ref="B2:K2"/>
    <mergeCell ref="K3:K4"/>
    <mergeCell ref="I3:I4"/>
    <mergeCell ref="B3:B4"/>
    <mergeCell ref="C3:C4"/>
    <mergeCell ref="D3:D4"/>
    <mergeCell ref="E3:E4"/>
  </mergeCells>
  <phoneticPr fontId="17"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L18" sqref="L18"/>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6" width="1.42578125" style="8" customWidth="1"/>
    <col min="7" max="16384" width="9.140625" style="8"/>
  </cols>
  <sheetData>
    <row r="1" spans="2:5" ht="15.75" thickBot="1"/>
    <row r="2" spans="2:5" ht="59.25" customHeight="1">
      <c r="B2" s="113" t="s">
        <v>236</v>
      </c>
      <c r="C2" s="114"/>
      <c r="D2" s="114"/>
      <c r="E2" s="115"/>
    </row>
    <row r="3" spans="2:5">
      <c r="B3" s="109" t="s">
        <v>65</v>
      </c>
      <c r="C3" s="110"/>
      <c r="D3" s="110" t="s">
        <v>66</v>
      </c>
      <c r="E3" s="111"/>
    </row>
    <row r="4" spans="2:5">
      <c r="B4" s="70" t="s">
        <v>67</v>
      </c>
      <c r="C4" s="71" t="s">
        <v>68</v>
      </c>
      <c r="D4" s="71" t="s">
        <v>69</v>
      </c>
      <c r="E4" s="72" t="s">
        <v>70</v>
      </c>
    </row>
    <row r="5" spans="2:5" ht="15.75">
      <c r="B5" s="77"/>
      <c r="C5" s="78" t="s">
        <v>71</v>
      </c>
      <c r="D5" s="35">
        <v>102692</v>
      </c>
      <c r="E5" s="73">
        <f t="shared" ref="E5:E48" si="0">D5/$D$48</f>
        <v>1.3133630327416089E-2</v>
      </c>
    </row>
    <row r="6" spans="2:5" ht="15.75">
      <c r="B6" s="77" t="s">
        <v>72</v>
      </c>
      <c r="C6" s="78" t="s">
        <v>73</v>
      </c>
      <c r="D6" s="35">
        <v>69457</v>
      </c>
      <c r="E6" s="73">
        <f t="shared" si="0"/>
        <v>8.8830927594295492E-3</v>
      </c>
    </row>
    <row r="7" spans="2:5" ht="15.75">
      <c r="B7" s="77" t="s">
        <v>74</v>
      </c>
      <c r="C7" s="78" t="s">
        <v>75</v>
      </c>
      <c r="D7" s="35">
        <v>97108</v>
      </c>
      <c r="E7" s="73">
        <f t="shared" si="0"/>
        <v>1.2419473511419794E-2</v>
      </c>
    </row>
    <row r="8" spans="2:5" ht="15.75">
      <c r="B8" s="77" t="s">
        <v>76</v>
      </c>
      <c r="C8" s="78" t="s">
        <v>77</v>
      </c>
      <c r="D8" s="35">
        <v>124147</v>
      </c>
      <c r="E8" s="73">
        <f t="shared" si="0"/>
        <v>1.5877583494894688E-2</v>
      </c>
    </row>
    <row r="9" spans="2:5" ht="15.75">
      <c r="B9" s="77" t="s">
        <v>78</v>
      </c>
      <c r="C9" s="78" t="s">
        <v>79</v>
      </c>
      <c r="D9" s="35">
        <v>105071</v>
      </c>
      <c r="E9" s="73">
        <f t="shared" si="0"/>
        <v>1.3437888756007633E-2</v>
      </c>
    </row>
    <row r="10" spans="2:5" ht="15.75">
      <c r="B10" s="77" t="s">
        <v>80</v>
      </c>
      <c r="C10" s="78" t="s">
        <v>81</v>
      </c>
      <c r="D10" s="35">
        <v>158942</v>
      </c>
      <c r="E10" s="73">
        <f t="shared" si="0"/>
        <v>2.0327634786547814E-2</v>
      </c>
    </row>
    <row r="11" spans="2:5" ht="15.75">
      <c r="B11" s="77" t="s">
        <v>82</v>
      </c>
      <c r="C11" s="78" t="s">
        <v>83</v>
      </c>
      <c r="D11" s="35">
        <v>70019</v>
      </c>
      <c r="E11" s="73">
        <f t="shared" si="0"/>
        <v>8.9549688573145637E-3</v>
      </c>
    </row>
    <row r="12" spans="2:5" ht="15.75">
      <c r="B12" s="77" t="s">
        <v>84</v>
      </c>
      <c r="C12" s="78" t="s">
        <v>85</v>
      </c>
      <c r="D12" s="35">
        <v>58678</v>
      </c>
      <c r="E12" s="73">
        <f t="shared" si="0"/>
        <v>7.5045296649410009E-3</v>
      </c>
    </row>
    <row r="13" spans="2:5" ht="15.75">
      <c r="B13" s="77" t="s">
        <v>86</v>
      </c>
      <c r="C13" s="78" t="s">
        <v>87</v>
      </c>
      <c r="D13" s="35">
        <v>137058</v>
      </c>
      <c r="E13" s="73">
        <f t="shared" si="0"/>
        <v>1.7528815345060903E-2</v>
      </c>
    </row>
    <row r="14" spans="2:5" ht="15.75">
      <c r="B14" s="77" t="s">
        <v>88</v>
      </c>
      <c r="C14" s="78" t="s">
        <v>89</v>
      </c>
      <c r="D14" s="35">
        <v>48077</v>
      </c>
      <c r="E14" s="73">
        <f t="shared" si="0"/>
        <v>6.1487315978964599E-3</v>
      </c>
    </row>
    <row r="15" spans="2:5" ht="15.75">
      <c r="B15" s="77" t="s">
        <v>90</v>
      </c>
      <c r="C15" s="78" t="s">
        <v>91</v>
      </c>
      <c r="D15" s="35">
        <v>71793</v>
      </c>
      <c r="E15" s="73">
        <f t="shared" si="0"/>
        <v>9.181851771279002E-3</v>
      </c>
    </row>
    <row r="16" spans="2:5" ht="15.75">
      <c r="B16" s="77" t="s">
        <v>92</v>
      </c>
      <c r="C16" s="78" t="s">
        <v>93</v>
      </c>
      <c r="D16" s="35">
        <v>47896</v>
      </c>
      <c r="E16" s="73">
        <f t="shared" si="0"/>
        <v>6.1255828902146321E-3</v>
      </c>
    </row>
    <row r="17" spans="2:5" ht="15.75">
      <c r="B17" s="77" t="s">
        <v>94</v>
      </c>
      <c r="C17" s="78" t="s">
        <v>95</v>
      </c>
      <c r="D17" s="35">
        <v>218651</v>
      </c>
      <c r="E17" s="73">
        <f t="shared" si="0"/>
        <v>2.796402255988641E-2</v>
      </c>
    </row>
    <row r="18" spans="2:5" ht="15.75">
      <c r="B18" s="77" t="s">
        <v>96</v>
      </c>
      <c r="C18" s="78" t="s">
        <v>97</v>
      </c>
      <c r="D18" s="35">
        <v>179155</v>
      </c>
      <c r="E18" s="73">
        <f t="shared" si="0"/>
        <v>2.2912744335568783E-2</v>
      </c>
    </row>
    <row r="19" spans="2:5" ht="15.75">
      <c r="B19" s="77" t="s">
        <v>98</v>
      </c>
      <c r="C19" s="78" t="s">
        <v>99</v>
      </c>
      <c r="D19" s="35">
        <v>54619</v>
      </c>
      <c r="E19" s="73">
        <f t="shared" si="0"/>
        <v>6.985410303170056E-3</v>
      </c>
    </row>
    <row r="20" spans="2:5" ht="15.75">
      <c r="B20" s="77" t="s">
        <v>100</v>
      </c>
      <c r="C20" s="78" t="s">
        <v>101</v>
      </c>
      <c r="D20" s="35">
        <v>68201</v>
      </c>
      <c r="E20" s="73">
        <f t="shared" si="0"/>
        <v>8.7224586331954256E-3</v>
      </c>
    </row>
    <row r="21" spans="2:5" ht="15.75">
      <c r="B21" s="77" t="s">
        <v>102</v>
      </c>
      <c r="C21" s="78" t="s">
        <v>103</v>
      </c>
      <c r="D21" s="35">
        <v>132265</v>
      </c>
      <c r="E21" s="73">
        <f t="shared" si="0"/>
        <v>1.6915822218436578E-2</v>
      </c>
    </row>
    <row r="22" spans="2:5" ht="15.75">
      <c r="B22" s="77" t="s">
        <v>104</v>
      </c>
      <c r="C22" s="78" t="s">
        <v>105</v>
      </c>
      <c r="D22" s="35">
        <v>123999</v>
      </c>
      <c r="E22" s="73">
        <f t="shared" si="0"/>
        <v>1.5858655269828881E-2</v>
      </c>
    </row>
    <row r="23" spans="2:5" ht="15.75">
      <c r="B23" s="77" t="s">
        <v>106</v>
      </c>
      <c r="C23" s="78" t="s">
        <v>107</v>
      </c>
      <c r="D23" s="35">
        <v>71041</v>
      </c>
      <c r="E23" s="73">
        <f t="shared" si="0"/>
        <v>9.0856759249986988E-3</v>
      </c>
    </row>
    <row r="24" spans="2:5" ht="15.75">
      <c r="B24" s="77" t="s">
        <v>108</v>
      </c>
      <c r="C24" s="78" t="s">
        <v>109</v>
      </c>
      <c r="D24" s="35">
        <v>100229</v>
      </c>
      <c r="E24" s="73">
        <f t="shared" si="0"/>
        <v>1.2818628852165575E-2</v>
      </c>
    </row>
    <row r="25" spans="2:5" ht="15.75">
      <c r="B25" s="77" t="s">
        <v>110</v>
      </c>
      <c r="C25" s="78" t="s">
        <v>111</v>
      </c>
      <c r="D25" s="35">
        <v>107203</v>
      </c>
      <c r="E25" s="73">
        <f t="shared" si="0"/>
        <v>1.3710557511685302E-2</v>
      </c>
    </row>
    <row r="26" spans="2:5" ht="15.75">
      <c r="B26" s="77" t="s">
        <v>112</v>
      </c>
      <c r="C26" s="78" t="s">
        <v>113</v>
      </c>
      <c r="D26" s="35">
        <v>33783</v>
      </c>
      <c r="E26" s="73">
        <f t="shared" si="0"/>
        <v>4.3206231580950587E-3</v>
      </c>
    </row>
    <row r="27" spans="2:5" ht="15.75">
      <c r="B27" s="77" t="s">
        <v>114</v>
      </c>
      <c r="C27" s="78" t="s">
        <v>115</v>
      </c>
      <c r="D27" s="35">
        <v>202326</v>
      </c>
      <c r="E27" s="73">
        <f t="shared" si="0"/>
        <v>2.5876162599080627E-2</v>
      </c>
    </row>
    <row r="28" spans="2:5" ht="15.75">
      <c r="B28" s="77" t="s">
        <v>116</v>
      </c>
      <c r="C28" s="78" t="s">
        <v>117</v>
      </c>
      <c r="D28" s="35">
        <v>22966</v>
      </c>
      <c r="E28" s="73">
        <f t="shared" si="0"/>
        <v>2.9372001139274522E-3</v>
      </c>
    </row>
    <row r="29" spans="2:5" ht="15.75">
      <c r="B29" s="77" t="s">
        <v>118</v>
      </c>
      <c r="C29" s="78" t="s">
        <v>119</v>
      </c>
      <c r="D29" s="35">
        <v>136625</v>
      </c>
      <c r="E29" s="73">
        <f t="shared" si="0"/>
        <v>1.7473437497402166E-2</v>
      </c>
    </row>
    <row r="30" spans="2:5" ht="15.75">
      <c r="B30" s="77" t="s">
        <v>120</v>
      </c>
      <c r="C30" s="78" t="s">
        <v>121</v>
      </c>
      <c r="D30" s="35">
        <v>41593</v>
      </c>
      <c r="E30" s="73">
        <f t="shared" si="0"/>
        <v>5.3194707105540589E-3</v>
      </c>
    </row>
    <row r="31" spans="2:5" ht="15.75">
      <c r="B31" s="77" t="s">
        <v>122</v>
      </c>
      <c r="C31" s="78" t="s">
        <v>123</v>
      </c>
      <c r="D31" s="35">
        <v>163517</v>
      </c>
      <c r="E31" s="73">
        <f t="shared" si="0"/>
        <v>2.0912747149223861E-2</v>
      </c>
    </row>
    <row r="32" spans="2:5" ht="15.75">
      <c r="B32" s="77" t="s">
        <v>124</v>
      </c>
      <c r="C32" s="78" t="s">
        <v>125</v>
      </c>
      <c r="D32" s="35">
        <v>106041</v>
      </c>
      <c r="E32" s="73">
        <f t="shared" si="0"/>
        <v>1.3561945366236216E-2</v>
      </c>
    </row>
    <row r="33" spans="2:13" ht="15.75">
      <c r="B33" s="77" t="s">
        <v>126</v>
      </c>
      <c r="C33" s="78" t="s">
        <v>127</v>
      </c>
      <c r="D33" s="35">
        <v>78148</v>
      </c>
      <c r="E33" s="73">
        <f t="shared" si="0"/>
        <v>9.9946144083951274E-3</v>
      </c>
    </row>
    <row r="34" spans="2:13" ht="15.75">
      <c r="B34" s="77" t="s">
        <v>128</v>
      </c>
      <c r="C34" s="78" t="s">
        <v>129</v>
      </c>
      <c r="D34" s="35">
        <v>173596</v>
      </c>
      <c r="E34" s="73">
        <f t="shared" si="0"/>
        <v>2.2201784854887659E-2</v>
      </c>
    </row>
    <row r="35" spans="2:13" ht="15.75">
      <c r="B35" s="77" t="s">
        <v>130</v>
      </c>
      <c r="C35" s="78" t="s">
        <v>131</v>
      </c>
      <c r="D35" s="35">
        <v>124162</v>
      </c>
      <c r="E35" s="73">
        <f t="shared" si="0"/>
        <v>1.5879501896083788E-2</v>
      </c>
    </row>
    <row r="36" spans="2:13" ht="15.75">
      <c r="B36" s="77" t="s">
        <v>132</v>
      </c>
      <c r="C36" s="78" t="s">
        <v>133</v>
      </c>
      <c r="D36" s="35">
        <v>70033</v>
      </c>
      <c r="E36" s="73">
        <f t="shared" si="0"/>
        <v>8.956759365091058E-3</v>
      </c>
    </row>
    <row r="37" spans="2:13" ht="15.75">
      <c r="B37" s="77" t="s">
        <v>134</v>
      </c>
      <c r="C37" s="78" t="s">
        <v>135</v>
      </c>
      <c r="D37" s="35">
        <v>183776</v>
      </c>
      <c r="E37" s="73">
        <f t="shared" si="0"/>
        <v>2.3503739795224743E-2</v>
      </c>
    </row>
    <row r="38" spans="2:13" ht="15.75">
      <c r="B38" s="77" t="s">
        <v>136</v>
      </c>
      <c r="C38" s="78" t="s">
        <v>137</v>
      </c>
      <c r="D38" s="35">
        <v>172520</v>
      </c>
      <c r="E38" s="73">
        <f t="shared" si="0"/>
        <v>2.2064171542922756E-2</v>
      </c>
    </row>
    <row r="39" spans="2:13" ht="15.75">
      <c r="B39" s="77" t="s">
        <v>138</v>
      </c>
      <c r="C39" s="78" t="s">
        <v>139</v>
      </c>
      <c r="D39" s="35">
        <v>41300</v>
      </c>
      <c r="E39" s="73">
        <f t="shared" si="0"/>
        <v>5.2819979406602702E-3</v>
      </c>
    </row>
    <row r="40" spans="2:13" ht="15.75">
      <c r="B40" s="77" t="s">
        <v>140</v>
      </c>
      <c r="C40" s="78" t="s">
        <v>141</v>
      </c>
      <c r="D40" s="35">
        <v>376141</v>
      </c>
      <c r="E40" s="73">
        <f t="shared" si="0"/>
        <v>4.8105956111329166E-2</v>
      </c>
      <c r="M40" s="20"/>
    </row>
    <row r="41" spans="2:13" ht="15.75">
      <c r="B41" s="77" t="s">
        <v>142</v>
      </c>
      <c r="C41" s="78" t="s">
        <v>143</v>
      </c>
      <c r="D41" s="35">
        <v>58850</v>
      </c>
      <c r="E41" s="73">
        <f t="shared" si="0"/>
        <v>7.5265273319093679E-3</v>
      </c>
    </row>
    <row r="42" spans="2:13" ht="15.75">
      <c r="B42" s="77" t="s">
        <v>144</v>
      </c>
      <c r="C42" s="78" t="s">
        <v>145</v>
      </c>
      <c r="D42" s="35">
        <v>88255</v>
      </c>
      <c r="E42" s="73">
        <f t="shared" si="0"/>
        <v>1.1287233129611916E-2</v>
      </c>
    </row>
    <row r="43" spans="2:13" ht="15.75">
      <c r="B43" s="77" t="s">
        <v>146</v>
      </c>
      <c r="C43" s="78" t="s">
        <v>147</v>
      </c>
      <c r="D43" s="35">
        <v>109411</v>
      </c>
      <c r="E43" s="73">
        <f t="shared" si="0"/>
        <v>1.3992946166721086E-2</v>
      </c>
    </row>
    <row r="44" spans="2:13" ht="15.75">
      <c r="B44" s="77" t="s">
        <v>148</v>
      </c>
      <c r="C44" s="78" t="s">
        <v>149</v>
      </c>
      <c r="D44" s="35">
        <v>86701</v>
      </c>
      <c r="E44" s="73">
        <f t="shared" si="0"/>
        <v>1.108848676642097E-2</v>
      </c>
    </row>
    <row r="45" spans="2:13" ht="15.75">
      <c r="B45" s="77" t="s">
        <v>150</v>
      </c>
      <c r="C45" s="78" t="s">
        <v>151</v>
      </c>
      <c r="D45" s="35">
        <v>41853</v>
      </c>
      <c r="E45" s="73">
        <f t="shared" si="0"/>
        <v>5.3527229978318231E-3</v>
      </c>
    </row>
    <row r="46" spans="2:13" ht="15.75">
      <c r="B46" s="77" t="s">
        <v>152</v>
      </c>
      <c r="C46" s="78" t="s">
        <v>153</v>
      </c>
      <c r="D46" s="35">
        <v>2552539</v>
      </c>
      <c r="E46" s="73">
        <f t="shared" si="0"/>
        <v>0.32645292352191346</v>
      </c>
    </row>
    <row r="47" spans="2:13" ht="15.75">
      <c r="B47" s="77" t="s">
        <v>154</v>
      </c>
      <c r="C47" s="78" t="s">
        <v>155</v>
      </c>
      <c r="D47" s="35">
        <v>808574</v>
      </c>
      <c r="E47" s="73">
        <f t="shared" si="0"/>
        <v>0.10341128820511955</v>
      </c>
    </row>
    <row r="48" spans="2:13" ht="16.5" thickBot="1">
      <c r="B48" s="74" t="s">
        <v>156</v>
      </c>
      <c r="C48" s="75" t="s">
        <v>64</v>
      </c>
      <c r="D48" s="31">
        <f>SUM(D5:D47)</f>
        <v>7819011</v>
      </c>
      <c r="E48" s="76">
        <f t="shared" si="0"/>
        <v>1</v>
      </c>
    </row>
    <row r="49" spans="4:4">
      <c r="D49" s="23"/>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9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G11" sqref="G11"/>
    </sheetView>
  </sheetViews>
  <sheetFormatPr defaultRowHeight="15"/>
  <cols>
    <col min="2" max="2" width="10.28515625" customWidth="1"/>
    <col min="3" max="3" width="19.28515625" customWidth="1"/>
    <col min="4" max="4" width="28" customWidth="1"/>
    <col min="5" max="16384" width="9.140625" style="8"/>
  </cols>
  <sheetData>
    <row r="1" spans="2:4" ht="15.75" thickBot="1"/>
    <row r="2" spans="2:4" ht="54.75" customHeight="1">
      <c r="B2" s="118" t="s">
        <v>237</v>
      </c>
      <c r="C2" s="119"/>
      <c r="D2" s="120"/>
    </row>
    <row r="3" spans="2:4" ht="65.25" customHeight="1">
      <c r="B3" s="116" t="s">
        <v>65</v>
      </c>
      <c r="C3" s="117"/>
      <c r="D3" s="79" t="s">
        <v>3</v>
      </c>
    </row>
    <row r="4" spans="2:4">
      <c r="B4" s="70" t="s">
        <v>67</v>
      </c>
      <c r="C4" s="71" t="s">
        <v>197</v>
      </c>
      <c r="D4" s="80"/>
    </row>
    <row r="5" spans="2:4" ht="15.75">
      <c r="B5" s="81"/>
      <c r="C5" s="78" t="s">
        <v>198</v>
      </c>
      <c r="D5" s="82">
        <v>13670</v>
      </c>
    </row>
    <row r="6" spans="2:4" ht="15.75">
      <c r="B6" s="83" t="s">
        <v>72</v>
      </c>
      <c r="C6" s="78" t="s">
        <v>73</v>
      </c>
      <c r="D6" s="82">
        <v>76661</v>
      </c>
    </row>
    <row r="7" spans="2:4" ht="15.75">
      <c r="B7" s="83" t="s">
        <v>74</v>
      </c>
      <c r="C7" s="78" t="s">
        <v>75</v>
      </c>
      <c r="D7" s="82">
        <v>97432</v>
      </c>
    </row>
    <row r="8" spans="2:4" ht="15.75">
      <c r="B8" s="83" t="s">
        <v>76</v>
      </c>
      <c r="C8" s="78" t="s">
        <v>77</v>
      </c>
      <c r="D8" s="82">
        <v>143074</v>
      </c>
    </row>
    <row r="9" spans="2:4" ht="15.75">
      <c r="B9" s="83" t="s">
        <v>78</v>
      </c>
      <c r="C9" s="78" t="s">
        <v>79</v>
      </c>
      <c r="D9" s="82">
        <v>92725</v>
      </c>
    </row>
    <row r="10" spans="2:4" ht="15.75">
      <c r="B10" s="83" t="s">
        <v>80</v>
      </c>
      <c r="C10" s="78" t="s">
        <v>81</v>
      </c>
      <c r="D10" s="82">
        <v>130370</v>
      </c>
    </row>
    <row r="11" spans="2:4" ht="15.75">
      <c r="B11" s="83" t="s">
        <v>82</v>
      </c>
      <c r="C11" s="78" t="s">
        <v>83</v>
      </c>
      <c r="D11" s="82">
        <v>50148</v>
      </c>
    </row>
    <row r="12" spans="2:4" ht="15.75">
      <c r="B12" s="83" t="s">
        <v>84</v>
      </c>
      <c r="C12" s="78" t="s">
        <v>85</v>
      </c>
      <c r="D12" s="82">
        <v>48734</v>
      </c>
    </row>
    <row r="13" spans="2:4" ht="15.75">
      <c r="B13" s="83" t="s">
        <v>86</v>
      </c>
      <c r="C13" s="78" t="s">
        <v>87</v>
      </c>
      <c r="D13" s="82">
        <v>136665</v>
      </c>
    </row>
    <row r="14" spans="2:4" ht="15.75">
      <c r="B14" s="83" t="s">
        <v>88</v>
      </c>
      <c r="C14" s="78" t="s">
        <v>89</v>
      </c>
      <c r="D14" s="82">
        <v>54369</v>
      </c>
    </row>
    <row r="15" spans="2:4" ht="15.75">
      <c r="B15" s="83" t="s">
        <v>90</v>
      </c>
      <c r="C15" s="78" t="s">
        <v>91</v>
      </c>
      <c r="D15" s="82">
        <v>70978</v>
      </c>
    </row>
    <row r="16" spans="2:4" ht="15.75">
      <c r="B16" s="83" t="s">
        <v>92</v>
      </c>
      <c r="C16" s="78" t="s">
        <v>93</v>
      </c>
      <c r="D16" s="82">
        <v>44016</v>
      </c>
    </row>
    <row r="17" spans="2:4" ht="15.75">
      <c r="B17" s="83" t="s">
        <v>94</v>
      </c>
      <c r="C17" s="78" t="s">
        <v>95</v>
      </c>
      <c r="D17" s="82">
        <v>180909</v>
      </c>
    </row>
    <row r="18" spans="2:4" ht="15.75">
      <c r="B18" s="83" t="s">
        <v>96</v>
      </c>
      <c r="C18" s="78" t="s">
        <v>97</v>
      </c>
      <c r="D18" s="82">
        <v>136279</v>
      </c>
    </row>
    <row r="19" spans="2:4" ht="15.75">
      <c r="B19" s="83" t="s">
        <v>98</v>
      </c>
      <c r="C19" s="78" t="s">
        <v>99</v>
      </c>
      <c r="D19" s="82">
        <v>40362</v>
      </c>
    </row>
    <row r="20" spans="2:4" ht="15.75">
      <c r="B20" s="83" t="s">
        <v>100</v>
      </c>
      <c r="C20" s="78" t="s">
        <v>101</v>
      </c>
      <c r="D20" s="82">
        <v>88034</v>
      </c>
    </row>
    <row r="21" spans="2:4" ht="15.75">
      <c r="B21" s="83" t="s">
        <v>102</v>
      </c>
      <c r="C21" s="78" t="s">
        <v>103</v>
      </c>
      <c r="D21" s="82">
        <v>109579</v>
      </c>
    </row>
    <row r="22" spans="2:4" ht="15.75">
      <c r="B22" s="83" t="s">
        <v>104</v>
      </c>
      <c r="C22" s="78" t="s">
        <v>105</v>
      </c>
      <c r="D22" s="82">
        <v>87017</v>
      </c>
    </row>
    <row r="23" spans="2:4" ht="15.75">
      <c r="B23" s="83" t="s">
        <v>106</v>
      </c>
      <c r="C23" s="78" t="s">
        <v>107</v>
      </c>
      <c r="D23" s="82">
        <v>66524</v>
      </c>
    </row>
    <row r="24" spans="2:4" ht="15.75">
      <c r="B24" s="83" t="s">
        <v>108</v>
      </c>
      <c r="C24" s="78" t="s">
        <v>109</v>
      </c>
      <c r="D24" s="82">
        <v>58930</v>
      </c>
    </row>
    <row r="25" spans="2:4" ht="15.75">
      <c r="B25" s="83" t="s">
        <v>110</v>
      </c>
      <c r="C25" s="78" t="s">
        <v>111</v>
      </c>
      <c r="D25" s="82">
        <v>80572</v>
      </c>
    </row>
    <row r="26" spans="2:4" ht="15.75">
      <c r="B26" s="83" t="s">
        <v>112</v>
      </c>
      <c r="C26" s="78" t="s">
        <v>113</v>
      </c>
      <c r="D26" s="82">
        <v>46863</v>
      </c>
    </row>
    <row r="27" spans="2:4" ht="15.75">
      <c r="B27" s="83" t="s">
        <v>114</v>
      </c>
      <c r="C27" s="78" t="s">
        <v>115</v>
      </c>
      <c r="D27" s="82">
        <v>142010</v>
      </c>
    </row>
    <row r="28" spans="2:4" ht="15.75">
      <c r="B28" s="83" t="s">
        <v>116</v>
      </c>
      <c r="C28" s="78" t="s">
        <v>117</v>
      </c>
      <c r="D28" s="82">
        <v>44344</v>
      </c>
    </row>
    <row r="29" spans="2:4" ht="15.75">
      <c r="B29" s="83" t="s">
        <v>118</v>
      </c>
      <c r="C29" s="78" t="s">
        <v>119</v>
      </c>
      <c r="D29" s="82">
        <v>86285</v>
      </c>
    </row>
    <row r="30" spans="2:4" ht="15.75">
      <c r="B30" s="83" t="s">
        <v>120</v>
      </c>
      <c r="C30" s="78" t="s">
        <v>121</v>
      </c>
      <c r="D30" s="82">
        <v>38066</v>
      </c>
    </row>
    <row r="31" spans="2:4" ht="15.75">
      <c r="B31" s="83" t="s">
        <v>122</v>
      </c>
      <c r="C31" s="78" t="s">
        <v>123</v>
      </c>
      <c r="D31" s="82">
        <v>110191</v>
      </c>
    </row>
    <row r="32" spans="2:4" ht="15.75">
      <c r="B32" s="83" t="s">
        <v>124</v>
      </c>
      <c r="C32" s="78" t="s">
        <v>125</v>
      </c>
      <c r="D32" s="82">
        <v>69095</v>
      </c>
    </row>
    <row r="33" spans="2:12" ht="15.75">
      <c r="B33" s="83" t="s">
        <v>126</v>
      </c>
      <c r="C33" s="78" t="s">
        <v>127</v>
      </c>
      <c r="D33" s="82">
        <v>65657</v>
      </c>
    </row>
    <row r="34" spans="2:12" ht="15.75">
      <c r="B34" s="83" t="s">
        <v>128</v>
      </c>
      <c r="C34" s="78" t="s">
        <v>129</v>
      </c>
      <c r="D34" s="82">
        <v>163317</v>
      </c>
    </row>
    <row r="35" spans="2:12" ht="15.75">
      <c r="B35" s="83" t="s">
        <v>130</v>
      </c>
      <c r="C35" s="78" t="s">
        <v>131</v>
      </c>
      <c r="D35" s="82">
        <v>64376</v>
      </c>
    </row>
    <row r="36" spans="2:12" ht="15.75">
      <c r="B36" s="83" t="s">
        <v>132</v>
      </c>
      <c r="C36" s="78" t="s">
        <v>133</v>
      </c>
      <c r="D36" s="82">
        <v>43481</v>
      </c>
    </row>
    <row r="37" spans="2:12" ht="15.75">
      <c r="B37" s="83" t="s">
        <v>134</v>
      </c>
      <c r="C37" s="78" t="s">
        <v>135</v>
      </c>
      <c r="D37" s="82">
        <v>100701</v>
      </c>
    </row>
    <row r="38" spans="2:12" ht="15.75">
      <c r="B38" s="83" t="s">
        <v>136</v>
      </c>
      <c r="C38" s="78" t="s">
        <v>137</v>
      </c>
      <c r="D38" s="82">
        <v>92667</v>
      </c>
    </row>
    <row r="39" spans="2:12" ht="15.75">
      <c r="B39" s="83" t="s">
        <v>138</v>
      </c>
      <c r="C39" s="78" t="s">
        <v>139</v>
      </c>
      <c r="D39" s="82">
        <v>52988</v>
      </c>
    </row>
    <row r="40" spans="2:12" ht="15.75">
      <c r="B40" s="83" t="s">
        <v>140</v>
      </c>
      <c r="C40" s="78" t="s">
        <v>141</v>
      </c>
      <c r="D40" s="82">
        <v>174862</v>
      </c>
    </row>
    <row r="41" spans="2:12" ht="15.75">
      <c r="B41" s="83" t="s">
        <v>142</v>
      </c>
      <c r="C41" s="78" t="s">
        <v>143</v>
      </c>
      <c r="D41" s="82">
        <v>35710</v>
      </c>
    </row>
    <row r="42" spans="2:12" ht="15.75">
      <c r="B42" s="83" t="s">
        <v>144</v>
      </c>
      <c r="C42" s="78" t="s">
        <v>145</v>
      </c>
      <c r="D42" s="82">
        <v>49524</v>
      </c>
    </row>
    <row r="43" spans="2:12" ht="15.75">
      <c r="B43" s="83" t="s">
        <v>146</v>
      </c>
      <c r="C43" s="78" t="s">
        <v>147</v>
      </c>
      <c r="D43" s="82">
        <v>67223</v>
      </c>
    </row>
    <row r="44" spans="2:12" ht="15.75">
      <c r="B44" s="83" t="s">
        <v>148</v>
      </c>
      <c r="C44" s="78" t="s">
        <v>149</v>
      </c>
      <c r="D44" s="82">
        <v>46026</v>
      </c>
      <c r="L44" s="20"/>
    </row>
    <row r="45" spans="2:12" ht="15.75">
      <c r="B45" s="83" t="s">
        <v>150</v>
      </c>
      <c r="C45" s="78" t="s">
        <v>151</v>
      </c>
      <c r="D45" s="82">
        <v>50163</v>
      </c>
    </row>
    <row r="46" spans="2:12" ht="15.75">
      <c r="B46" s="83" t="s">
        <v>152</v>
      </c>
      <c r="C46" s="78" t="s">
        <v>153</v>
      </c>
      <c r="D46" s="82">
        <v>66276</v>
      </c>
    </row>
    <row r="47" spans="2:12" ht="15.75">
      <c r="B47" s="83">
        <v>421</v>
      </c>
      <c r="C47" s="78" t="s">
        <v>153</v>
      </c>
      <c r="D47" s="82">
        <v>94576</v>
      </c>
    </row>
    <row r="48" spans="2:12" ht="15.75">
      <c r="B48" s="83">
        <v>431</v>
      </c>
      <c r="C48" s="78" t="s">
        <v>153</v>
      </c>
      <c r="D48" s="82">
        <v>124564</v>
      </c>
    </row>
    <row r="49" spans="2:4" ht="15.75">
      <c r="B49" s="83">
        <v>441</v>
      </c>
      <c r="C49" s="78" t="s">
        <v>153</v>
      </c>
      <c r="D49" s="82">
        <v>94909</v>
      </c>
    </row>
    <row r="50" spans="2:4" ht="15.75">
      <c r="B50" s="83">
        <v>451</v>
      </c>
      <c r="C50" s="78" t="s">
        <v>153</v>
      </c>
      <c r="D50" s="82">
        <v>77204</v>
      </c>
    </row>
    <row r="51" spans="2:4" ht="15.75">
      <c r="B51" s="83">
        <v>461</v>
      </c>
      <c r="C51" s="78" t="s">
        <v>153</v>
      </c>
      <c r="D51" s="82">
        <v>114464</v>
      </c>
    </row>
    <row r="52" spans="2:4" ht="15.75">
      <c r="B52" s="83" t="s">
        <v>154</v>
      </c>
      <c r="C52" s="78" t="s">
        <v>155</v>
      </c>
      <c r="D52" s="82">
        <v>137736</v>
      </c>
    </row>
    <row r="53" spans="2:4" ht="16.5" thickBot="1">
      <c r="B53" s="74" t="s">
        <v>156</v>
      </c>
      <c r="C53" s="75" t="s">
        <v>64</v>
      </c>
      <c r="D53" s="84">
        <f>SUM(D5:D52)</f>
        <v>4060326</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5"/>
  <sheetViews>
    <sheetView workbookViewId="0">
      <selection activeCell="D24" sqref="D24"/>
    </sheetView>
  </sheetViews>
  <sheetFormatPr defaultRowHeight="12.75"/>
  <cols>
    <col min="1" max="1" width="12.140625" customWidth="1"/>
    <col min="2" max="2" width="32" customWidth="1"/>
    <col min="3" max="3" width="31.42578125" customWidth="1"/>
  </cols>
  <sheetData>
    <row r="1" spans="2:3" ht="16.5" thickBot="1">
      <c r="B1" s="112"/>
      <c r="C1" s="112"/>
    </row>
    <row r="2" spans="2:3" ht="48" customHeight="1">
      <c r="B2" s="113" t="s">
        <v>238</v>
      </c>
      <c r="C2" s="115"/>
    </row>
    <row r="3" spans="2:3">
      <c r="B3" s="70" t="s">
        <v>195</v>
      </c>
      <c r="C3" s="80" t="s">
        <v>66</v>
      </c>
    </row>
    <row r="4" spans="2:3" ht="15">
      <c r="B4" s="85" t="s">
        <v>35</v>
      </c>
      <c r="C4" s="36">
        <v>103859</v>
      </c>
    </row>
    <row r="5" spans="2:3" ht="15">
      <c r="B5" s="85" t="s">
        <v>39</v>
      </c>
      <c r="C5" s="36">
        <v>103562</v>
      </c>
    </row>
    <row r="6" spans="2:3" ht="15">
      <c r="B6" s="85" t="s">
        <v>58</v>
      </c>
      <c r="C6" s="36">
        <v>103226</v>
      </c>
    </row>
    <row r="7" spans="2:3" ht="15">
      <c r="B7" s="85" t="s">
        <v>57</v>
      </c>
      <c r="C7" s="36">
        <v>102938</v>
      </c>
    </row>
    <row r="8" spans="2:3" ht="15">
      <c r="B8" s="85" t="s">
        <v>56</v>
      </c>
      <c r="C8" s="36">
        <v>102635</v>
      </c>
    </row>
    <row r="9" spans="2:3" ht="15">
      <c r="B9" s="85" t="s">
        <v>51</v>
      </c>
      <c r="C9" s="36">
        <v>102293</v>
      </c>
    </row>
    <row r="10" spans="2:3" ht="15">
      <c r="B10" s="85" t="s">
        <v>34</v>
      </c>
      <c r="C10" s="36">
        <v>101949</v>
      </c>
    </row>
    <row r="11" spans="2:3" ht="15">
      <c r="B11" s="85" t="s">
        <v>30</v>
      </c>
      <c r="C11" s="36">
        <v>101653</v>
      </c>
    </row>
    <row r="12" spans="2:3" ht="15">
      <c r="B12" s="85" t="s">
        <v>24</v>
      </c>
      <c r="C12" s="36">
        <v>101201</v>
      </c>
    </row>
    <row r="13" spans="2:3" ht="15">
      <c r="B13" s="85" t="s">
        <v>21</v>
      </c>
      <c r="C13" s="36">
        <v>100879</v>
      </c>
    </row>
    <row r="14" spans="2:3" ht="15">
      <c r="B14" s="85" t="s">
        <v>17</v>
      </c>
      <c r="C14" s="36">
        <v>100625</v>
      </c>
    </row>
    <row r="15" spans="2:3" ht="15.75" thickBot="1">
      <c r="B15" s="86" t="s">
        <v>4</v>
      </c>
      <c r="C15" s="69">
        <v>100424</v>
      </c>
    </row>
  </sheetData>
  <mergeCells count="2">
    <mergeCell ref="B1:C1"/>
    <mergeCell ref="B2:C2"/>
  </mergeCells>
  <phoneticPr fontId="15"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C28" sqref="C28"/>
    </sheetView>
  </sheetViews>
  <sheetFormatPr defaultColWidth="11.42578125" defaultRowHeight="12.75"/>
  <cols>
    <col min="2" max="2" width="5" customWidth="1"/>
    <col min="3" max="3" width="18.140625" style="6" customWidth="1"/>
    <col min="4" max="4" width="23.140625" customWidth="1"/>
    <col min="5" max="5" width="12.7109375" customWidth="1"/>
    <col min="6" max="6" width="12.140625" customWidth="1"/>
  </cols>
  <sheetData>
    <row r="1" spans="2:8" ht="13.5" thickBot="1"/>
    <row r="2" spans="2:8" ht="51.75" customHeight="1">
      <c r="B2" s="90" t="s">
        <v>239</v>
      </c>
      <c r="C2" s="91"/>
      <c r="D2" s="91"/>
      <c r="E2" s="91"/>
      <c r="F2" s="92"/>
    </row>
    <row r="3" spans="2:8" ht="23.25" customHeight="1">
      <c r="B3" s="94" t="s">
        <v>63</v>
      </c>
      <c r="C3" s="89" t="s">
        <v>179</v>
      </c>
      <c r="D3" s="89" t="s">
        <v>157</v>
      </c>
      <c r="E3" s="89" t="s">
        <v>159</v>
      </c>
      <c r="F3" s="98"/>
    </row>
    <row r="4" spans="2:8" ht="34.5" customHeight="1">
      <c r="B4" s="94"/>
      <c r="C4" s="89"/>
      <c r="D4" s="89"/>
      <c r="E4" s="28" t="s">
        <v>180</v>
      </c>
      <c r="F4" s="39" t="s">
        <v>181</v>
      </c>
    </row>
    <row r="5" spans="2:8" ht="15">
      <c r="B5" s="33">
        <f>k_total_tec_1221!B5</f>
        <v>1</v>
      </c>
      <c r="C5" s="34" t="str">
        <f>k_total_tec_1221!C5</f>
        <v>METROPOLITAN LIFE</v>
      </c>
      <c r="D5" s="35">
        <f t="shared" ref="D5:D11" si="0">E5+F5</f>
        <v>1093754</v>
      </c>
      <c r="E5" s="35">
        <v>522918</v>
      </c>
      <c r="F5" s="36">
        <v>570836</v>
      </c>
      <c r="G5" s="4"/>
      <c r="H5" s="4"/>
    </row>
    <row r="6" spans="2:8" ht="15">
      <c r="B6" s="37">
        <f>k_total_tec_1221!B6</f>
        <v>2</v>
      </c>
      <c r="C6" s="34" t="str">
        <f>k_total_tec_1221!C6</f>
        <v>AZT VIITORUL TAU</v>
      </c>
      <c r="D6" s="35">
        <f t="shared" si="0"/>
        <v>1637984</v>
      </c>
      <c r="E6" s="35">
        <v>783079</v>
      </c>
      <c r="F6" s="36">
        <v>854905</v>
      </c>
      <c r="G6" s="4"/>
      <c r="H6" s="4"/>
    </row>
    <row r="7" spans="2:8" ht="15">
      <c r="B7" s="37">
        <f>k_total_tec_1221!B7</f>
        <v>3</v>
      </c>
      <c r="C7" s="38" t="str">
        <f>k_total_tec_1221!C7</f>
        <v>BCR</v>
      </c>
      <c r="D7" s="35">
        <f t="shared" si="0"/>
        <v>718361</v>
      </c>
      <c r="E7" s="35">
        <v>339359</v>
      </c>
      <c r="F7" s="36">
        <v>379002</v>
      </c>
      <c r="G7" s="4"/>
      <c r="H7" s="4"/>
    </row>
    <row r="8" spans="2:8" ht="15">
      <c r="B8" s="37">
        <f>k_total_tec_1221!B8</f>
        <v>4</v>
      </c>
      <c r="C8" s="38" t="str">
        <f>k_total_tec_1221!C8</f>
        <v>BRD</v>
      </c>
      <c r="D8" s="35">
        <f t="shared" si="0"/>
        <v>507424</v>
      </c>
      <c r="E8" s="35">
        <v>239009</v>
      </c>
      <c r="F8" s="36">
        <v>268415</v>
      </c>
      <c r="G8" s="4"/>
      <c r="H8" s="4"/>
    </row>
    <row r="9" spans="2:8" ht="15">
      <c r="B9" s="37">
        <f>k_total_tec_1221!B9</f>
        <v>5</v>
      </c>
      <c r="C9" s="38" t="str">
        <f>k_total_tec_1221!C9</f>
        <v>VITAL</v>
      </c>
      <c r="D9" s="35">
        <f t="shared" si="0"/>
        <v>982787</v>
      </c>
      <c r="E9" s="35">
        <v>462440</v>
      </c>
      <c r="F9" s="36">
        <v>520347</v>
      </c>
      <c r="G9" s="4"/>
      <c r="H9" s="4"/>
    </row>
    <row r="10" spans="2:8" ht="15">
      <c r="B10" s="37">
        <f>k_total_tec_1221!B10</f>
        <v>6</v>
      </c>
      <c r="C10" s="38" t="str">
        <f>k_total_tec_1221!C10</f>
        <v>ARIPI</v>
      </c>
      <c r="D10" s="35">
        <f t="shared" si="0"/>
        <v>818136</v>
      </c>
      <c r="E10" s="35">
        <v>387193</v>
      </c>
      <c r="F10" s="36">
        <v>430943</v>
      </c>
      <c r="G10" s="4"/>
      <c r="H10" s="4"/>
    </row>
    <row r="11" spans="2:8" ht="15">
      <c r="B11" s="37">
        <f>k_total_tec_1221!B11</f>
        <v>7</v>
      </c>
      <c r="C11" s="38" t="s">
        <v>2</v>
      </c>
      <c r="D11" s="35">
        <f t="shared" si="0"/>
        <v>2060565</v>
      </c>
      <c r="E11" s="35">
        <v>1020768</v>
      </c>
      <c r="F11" s="36">
        <v>1039797</v>
      </c>
      <c r="G11" s="4"/>
      <c r="H11" s="4"/>
    </row>
    <row r="12" spans="2:8" ht="15.75" thickBot="1">
      <c r="B12" s="121" t="s">
        <v>64</v>
      </c>
      <c r="C12" s="122"/>
      <c r="D12" s="31">
        <f>SUM(D5:D11)</f>
        <v>7819011</v>
      </c>
      <c r="E12" s="31">
        <f>SUM(E5:E11)</f>
        <v>3754766</v>
      </c>
      <c r="F12" s="32">
        <f>SUM(F5:F11)</f>
        <v>4064245</v>
      </c>
      <c r="G12" s="4"/>
      <c r="H12" s="4"/>
    </row>
    <row r="14" spans="2:8">
      <c r="B14" s="10"/>
      <c r="C14" s="11"/>
    </row>
    <row r="15" spans="2:8">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N37" sqref="N37"/>
    </sheetView>
  </sheetViews>
  <sheetFormatPr defaultRowHeight="12.75"/>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E21" sqref="E21"/>
    </sheetView>
  </sheetViews>
  <sheetFormatPr defaultColWidth="11.42578125" defaultRowHeight="12.75"/>
  <cols>
    <col min="2" max="2" width="5.5703125" customWidth="1"/>
    <col min="3" max="3" width="17.42578125" style="6"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9.25" customHeight="1">
      <c r="B2" s="90" t="s">
        <v>240</v>
      </c>
      <c r="C2" s="91"/>
      <c r="D2" s="91"/>
      <c r="E2" s="91"/>
      <c r="F2" s="91"/>
      <c r="G2" s="91"/>
      <c r="H2" s="91"/>
      <c r="I2" s="91"/>
      <c r="J2" s="91"/>
      <c r="K2" s="91"/>
      <c r="L2" s="91"/>
      <c r="M2" s="91"/>
      <c r="N2" s="91"/>
      <c r="O2" s="91"/>
      <c r="P2" s="92"/>
    </row>
    <row r="3" spans="2:16" ht="23.25" customHeight="1">
      <c r="B3" s="94" t="s">
        <v>63</v>
      </c>
      <c r="C3" s="89" t="s">
        <v>179</v>
      </c>
      <c r="D3" s="89" t="s">
        <v>157</v>
      </c>
      <c r="E3" s="123"/>
      <c r="F3" s="124"/>
      <c r="G3" s="124"/>
      <c r="H3" s="125"/>
      <c r="I3" s="89" t="s">
        <v>159</v>
      </c>
      <c r="J3" s="89"/>
      <c r="K3" s="89"/>
      <c r="L3" s="89"/>
      <c r="M3" s="89"/>
      <c r="N3" s="89"/>
      <c r="O3" s="89"/>
      <c r="P3" s="98"/>
    </row>
    <row r="4" spans="2:16" ht="23.25" customHeight="1">
      <c r="B4" s="94"/>
      <c r="C4" s="89"/>
      <c r="D4" s="89"/>
      <c r="E4" s="89" t="s">
        <v>64</v>
      </c>
      <c r="F4" s="89"/>
      <c r="G4" s="89"/>
      <c r="H4" s="89"/>
      <c r="I4" s="89" t="s">
        <v>182</v>
      </c>
      <c r="J4" s="89"/>
      <c r="K4" s="89"/>
      <c r="L4" s="89"/>
      <c r="M4" s="89" t="s">
        <v>183</v>
      </c>
      <c r="N4" s="89"/>
      <c r="O4" s="89"/>
      <c r="P4" s="98"/>
    </row>
    <row r="5" spans="2:16" ht="47.25" customHeight="1">
      <c r="B5" s="94"/>
      <c r="C5" s="89"/>
      <c r="D5" s="89"/>
      <c r="E5" s="28" t="s">
        <v>184</v>
      </c>
      <c r="F5" s="28" t="s">
        <v>185</v>
      </c>
      <c r="G5" s="28" t="s">
        <v>200</v>
      </c>
      <c r="H5" s="28" t="s">
        <v>199</v>
      </c>
      <c r="I5" s="28" t="s">
        <v>184</v>
      </c>
      <c r="J5" s="28" t="s">
        <v>185</v>
      </c>
      <c r="K5" s="28" t="s">
        <v>200</v>
      </c>
      <c r="L5" s="28" t="s">
        <v>199</v>
      </c>
      <c r="M5" s="28" t="s">
        <v>184</v>
      </c>
      <c r="N5" s="28" t="s">
        <v>185</v>
      </c>
      <c r="O5" s="28" t="s">
        <v>200</v>
      </c>
      <c r="P5" s="39" t="s">
        <v>199</v>
      </c>
    </row>
    <row r="6" spans="2:16" ht="18" hidden="1" customHeight="1">
      <c r="B6" s="87"/>
      <c r="C6" s="15"/>
      <c r="D6" s="16" t="s">
        <v>186</v>
      </c>
      <c r="E6" s="16" t="s">
        <v>187</v>
      </c>
      <c r="F6" s="16" t="s">
        <v>188</v>
      </c>
      <c r="G6" s="16"/>
      <c r="H6" s="16" t="s">
        <v>189</v>
      </c>
      <c r="I6" s="16" t="s">
        <v>187</v>
      </c>
      <c r="J6" s="16" t="s">
        <v>188</v>
      </c>
      <c r="K6" s="16"/>
      <c r="L6" s="16" t="s">
        <v>189</v>
      </c>
      <c r="M6" s="16" t="s">
        <v>190</v>
      </c>
      <c r="N6" s="16" t="s">
        <v>191</v>
      </c>
      <c r="O6" s="16"/>
      <c r="P6" s="17" t="s">
        <v>192</v>
      </c>
    </row>
    <row r="7" spans="2:16" ht="15">
      <c r="B7" s="33">
        <f>k_total_tec_1221!B5</f>
        <v>1</v>
      </c>
      <c r="C7" s="34" t="str">
        <f>k_total_tec_1221!C5</f>
        <v>METROPOLITAN LIFE</v>
      </c>
      <c r="D7" s="35">
        <f>SUM(E7+F7+G7+H7)</f>
        <v>1093754</v>
      </c>
      <c r="E7" s="35">
        <f>I7+M7</f>
        <v>115179</v>
      </c>
      <c r="F7" s="35">
        <f>J7+N7</f>
        <v>345622</v>
      </c>
      <c r="G7" s="35">
        <f>K7+O7</f>
        <v>370324</v>
      </c>
      <c r="H7" s="35">
        <f>L7+P7</f>
        <v>262629</v>
      </c>
      <c r="I7" s="35">
        <v>53340</v>
      </c>
      <c r="J7" s="35">
        <v>162292</v>
      </c>
      <c r="K7" s="35">
        <v>173390</v>
      </c>
      <c r="L7" s="35">
        <v>133896</v>
      </c>
      <c r="M7" s="35">
        <v>61839</v>
      </c>
      <c r="N7" s="35">
        <v>183330</v>
      </c>
      <c r="O7" s="35">
        <v>196934</v>
      </c>
      <c r="P7" s="36">
        <v>128733</v>
      </c>
    </row>
    <row r="8" spans="2:16" ht="15">
      <c r="B8" s="37">
        <f>k_total_tec_1221!B6</f>
        <v>2</v>
      </c>
      <c r="C8" s="34" t="str">
        <f>k_total_tec_1221!C6</f>
        <v>AZT VIITORUL TAU</v>
      </c>
      <c r="D8" s="35">
        <f t="shared" ref="D8:D13" si="0">SUM(E8+F8+G8+H8)</f>
        <v>1637984</v>
      </c>
      <c r="E8" s="35">
        <f t="shared" ref="E8:E13" si="1">I8+M8</f>
        <v>114892</v>
      </c>
      <c r="F8" s="35">
        <f t="shared" ref="F8:F13" si="2">J8+N8</f>
        <v>334913</v>
      </c>
      <c r="G8" s="35">
        <f t="shared" ref="G8:G13" si="3">K8+O8</f>
        <v>654721</v>
      </c>
      <c r="H8" s="35">
        <f t="shared" ref="H8:H13" si="4">L8+P8</f>
        <v>533458</v>
      </c>
      <c r="I8" s="35">
        <v>53189</v>
      </c>
      <c r="J8" s="35">
        <v>155697</v>
      </c>
      <c r="K8" s="35">
        <v>307238</v>
      </c>
      <c r="L8" s="35">
        <v>266955</v>
      </c>
      <c r="M8" s="35">
        <v>61703</v>
      </c>
      <c r="N8" s="35">
        <v>179216</v>
      </c>
      <c r="O8" s="35">
        <v>347483</v>
      </c>
      <c r="P8" s="36">
        <v>266503</v>
      </c>
    </row>
    <row r="9" spans="2:16" ht="15">
      <c r="B9" s="37">
        <f>k_total_tec_1221!B7</f>
        <v>3</v>
      </c>
      <c r="C9" s="38" t="str">
        <f>k_total_tec_1221!C7</f>
        <v>BCR</v>
      </c>
      <c r="D9" s="35">
        <f t="shared" si="0"/>
        <v>718361</v>
      </c>
      <c r="E9" s="35">
        <f t="shared" si="1"/>
        <v>119166</v>
      </c>
      <c r="F9" s="35">
        <f t="shared" si="2"/>
        <v>291168</v>
      </c>
      <c r="G9" s="35">
        <f t="shared" si="3"/>
        <v>176739</v>
      </c>
      <c r="H9" s="35">
        <f t="shared" si="4"/>
        <v>131288</v>
      </c>
      <c r="I9" s="35">
        <v>55022</v>
      </c>
      <c r="J9" s="35">
        <v>138345</v>
      </c>
      <c r="K9" s="35">
        <v>81630</v>
      </c>
      <c r="L9" s="35">
        <v>64362</v>
      </c>
      <c r="M9" s="35">
        <v>64144</v>
      </c>
      <c r="N9" s="35">
        <v>152823</v>
      </c>
      <c r="O9" s="35">
        <v>95109</v>
      </c>
      <c r="P9" s="36">
        <v>66926</v>
      </c>
    </row>
    <row r="10" spans="2:16" ht="15">
      <c r="B10" s="37">
        <f>k_total_tec_1221!B8</f>
        <v>4</v>
      </c>
      <c r="C10" s="38" t="str">
        <f>k_total_tec_1221!C8</f>
        <v>BRD</v>
      </c>
      <c r="D10" s="35">
        <f t="shared" si="0"/>
        <v>507424</v>
      </c>
      <c r="E10" s="35">
        <f t="shared" si="1"/>
        <v>124210</v>
      </c>
      <c r="F10" s="35">
        <f t="shared" si="2"/>
        <v>225795</v>
      </c>
      <c r="G10" s="35">
        <f t="shared" si="3"/>
        <v>105820</v>
      </c>
      <c r="H10" s="35">
        <f t="shared" si="4"/>
        <v>51599</v>
      </c>
      <c r="I10" s="35">
        <v>57463</v>
      </c>
      <c r="J10" s="35">
        <v>107942</v>
      </c>
      <c r="K10" s="35">
        <v>48800</v>
      </c>
      <c r="L10" s="35">
        <v>24804</v>
      </c>
      <c r="M10" s="35">
        <v>66747</v>
      </c>
      <c r="N10" s="35">
        <v>117853</v>
      </c>
      <c r="O10" s="35">
        <v>57020</v>
      </c>
      <c r="P10" s="36">
        <v>26795</v>
      </c>
    </row>
    <row r="11" spans="2:16" ht="15">
      <c r="B11" s="37">
        <f>k_total_tec_1221!B9</f>
        <v>5</v>
      </c>
      <c r="C11" s="38" t="str">
        <f>k_total_tec_1221!C9</f>
        <v>VITAL</v>
      </c>
      <c r="D11" s="35">
        <f t="shared" si="0"/>
        <v>982787</v>
      </c>
      <c r="E11" s="35">
        <f t="shared" si="1"/>
        <v>114995</v>
      </c>
      <c r="F11" s="35">
        <f t="shared" si="2"/>
        <v>365988</v>
      </c>
      <c r="G11" s="35">
        <f t="shared" si="3"/>
        <v>305641</v>
      </c>
      <c r="H11" s="35">
        <f t="shared" si="4"/>
        <v>196163</v>
      </c>
      <c r="I11" s="35">
        <v>53230</v>
      </c>
      <c r="J11" s="35">
        <v>172155</v>
      </c>
      <c r="K11" s="35">
        <v>139023</v>
      </c>
      <c r="L11" s="35">
        <v>98032</v>
      </c>
      <c r="M11" s="35">
        <v>61765</v>
      </c>
      <c r="N11" s="35">
        <v>193833</v>
      </c>
      <c r="O11" s="35">
        <v>166618</v>
      </c>
      <c r="P11" s="36">
        <v>98131</v>
      </c>
    </row>
    <row r="12" spans="2:16" ht="15">
      <c r="B12" s="37">
        <f>k_total_tec_1221!B10</f>
        <v>6</v>
      </c>
      <c r="C12" s="38" t="str">
        <f>k_total_tec_1221!C10</f>
        <v>ARIPI</v>
      </c>
      <c r="D12" s="35">
        <f t="shared" si="0"/>
        <v>818136</v>
      </c>
      <c r="E12" s="35">
        <f t="shared" si="1"/>
        <v>114684</v>
      </c>
      <c r="F12" s="35">
        <f t="shared" si="2"/>
        <v>274904</v>
      </c>
      <c r="G12" s="35">
        <f t="shared" si="3"/>
        <v>254655</v>
      </c>
      <c r="H12" s="35">
        <f t="shared" si="4"/>
        <v>173893</v>
      </c>
      <c r="I12" s="35">
        <v>53089</v>
      </c>
      <c r="J12" s="35">
        <v>129356</v>
      </c>
      <c r="K12" s="35">
        <v>117165</v>
      </c>
      <c r="L12" s="35">
        <v>87583</v>
      </c>
      <c r="M12" s="35">
        <v>61595</v>
      </c>
      <c r="N12" s="35">
        <v>145548</v>
      </c>
      <c r="O12" s="35">
        <v>137490</v>
      </c>
      <c r="P12" s="36">
        <v>86310</v>
      </c>
    </row>
    <row r="13" spans="2:16" ht="15">
      <c r="B13" s="37">
        <f>k_total_tec_1221!B11</f>
        <v>7</v>
      </c>
      <c r="C13" s="38" t="s">
        <v>2</v>
      </c>
      <c r="D13" s="35">
        <f t="shared" si="0"/>
        <v>2060565</v>
      </c>
      <c r="E13" s="35">
        <f t="shared" si="1"/>
        <v>122141</v>
      </c>
      <c r="F13" s="35">
        <f t="shared" si="2"/>
        <v>375173</v>
      </c>
      <c r="G13" s="35">
        <f t="shared" si="3"/>
        <v>847892</v>
      </c>
      <c r="H13" s="35">
        <f t="shared" si="4"/>
        <v>715359</v>
      </c>
      <c r="I13" s="35">
        <v>56826</v>
      </c>
      <c r="J13" s="35">
        <v>176289</v>
      </c>
      <c r="K13" s="35">
        <v>418768</v>
      </c>
      <c r="L13" s="35">
        <v>368885</v>
      </c>
      <c r="M13" s="35">
        <v>65315</v>
      </c>
      <c r="N13" s="35">
        <v>198884</v>
      </c>
      <c r="O13" s="35">
        <v>429124</v>
      </c>
      <c r="P13" s="36">
        <v>346474</v>
      </c>
    </row>
    <row r="14" spans="2:16" ht="15.75" thickBot="1">
      <c r="B14" s="102" t="s">
        <v>64</v>
      </c>
      <c r="C14" s="103"/>
      <c r="D14" s="31">
        <f t="shared" ref="D14:P14" si="5">SUM(D7:D13)</f>
        <v>7819011</v>
      </c>
      <c r="E14" s="31">
        <f t="shared" si="5"/>
        <v>825267</v>
      </c>
      <c r="F14" s="31">
        <f t="shared" si="5"/>
        <v>2213563</v>
      </c>
      <c r="G14" s="31">
        <f t="shared" si="5"/>
        <v>2715792</v>
      </c>
      <c r="H14" s="31">
        <f t="shared" si="5"/>
        <v>2064389</v>
      </c>
      <c r="I14" s="31">
        <f t="shared" si="5"/>
        <v>382159</v>
      </c>
      <c r="J14" s="31">
        <f t="shared" si="5"/>
        <v>1042076</v>
      </c>
      <c r="K14" s="31">
        <f t="shared" si="5"/>
        <v>1286014</v>
      </c>
      <c r="L14" s="31">
        <f t="shared" si="5"/>
        <v>1044517</v>
      </c>
      <c r="M14" s="31">
        <f t="shared" si="5"/>
        <v>443108</v>
      </c>
      <c r="N14" s="31">
        <f t="shared" si="5"/>
        <v>1171487</v>
      </c>
      <c r="O14" s="31">
        <f t="shared" si="5"/>
        <v>1429778</v>
      </c>
      <c r="P14" s="32">
        <f t="shared" si="5"/>
        <v>1019872</v>
      </c>
    </row>
    <row r="16" spans="2:16">
      <c r="B16" s="10"/>
      <c r="C16" s="11"/>
      <c r="E16" s="4"/>
      <c r="I16" s="4"/>
    </row>
    <row r="17" spans="2:3">
      <c r="B17" s="14"/>
      <c r="C17" s="14"/>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H40" sqref="H40"/>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7"/>
  <sheetViews>
    <sheetView zoomScaleNormal="100" workbookViewId="0">
      <selection activeCell="H26" sqref="H26"/>
    </sheetView>
  </sheetViews>
  <sheetFormatPr defaultRowHeight="12.75"/>
  <cols>
    <col min="2" max="2" width="4.85546875" customWidth="1"/>
    <col min="3" max="3" width="18.42578125" customWidth="1"/>
    <col min="4"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4.25" customHeight="1">
      <c r="B2" s="90" t="s">
        <v>204</v>
      </c>
      <c r="C2" s="91"/>
      <c r="D2" s="91"/>
      <c r="E2" s="91"/>
      <c r="F2" s="91"/>
      <c r="G2" s="91"/>
      <c r="H2" s="91"/>
      <c r="I2" s="91"/>
      <c r="J2" s="91"/>
      <c r="K2" s="92"/>
    </row>
    <row r="3" spans="2:11" ht="69.75" customHeight="1">
      <c r="B3" s="99" t="s">
        <v>63</v>
      </c>
      <c r="C3" s="100" t="s">
        <v>179</v>
      </c>
      <c r="D3" s="89" t="s">
        <v>22</v>
      </c>
      <c r="E3" s="89" t="s">
        <v>158</v>
      </c>
      <c r="F3" s="89"/>
      <c r="G3" s="89" t="s">
        <v>206</v>
      </c>
      <c r="H3" s="89"/>
      <c r="I3" s="89"/>
      <c r="J3" s="89" t="s">
        <v>159</v>
      </c>
      <c r="K3" s="98"/>
    </row>
    <row r="4" spans="2:11" ht="119.25" customHeight="1">
      <c r="B4" s="99" t="s">
        <v>63</v>
      </c>
      <c r="C4" s="100"/>
      <c r="D4" s="89"/>
      <c r="E4" s="28" t="s">
        <v>69</v>
      </c>
      <c r="F4" s="28" t="s">
        <v>160</v>
      </c>
      <c r="G4" s="28" t="s">
        <v>69</v>
      </c>
      <c r="H4" s="28" t="s">
        <v>161</v>
      </c>
      <c r="I4" s="28" t="s">
        <v>160</v>
      </c>
      <c r="J4" s="28" t="s">
        <v>207</v>
      </c>
      <c r="K4" s="39" t="s">
        <v>208</v>
      </c>
    </row>
    <row r="5" spans="2:11">
      <c r="B5" s="33">
        <f>[1]k_total_tec_0609!A10</f>
        <v>1</v>
      </c>
      <c r="C5" s="34" t="s">
        <v>5</v>
      </c>
      <c r="D5" s="42">
        <v>1093754</v>
      </c>
      <c r="E5" s="42">
        <v>558791</v>
      </c>
      <c r="F5" s="43">
        <f>E5/D5</f>
        <v>0.51089276016361995</v>
      </c>
      <c r="G5" s="42">
        <v>49071</v>
      </c>
      <c r="H5" s="43">
        <f t="shared" ref="H5:H12" si="0">G5/$G$12</f>
        <v>0.13592924178125451</v>
      </c>
      <c r="I5" s="43">
        <f t="shared" ref="I5:I12" si="1">G5/D5</f>
        <v>4.486475020891352E-2</v>
      </c>
      <c r="J5" s="42">
        <v>47740</v>
      </c>
      <c r="K5" s="44">
        <v>1331</v>
      </c>
    </row>
    <row r="6" spans="2:11">
      <c r="B6" s="37">
        <v>2</v>
      </c>
      <c r="C6" s="34" t="str">
        <f>[1]k_total_tec_0609!B12</f>
        <v>AZT VIITORUL TAU</v>
      </c>
      <c r="D6" s="42">
        <v>1637984</v>
      </c>
      <c r="E6" s="42">
        <v>867026</v>
      </c>
      <c r="F6" s="43">
        <f t="shared" ref="F6:F11" si="2">E6/D6</f>
        <v>0.52932507277238361</v>
      </c>
      <c r="G6" s="42">
        <v>78967</v>
      </c>
      <c r="H6" s="43">
        <f t="shared" si="0"/>
        <v>0.21874272861242536</v>
      </c>
      <c r="I6" s="43">
        <f t="shared" si="1"/>
        <v>4.8209872623908412E-2</v>
      </c>
      <c r="J6" s="42">
        <v>76883</v>
      </c>
      <c r="K6" s="44">
        <v>2084</v>
      </c>
    </row>
    <row r="7" spans="2:11">
      <c r="B7" s="37">
        <v>3</v>
      </c>
      <c r="C7" s="38" t="str">
        <f>[1]k_total_tec_0609!B13</f>
        <v>BCR</v>
      </c>
      <c r="D7" s="42">
        <v>718361</v>
      </c>
      <c r="E7" s="42">
        <v>347922</v>
      </c>
      <c r="F7" s="43">
        <f t="shared" si="2"/>
        <v>0.48432751778005767</v>
      </c>
      <c r="G7" s="42">
        <v>32138</v>
      </c>
      <c r="H7" s="43">
        <f t="shared" si="0"/>
        <v>8.902394433302678E-2</v>
      </c>
      <c r="I7" s="43">
        <f t="shared" si="1"/>
        <v>4.4737952088156237E-2</v>
      </c>
      <c r="J7" s="42">
        <v>31187</v>
      </c>
      <c r="K7" s="44">
        <v>951</v>
      </c>
    </row>
    <row r="8" spans="2:11">
      <c r="B8" s="37">
        <v>4</v>
      </c>
      <c r="C8" s="38" t="str">
        <f>[1]k_total_tec_0609!B15</f>
        <v>BRD</v>
      </c>
      <c r="D8" s="42">
        <v>507424</v>
      </c>
      <c r="E8" s="42">
        <v>239700</v>
      </c>
      <c r="F8" s="43">
        <f t="shared" si="2"/>
        <v>0.47238601248659901</v>
      </c>
      <c r="G8" s="42">
        <v>21896</v>
      </c>
      <c r="H8" s="43">
        <f t="shared" si="0"/>
        <v>6.0653067556038158E-2</v>
      </c>
      <c r="I8" s="43">
        <f t="shared" si="1"/>
        <v>4.3151289651258119E-2</v>
      </c>
      <c r="J8" s="42">
        <v>21248</v>
      </c>
      <c r="K8" s="44">
        <v>648</v>
      </c>
    </row>
    <row r="9" spans="2:11">
      <c r="B9" s="37">
        <v>5</v>
      </c>
      <c r="C9" s="38" t="str">
        <f>[1]k_total_tec_0609!B16</f>
        <v>VITAL</v>
      </c>
      <c r="D9" s="42">
        <v>982787</v>
      </c>
      <c r="E9" s="42">
        <v>472359</v>
      </c>
      <c r="F9" s="43">
        <f t="shared" si="2"/>
        <v>0.48063212069349714</v>
      </c>
      <c r="G9" s="42">
        <v>42009</v>
      </c>
      <c r="H9" s="43">
        <f t="shared" si="0"/>
        <v>0.11636713166613112</v>
      </c>
      <c r="I9" s="43">
        <f t="shared" si="1"/>
        <v>4.2744765651153302E-2</v>
      </c>
      <c r="J9" s="42">
        <v>40737</v>
      </c>
      <c r="K9" s="44">
        <v>1272</v>
      </c>
    </row>
    <row r="10" spans="2:11">
      <c r="B10" s="37">
        <v>6</v>
      </c>
      <c r="C10" s="38" t="str">
        <f>[1]k_total_tec_0609!B18</f>
        <v>ARIPI</v>
      </c>
      <c r="D10" s="42">
        <v>818136</v>
      </c>
      <c r="E10" s="42">
        <v>411618</v>
      </c>
      <c r="F10" s="43">
        <f t="shared" si="2"/>
        <v>0.5031168412097744</v>
      </c>
      <c r="G10" s="42">
        <v>36893</v>
      </c>
      <c r="H10" s="43">
        <f t="shared" si="0"/>
        <v>0.10219554353968377</v>
      </c>
      <c r="I10" s="43">
        <f t="shared" si="1"/>
        <v>4.5093969706748026E-2</v>
      </c>
      <c r="J10" s="42">
        <v>35809</v>
      </c>
      <c r="K10" s="44">
        <v>1084</v>
      </c>
    </row>
    <row r="11" spans="2:11">
      <c r="B11" s="37">
        <v>7</v>
      </c>
      <c r="C11" s="38" t="s">
        <v>2</v>
      </c>
      <c r="D11" s="42">
        <v>2060565</v>
      </c>
      <c r="E11" s="42">
        <v>1162910</v>
      </c>
      <c r="F11" s="43">
        <f t="shared" si="2"/>
        <v>0.56436462814810506</v>
      </c>
      <c r="G11" s="42">
        <v>100030</v>
      </c>
      <c r="H11" s="43">
        <f t="shared" si="0"/>
        <v>0.27708834251144032</v>
      </c>
      <c r="I11" s="43">
        <f t="shared" si="1"/>
        <v>4.8544937917512916E-2</v>
      </c>
      <c r="J11" s="42">
        <v>97181</v>
      </c>
      <c r="K11" s="44">
        <v>2849</v>
      </c>
    </row>
    <row r="12" spans="2:11" ht="15.75" thickBot="1">
      <c r="B12" s="40" t="s">
        <v>64</v>
      </c>
      <c r="C12" s="30"/>
      <c r="D12" s="31">
        <f>SUM(D5:D11)</f>
        <v>7819011</v>
      </c>
      <c r="E12" s="31">
        <f>SUM(E5:E11)</f>
        <v>4060326</v>
      </c>
      <c r="F12" s="41">
        <f>E12/D12</f>
        <v>0.51928894843606177</v>
      </c>
      <c r="G12" s="31">
        <f>SUM(G5:G11)</f>
        <v>361004</v>
      </c>
      <c r="H12" s="41">
        <f t="shared" si="0"/>
        <v>1</v>
      </c>
      <c r="I12" s="41">
        <f t="shared" si="1"/>
        <v>4.6170033524700248E-2</v>
      </c>
      <c r="J12" s="31">
        <f>SUM(J5:J11)</f>
        <v>350785</v>
      </c>
      <c r="K12" s="32">
        <f>SUM(K5:K11)</f>
        <v>10219</v>
      </c>
    </row>
    <row r="13" spans="2:11">
      <c r="C13" s="6"/>
      <c r="D13" s="4"/>
      <c r="E13" s="4"/>
    </row>
    <row r="14" spans="2:11" ht="14.25" customHeight="1">
      <c r="B14" s="95" t="s">
        <v>162</v>
      </c>
      <c r="C14" s="95"/>
      <c r="D14" s="95"/>
      <c r="E14" s="95"/>
      <c r="F14" s="95"/>
      <c r="G14" s="95"/>
      <c r="H14" s="95"/>
      <c r="I14" s="95"/>
      <c r="J14" s="95"/>
      <c r="K14" s="95"/>
    </row>
    <row r="15" spans="2:11" ht="33.75" customHeight="1">
      <c r="B15" s="96" t="s">
        <v>193</v>
      </c>
      <c r="C15" s="96"/>
      <c r="D15" s="96"/>
      <c r="E15" s="96"/>
      <c r="F15" s="96"/>
      <c r="G15" s="96"/>
      <c r="H15" s="96"/>
      <c r="I15" s="96"/>
      <c r="J15" s="96"/>
      <c r="K15" s="96"/>
    </row>
    <row r="16" spans="2:11" ht="30.75" customHeight="1">
      <c r="B16" s="95" t="s">
        <v>163</v>
      </c>
      <c r="C16" s="95"/>
      <c r="D16" s="95"/>
      <c r="E16" s="95"/>
      <c r="F16" s="95"/>
      <c r="G16" s="95"/>
      <c r="H16" s="95"/>
      <c r="I16" s="95"/>
      <c r="J16" s="95"/>
      <c r="K16" s="95"/>
    </row>
    <row r="17" spans="2:11" ht="207.75" customHeight="1">
      <c r="B17" s="95" t="s">
        <v>205</v>
      </c>
      <c r="C17" s="97"/>
      <c r="D17" s="97"/>
      <c r="E17" s="97"/>
      <c r="F17" s="97"/>
      <c r="G17" s="97"/>
      <c r="H17" s="97"/>
      <c r="I17" s="97"/>
      <c r="J17" s="97"/>
      <c r="K17" s="97"/>
    </row>
  </sheetData>
  <mergeCells count="11">
    <mergeCell ref="B3:B4"/>
    <mergeCell ref="C3:C4"/>
    <mergeCell ref="D3:D4"/>
    <mergeCell ref="E3:F3"/>
    <mergeCell ref="G3:I3"/>
    <mergeCell ref="B2:K2"/>
    <mergeCell ref="B14:K14"/>
    <mergeCell ref="B15:K15"/>
    <mergeCell ref="B16:K16"/>
    <mergeCell ref="B17:K17"/>
    <mergeCell ref="J3:K3"/>
  </mergeCells>
  <phoneticPr fontId="15"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18"/>
  <sheetViews>
    <sheetView zoomScaleNormal="100" workbookViewId="0">
      <selection activeCell="H27" sqref="H27"/>
    </sheetView>
  </sheetViews>
  <sheetFormatPr defaultRowHeight="12.75"/>
  <cols>
    <col min="2" max="2" width="4.85546875" customWidth="1"/>
    <col min="3" max="3" width="17.42578125" customWidth="1"/>
    <col min="4" max="15" width="13.5703125" customWidth="1"/>
  </cols>
  <sheetData>
    <row r="1" spans="2:15" ht="13.5" thickBot="1"/>
    <row r="2" spans="2:15" s="2" customFormat="1" ht="40.5" customHeight="1">
      <c r="B2" s="90" t="s">
        <v>209</v>
      </c>
      <c r="C2" s="91"/>
      <c r="D2" s="91"/>
      <c r="E2" s="91"/>
      <c r="F2" s="91"/>
      <c r="G2" s="91"/>
      <c r="H2" s="91"/>
      <c r="I2" s="91"/>
      <c r="J2" s="91"/>
      <c r="K2" s="91"/>
      <c r="L2" s="91"/>
      <c r="M2" s="91"/>
      <c r="N2" s="91"/>
      <c r="O2" s="92"/>
    </row>
    <row r="3" spans="2:15" s="18" customFormat="1" ht="12.75" customHeight="1">
      <c r="B3" s="94" t="s">
        <v>63</v>
      </c>
      <c r="C3" s="89" t="s">
        <v>194</v>
      </c>
      <c r="D3" s="101" t="s">
        <v>32</v>
      </c>
      <c r="E3" s="101" t="s">
        <v>37</v>
      </c>
      <c r="F3" s="101" t="s">
        <v>41</v>
      </c>
      <c r="G3" s="101" t="s">
        <v>44</v>
      </c>
      <c r="H3" s="101" t="s">
        <v>46</v>
      </c>
      <c r="I3" s="101" t="s">
        <v>52</v>
      </c>
      <c r="J3" s="101" t="s">
        <v>47</v>
      </c>
      <c r="K3" s="101" t="s">
        <v>27</v>
      </c>
      <c r="L3" s="101" t="s">
        <v>25</v>
      </c>
      <c r="M3" s="101" t="s">
        <v>19</v>
      </c>
      <c r="N3" s="101" t="s">
        <v>15</v>
      </c>
      <c r="O3" s="104" t="s">
        <v>6</v>
      </c>
    </row>
    <row r="4" spans="2:15" s="18" customFormat="1" ht="30" customHeight="1">
      <c r="B4" s="94"/>
      <c r="C4" s="89"/>
      <c r="D4" s="89"/>
      <c r="E4" s="89"/>
      <c r="F4" s="89"/>
      <c r="G4" s="89"/>
      <c r="H4" s="89"/>
      <c r="I4" s="89"/>
      <c r="J4" s="89"/>
      <c r="K4" s="89"/>
      <c r="L4" s="89"/>
      <c r="M4" s="89"/>
      <c r="N4" s="89"/>
      <c r="O4" s="98"/>
    </row>
    <row r="5" spans="2:15" ht="15">
      <c r="B5" s="33">
        <f>k_total_tec_1221!B5</f>
        <v>1</v>
      </c>
      <c r="C5" s="34" t="str">
        <f>k_total_tec_1221!C5</f>
        <v>METROPOLITAN LIFE</v>
      </c>
      <c r="D5" s="35">
        <v>1071862</v>
      </c>
      <c r="E5" s="35">
        <v>1073235</v>
      </c>
      <c r="F5" s="35">
        <v>1074053</v>
      </c>
      <c r="G5" s="35">
        <v>1075370</v>
      </c>
      <c r="H5" s="35">
        <v>1076586</v>
      </c>
      <c r="I5" s="35">
        <v>1078055</v>
      </c>
      <c r="J5" s="35">
        <v>1079444</v>
      </c>
      <c r="K5" s="35">
        <v>1080954</v>
      </c>
      <c r="L5" s="35">
        <v>1083513</v>
      </c>
      <c r="M5" s="35">
        <v>1087889</v>
      </c>
      <c r="N5" s="35">
        <v>1090961</v>
      </c>
      <c r="O5" s="36">
        <v>1093754</v>
      </c>
    </row>
    <row r="6" spans="2:15" ht="15">
      <c r="B6" s="37">
        <f>k_total_tec_1221!B6</f>
        <v>2</v>
      </c>
      <c r="C6" s="34" t="str">
        <f>k_total_tec_1221!C6</f>
        <v>AZT VIITORUL TAU</v>
      </c>
      <c r="D6" s="35">
        <v>1617466</v>
      </c>
      <c r="E6" s="35">
        <v>1618635</v>
      </c>
      <c r="F6" s="35">
        <v>1619318</v>
      </c>
      <c r="G6" s="35">
        <v>1620490</v>
      </c>
      <c r="H6" s="35">
        <v>1621608</v>
      </c>
      <c r="I6" s="35">
        <v>1622976</v>
      </c>
      <c r="J6" s="35">
        <v>1624266</v>
      </c>
      <c r="K6" s="35">
        <v>1625645</v>
      </c>
      <c r="L6" s="35">
        <v>1628078</v>
      </c>
      <c r="M6" s="35">
        <v>1632343</v>
      </c>
      <c r="N6" s="35">
        <v>1635318</v>
      </c>
      <c r="O6" s="36">
        <v>1637984</v>
      </c>
    </row>
    <row r="7" spans="2:15" ht="15">
      <c r="B7" s="37">
        <f>k_total_tec_1221!B7</f>
        <v>3</v>
      </c>
      <c r="C7" s="38" t="str">
        <f>k_total_tec_1221!C7</f>
        <v>BCR</v>
      </c>
      <c r="D7" s="35">
        <v>694871</v>
      </c>
      <c r="E7" s="35">
        <v>696363</v>
      </c>
      <c r="F7" s="35">
        <v>697281</v>
      </c>
      <c r="G7" s="35">
        <v>698699</v>
      </c>
      <c r="H7" s="35">
        <v>700016</v>
      </c>
      <c r="I7" s="35">
        <v>701627</v>
      </c>
      <c r="J7" s="35">
        <v>703170</v>
      </c>
      <c r="K7" s="35">
        <v>704828</v>
      </c>
      <c r="L7" s="35">
        <v>707542</v>
      </c>
      <c r="M7" s="35">
        <v>712088</v>
      </c>
      <c r="N7" s="35">
        <v>715373</v>
      </c>
      <c r="O7" s="36">
        <v>718361</v>
      </c>
    </row>
    <row r="8" spans="2:15" ht="15">
      <c r="B8" s="37">
        <f>k_total_tec_1221!B8</f>
        <v>4</v>
      </c>
      <c r="C8" s="38" t="str">
        <f>k_total_tec_1221!C8</f>
        <v>BRD</v>
      </c>
      <c r="D8" s="35">
        <v>482487</v>
      </c>
      <c r="E8" s="35">
        <v>484082</v>
      </c>
      <c r="F8" s="35">
        <v>485151</v>
      </c>
      <c r="G8" s="35">
        <v>486656</v>
      </c>
      <c r="H8" s="35">
        <v>488057</v>
      </c>
      <c r="I8" s="35">
        <v>489767</v>
      </c>
      <c r="J8" s="35">
        <v>491548</v>
      </c>
      <c r="K8" s="35">
        <v>493385</v>
      </c>
      <c r="L8" s="35">
        <v>496302</v>
      </c>
      <c r="M8" s="35">
        <v>501046</v>
      </c>
      <c r="N8" s="35">
        <v>504410</v>
      </c>
      <c r="O8" s="36">
        <v>507424</v>
      </c>
    </row>
    <row r="9" spans="2:15" ht="15">
      <c r="B9" s="37">
        <f>k_total_tec_1221!B9</f>
        <v>5</v>
      </c>
      <c r="C9" s="38" t="str">
        <f>k_total_tec_1221!C9</f>
        <v>VITAL</v>
      </c>
      <c r="D9" s="35">
        <v>960586</v>
      </c>
      <c r="E9" s="35">
        <v>962019</v>
      </c>
      <c r="F9" s="35">
        <v>962851</v>
      </c>
      <c r="G9" s="35">
        <v>964175</v>
      </c>
      <c r="H9" s="35">
        <v>965393</v>
      </c>
      <c r="I9" s="35">
        <v>966901</v>
      </c>
      <c r="J9" s="35">
        <v>968361</v>
      </c>
      <c r="K9" s="35">
        <v>969903</v>
      </c>
      <c r="L9" s="35">
        <v>972436</v>
      </c>
      <c r="M9" s="35">
        <v>976825</v>
      </c>
      <c r="N9" s="35">
        <v>979954</v>
      </c>
      <c r="O9" s="36">
        <v>982787</v>
      </c>
    </row>
    <row r="10" spans="2:15" ht="15">
      <c r="B10" s="37">
        <f>k_total_tec_1221!B10</f>
        <v>6</v>
      </c>
      <c r="C10" s="38" t="str">
        <f>k_total_tec_1221!C10</f>
        <v>ARIPI</v>
      </c>
      <c r="D10" s="35">
        <v>795524</v>
      </c>
      <c r="E10" s="35">
        <v>796992</v>
      </c>
      <c r="F10" s="35">
        <v>797869</v>
      </c>
      <c r="G10" s="35">
        <v>799232</v>
      </c>
      <c r="H10" s="35">
        <v>800462</v>
      </c>
      <c r="I10" s="35">
        <v>801973</v>
      </c>
      <c r="J10" s="35">
        <v>803440</v>
      </c>
      <c r="K10" s="35">
        <v>805011</v>
      </c>
      <c r="L10" s="35">
        <v>807675</v>
      </c>
      <c r="M10" s="35">
        <v>812109</v>
      </c>
      <c r="N10" s="35">
        <v>815260</v>
      </c>
      <c r="O10" s="36">
        <v>818136</v>
      </c>
    </row>
    <row r="11" spans="2:15" ht="15">
      <c r="B11" s="37">
        <f>k_total_tec_1221!B11</f>
        <v>7</v>
      </c>
      <c r="C11" s="38" t="str">
        <f>k_total_tec_1221!C11</f>
        <v>NN</v>
      </c>
      <c r="D11" s="35">
        <v>2039863</v>
      </c>
      <c r="E11" s="35">
        <v>2041159</v>
      </c>
      <c r="F11" s="35">
        <v>2041912</v>
      </c>
      <c r="G11" s="35">
        <v>2043066</v>
      </c>
      <c r="H11" s="35">
        <v>2044154</v>
      </c>
      <c r="I11" s="35">
        <v>2045536</v>
      </c>
      <c r="J11" s="35">
        <v>2046842</v>
      </c>
      <c r="K11" s="35">
        <v>2048222</v>
      </c>
      <c r="L11" s="35">
        <v>2050687</v>
      </c>
      <c r="M11" s="35">
        <v>2054944</v>
      </c>
      <c r="N11" s="35">
        <v>2057887</v>
      </c>
      <c r="O11" s="36">
        <v>2060565</v>
      </c>
    </row>
    <row r="12" spans="2:15" ht="15.75" thickBot="1">
      <c r="B12" s="102" t="s">
        <v>61</v>
      </c>
      <c r="C12" s="103"/>
      <c r="D12" s="45">
        <f t="shared" ref="D12:O12" si="0">SUM(D5:D11)</f>
        <v>7662659</v>
      </c>
      <c r="E12" s="45">
        <f t="shared" si="0"/>
        <v>7672485</v>
      </c>
      <c r="F12" s="45">
        <f t="shared" si="0"/>
        <v>7678435</v>
      </c>
      <c r="G12" s="45">
        <f t="shared" si="0"/>
        <v>7687688</v>
      </c>
      <c r="H12" s="45">
        <f t="shared" si="0"/>
        <v>7696276</v>
      </c>
      <c r="I12" s="45">
        <f t="shared" si="0"/>
        <v>7706835</v>
      </c>
      <c r="J12" s="45">
        <f t="shared" si="0"/>
        <v>7717071</v>
      </c>
      <c r="K12" s="45">
        <f t="shared" si="0"/>
        <v>7727948</v>
      </c>
      <c r="L12" s="45">
        <f t="shared" si="0"/>
        <v>7746233</v>
      </c>
      <c r="M12" s="45">
        <f t="shared" si="0"/>
        <v>7777244</v>
      </c>
      <c r="N12" s="45">
        <f t="shared" si="0"/>
        <v>7799163</v>
      </c>
      <c r="O12" s="46">
        <f t="shared" si="0"/>
        <v>7819011</v>
      </c>
    </row>
    <row r="17" spans="3:3" ht="18">
      <c r="C17" s="1"/>
    </row>
    <row r="18" spans="3:3" ht="18">
      <c r="C18" s="1"/>
    </row>
  </sheetData>
  <mergeCells count="16">
    <mergeCell ref="O3:O4"/>
    <mergeCell ref="N3:N4"/>
    <mergeCell ref="M3:M4"/>
    <mergeCell ref="L3:L4"/>
    <mergeCell ref="I3:I4"/>
    <mergeCell ref="H3:H4"/>
    <mergeCell ref="G3:G4"/>
    <mergeCell ref="B2:O2"/>
    <mergeCell ref="D3:D4"/>
    <mergeCell ref="B12:C12"/>
    <mergeCell ref="B3:B4"/>
    <mergeCell ref="C3:C4"/>
    <mergeCell ref="K3:K4"/>
    <mergeCell ref="J3:J4"/>
    <mergeCell ref="F3:F4"/>
    <mergeCell ref="E3:E4"/>
  </mergeCells>
  <phoneticPr fontId="0" type="noConversion"/>
  <printOptions horizontalCentered="1" verticalCentered="1"/>
  <pageMargins left="0" right="0" top="0" bottom="0" header="0" footer="0"/>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V24"/>
  <sheetViews>
    <sheetView zoomScaleNormal="100" workbookViewId="0">
      <selection activeCell="C19" sqref="C19"/>
    </sheetView>
  </sheetViews>
  <sheetFormatPr defaultRowHeight="12.75"/>
  <cols>
    <col min="2" max="2" width="4.85546875" customWidth="1"/>
    <col min="3" max="3" width="19" customWidth="1"/>
    <col min="4" max="15" width="17.5703125" customWidth="1"/>
    <col min="16" max="16" width="18.42578125" customWidth="1"/>
    <col min="19" max="19" width="11.140625" bestFit="1" customWidth="1"/>
    <col min="22" max="22" width="16.7109375" customWidth="1"/>
  </cols>
  <sheetData>
    <row r="1" spans="2:22" ht="13.5" thickBot="1"/>
    <row r="2" spans="2:22" ht="42" customHeight="1">
      <c r="B2" s="90" t="s">
        <v>210</v>
      </c>
      <c r="C2" s="91"/>
      <c r="D2" s="91"/>
      <c r="E2" s="91"/>
      <c r="F2" s="91"/>
      <c r="G2" s="91"/>
      <c r="H2" s="91"/>
      <c r="I2" s="91"/>
      <c r="J2" s="91"/>
      <c r="K2" s="91"/>
      <c r="L2" s="91"/>
      <c r="M2" s="91"/>
      <c r="N2" s="91"/>
      <c r="O2" s="91"/>
      <c r="P2" s="92"/>
    </row>
    <row r="3" spans="2:22" s="5" customFormat="1" ht="21" customHeight="1">
      <c r="B3" s="94" t="s">
        <v>63</v>
      </c>
      <c r="C3" s="89" t="s">
        <v>194</v>
      </c>
      <c r="D3" s="105" t="s">
        <v>32</v>
      </c>
      <c r="E3" s="105" t="s">
        <v>37</v>
      </c>
      <c r="F3" s="105" t="s">
        <v>41</v>
      </c>
      <c r="G3" s="105" t="s">
        <v>44</v>
      </c>
      <c r="H3" s="105" t="s">
        <v>46</v>
      </c>
      <c r="I3" s="105" t="s">
        <v>52</v>
      </c>
      <c r="J3" s="105" t="s">
        <v>47</v>
      </c>
      <c r="K3" s="105" t="s">
        <v>27</v>
      </c>
      <c r="L3" s="105" t="s">
        <v>25</v>
      </c>
      <c r="M3" s="105" t="s">
        <v>19</v>
      </c>
      <c r="N3" s="105" t="s">
        <v>15</v>
      </c>
      <c r="O3" s="105" t="s">
        <v>6</v>
      </c>
      <c r="P3" s="98" t="s">
        <v>61</v>
      </c>
    </row>
    <row r="4" spans="2:22" ht="33.75" customHeight="1">
      <c r="B4" s="94"/>
      <c r="C4" s="89"/>
      <c r="D4" s="105"/>
      <c r="E4" s="105"/>
      <c r="F4" s="105"/>
      <c r="G4" s="105"/>
      <c r="H4" s="105"/>
      <c r="I4" s="105"/>
      <c r="J4" s="105"/>
      <c r="K4" s="105"/>
      <c r="L4" s="105"/>
      <c r="M4" s="105"/>
      <c r="N4" s="105"/>
      <c r="O4" s="105"/>
      <c r="P4" s="98"/>
    </row>
    <row r="5" spans="2:22" s="7" customFormat="1" ht="36.75" customHeight="1">
      <c r="B5" s="94"/>
      <c r="C5" s="89"/>
      <c r="D5" s="47" t="s">
        <v>211</v>
      </c>
      <c r="E5" s="47" t="s">
        <v>212</v>
      </c>
      <c r="F5" s="47" t="s">
        <v>213</v>
      </c>
      <c r="G5" s="47" t="s">
        <v>214</v>
      </c>
      <c r="H5" s="47" t="s">
        <v>215</v>
      </c>
      <c r="I5" s="47" t="s">
        <v>216</v>
      </c>
      <c r="J5" s="47" t="s">
        <v>217</v>
      </c>
      <c r="K5" s="47" t="s">
        <v>218</v>
      </c>
      <c r="L5" s="47" t="s">
        <v>219</v>
      </c>
      <c r="M5" s="47" t="s">
        <v>220</v>
      </c>
      <c r="N5" s="47" t="s">
        <v>221</v>
      </c>
      <c r="O5" s="47" t="s">
        <v>222</v>
      </c>
      <c r="P5" s="98"/>
    </row>
    <row r="6" spans="2:22" ht="15.75">
      <c r="B6" s="33">
        <f>k_total_tec_1221!B5</f>
        <v>1</v>
      </c>
      <c r="C6" s="34" t="str">
        <f>k_total_tec_1221!C5</f>
        <v>METROPOLITAN LIFE</v>
      </c>
      <c r="D6" s="35">
        <v>21966324.576479252</v>
      </c>
      <c r="E6" s="35">
        <v>21919288.077789731</v>
      </c>
      <c r="F6" s="35">
        <v>22902771.575870749</v>
      </c>
      <c r="G6" s="35">
        <v>23372318.578680202</v>
      </c>
      <c r="H6" s="35">
        <v>22943198.002517156</v>
      </c>
      <c r="I6" s="35">
        <v>23822003.4917477</v>
      </c>
      <c r="J6" s="35">
        <v>22153639.578828238</v>
      </c>
      <c r="K6" s="35">
        <v>23744862.472464178</v>
      </c>
      <c r="L6" s="35">
        <v>23069581.312641446</v>
      </c>
      <c r="M6" s="35">
        <v>23202149.236240201</v>
      </c>
      <c r="N6" s="35">
        <v>23640743.452320762</v>
      </c>
      <c r="O6" s="35">
        <v>27267960.359995957</v>
      </c>
      <c r="P6" s="36">
        <f t="shared" ref="P6:P12" si="0">SUM(D6:O6)</f>
        <v>280004840.71557558</v>
      </c>
      <c r="V6" s="21"/>
    </row>
    <row r="7" spans="2:22" ht="15.75">
      <c r="B7" s="33">
        <f>k_total_tec_1221!B6</f>
        <v>2</v>
      </c>
      <c r="C7" s="34" t="str">
        <f>k_total_tec_1221!C6</f>
        <v>AZT VIITORUL TAU</v>
      </c>
      <c r="D7" s="35">
        <v>33072069.932073001</v>
      </c>
      <c r="E7" s="35">
        <v>32956921.093765859</v>
      </c>
      <c r="F7" s="35">
        <v>34231197.734838031</v>
      </c>
      <c r="G7" s="35">
        <v>34893654.822335027</v>
      </c>
      <c r="H7" s="35">
        <v>34293838.049612276</v>
      </c>
      <c r="I7" s="35">
        <v>35558883.046752878</v>
      </c>
      <c r="J7" s="35">
        <v>33291529.475960467</v>
      </c>
      <c r="K7" s="35">
        <v>35198819.344799012</v>
      </c>
      <c r="L7" s="35">
        <v>34572862.107985772</v>
      </c>
      <c r="M7" s="35">
        <v>34386506.304049134</v>
      </c>
      <c r="N7" s="35">
        <v>35089400.950551122</v>
      </c>
      <c r="O7" s="35">
        <v>40584168.470017195</v>
      </c>
      <c r="P7" s="36">
        <f t="shared" si="0"/>
        <v>418129851.33273983</v>
      </c>
      <c r="V7" s="21"/>
    </row>
    <row r="8" spans="2:22" ht="15.75">
      <c r="B8" s="33">
        <f>k_total_tec_1221!B7</f>
        <v>3</v>
      </c>
      <c r="C8" s="38" t="str">
        <f>k_total_tec_1221!C7</f>
        <v>BCR</v>
      </c>
      <c r="D8" s="35">
        <v>12096063.098453229</v>
      </c>
      <c r="E8" s="35">
        <v>12125760.337792575</v>
      </c>
      <c r="F8" s="35">
        <v>12493957.335390111</v>
      </c>
      <c r="G8" s="35">
        <v>13025797.969543148</v>
      </c>
      <c r="H8" s="35">
        <v>12719975.234460641</v>
      </c>
      <c r="I8" s="35">
        <v>13298291.682738179</v>
      </c>
      <c r="J8" s="35">
        <v>12405443.7056648</v>
      </c>
      <c r="K8" s="35">
        <v>13277160.930458155</v>
      </c>
      <c r="L8" s="35">
        <v>12974366.715163272</v>
      </c>
      <c r="M8" s="35">
        <v>13104411.622080335</v>
      </c>
      <c r="N8" s="35">
        <v>13305444.028718779</v>
      </c>
      <c r="O8" s="35">
        <v>15275186.166447569</v>
      </c>
      <c r="P8" s="36">
        <f t="shared" si="0"/>
        <v>156101858.82691082</v>
      </c>
      <c r="V8" s="21"/>
    </row>
    <row r="9" spans="2:22" ht="15.75">
      <c r="B9" s="33">
        <f>k_total_tec_1221!B8</f>
        <v>4</v>
      </c>
      <c r="C9" s="38" t="str">
        <f>k_total_tec_1221!C8</f>
        <v>BRD</v>
      </c>
      <c r="D9" s="35">
        <v>8155606.8418037482</v>
      </c>
      <c r="E9" s="35">
        <v>8158855.281053978</v>
      </c>
      <c r="F9" s="35">
        <v>8575142.8919379711</v>
      </c>
      <c r="G9" s="35">
        <v>8816837.3604060914</v>
      </c>
      <c r="H9" s="35">
        <v>8646963.7854735907</v>
      </c>
      <c r="I9" s="35">
        <v>9057325.9708885681</v>
      </c>
      <c r="J9" s="35">
        <v>8506373.5575271305</v>
      </c>
      <c r="K9" s="35">
        <v>9064680.7865645401</v>
      </c>
      <c r="L9" s="35">
        <v>8844556.458131263</v>
      </c>
      <c r="M9" s="35">
        <v>9050279.6411541253</v>
      </c>
      <c r="N9" s="35">
        <v>9196780.6653857827</v>
      </c>
      <c r="O9" s="35">
        <v>10580439.882697947</v>
      </c>
      <c r="P9" s="36">
        <f t="shared" si="0"/>
        <v>106653843.12302476</v>
      </c>
      <c r="V9" s="21"/>
    </row>
    <row r="10" spans="2:22" ht="15.75">
      <c r="B10" s="33">
        <f>k_total_tec_1221!B9</f>
        <v>5</v>
      </c>
      <c r="C10" s="38" t="str">
        <f>k_total_tec_1221!C9</f>
        <v>VITAL</v>
      </c>
      <c r="D10" s="35">
        <v>16879290.244700875</v>
      </c>
      <c r="E10" s="35">
        <v>16811389.943362903</v>
      </c>
      <c r="F10" s="35">
        <v>17477994.032637816</v>
      </c>
      <c r="G10" s="35">
        <v>17883410.355329949</v>
      </c>
      <c r="H10" s="35">
        <v>17683309.650440503</v>
      </c>
      <c r="I10" s="35">
        <v>18364015.712864652</v>
      </c>
      <c r="J10" s="35">
        <v>17227727.208423436</v>
      </c>
      <c r="K10" s="35">
        <v>18325182.393241849</v>
      </c>
      <c r="L10" s="35">
        <v>17883423.254122209</v>
      </c>
      <c r="M10" s="35">
        <v>18001051.685120828</v>
      </c>
      <c r="N10" s="35">
        <v>18280584.690059662</v>
      </c>
      <c r="O10" s="35">
        <v>20857803.620184045</v>
      </c>
      <c r="P10" s="36">
        <f t="shared" si="0"/>
        <v>215675182.79048869</v>
      </c>
      <c r="V10" s="21"/>
    </row>
    <row r="11" spans="2:22" ht="15.75">
      <c r="B11" s="33">
        <f>k_total_tec_1221!B10</f>
        <v>6</v>
      </c>
      <c r="C11" s="38" t="str">
        <f>k_total_tec_1221!C10</f>
        <v>ARIPI</v>
      </c>
      <c r="D11" s="35">
        <v>14728648.211801292</v>
      </c>
      <c r="E11" s="35">
        <v>14660017.255029334</v>
      </c>
      <c r="F11" s="35">
        <v>15298889.745879678</v>
      </c>
      <c r="G11" s="35">
        <v>15662613.40101523</v>
      </c>
      <c r="H11" s="35">
        <v>15410151.029190859</v>
      </c>
      <c r="I11" s="35">
        <v>16045387.847905966</v>
      </c>
      <c r="J11" s="35">
        <v>15006797.760756653</v>
      </c>
      <c r="K11" s="35">
        <v>15891782.300276874</v>
      </c>
      <c r="L11" s="35">
        <v>15652583.252505656</v>
      </c>
      <c r="M11" s="35">
        <v>15735574.23421967</v>
      </c>
      <c r="N11" s="35">
        <v>15998244.311861666</v>
      </c>
      <c r="O11" s="35">
        <v>18277679.239559107</v>
      </c>
      <c r="P11" s="36">
        <f t="shared" si="0"/>
        <v>188368368.590002</v>
      </c>
      <c r="V11" s="21"/>
    </row>
    <row r="12" spans="2:22" ht="15.75">
      <c r="B12" s="33">
        <f>k_total_tec_1221!B11</f>
        <v>7</v>
      </c>
      <c r="C12" s="38" t="str">
        <f>k_total_tec_1221!C11</f>
        <v>NN</v>
      </c>
      <c r="D12" s="35">
        <v>51153266.020132579</v>
      </c>
      <c r="E12" s="35">
        <v>51028825.846003942</v>
      </c>
      <c r="F12" s="35">
        <v>53635920.0698222</v>
      </c>
      <c r="G12" s="35">
        <v>54310219.49238579</v>
      </c>
      <c r="H12" s="35">
        <v>53093547.562015347</v>
      </c>
      <c r="I12" s="35">
        <v>54770971.599098638</v>
      </c>
      <c r="J12" s="35">
        <v>51172793.597542487</v>
      </c>
      <c r="K12" s="35">
        <v>54511348.800549701</v>
      </c>
      <c r="L12" s="35">
        <v>53058490.947300352</v>
      </c>
      <c r="M12" s="35">
        <v>52785201.244645596</v>
      </c>
      <c r="N12" s="35">
        <v>54282034.381636165</v>
      </c>
      <c r="O12" s="35">
        <v>63112619.678430587</v>
      </c>
      <c r="P12" s="36">
        <f t="shared" si="0"/>
        <v>646915239.23956335</v>
      </c>
      <c r="V12" s="21"/>
    </row>
    <row r="13" spans="2:22" ht="15.75" thickBot="1">
      <c r="B13" s="102" t="s">
        <v>61</v>
      </c>
      <c r="C13" s="103"/>
      <c r="D13" s="31">
        <f t="shared" ref="D13:P13" si="1">SUM(D6:D12)</f>
        <v>158051268.92544398</v>
      </c>
      <c r="E13" s="31">
        <f t="shared" si="1"/>
        <v>157661057.83479834</v>
      </c>
      <c r="F13" s="31">
        <f t="shared" si="1"/>
        <v>164615873.38637656</v>
      </c>
      <c r="G13" s="31">
        <f t="shared" si="1"/>
        <v>167964851.97969544</v>
      </c>
      <c r="H13" s="31">
        <f t="shared" si="1"/>
        <v>164790983.31371036</v>
      </c>
      <c r="I13" s="31">
        <f t="shared" si="1"/>
        <v>170916879.3519966</v>
      </c>
      <c r="J13" s="31">
        <f t="shared" si="1"/>
        <v>159764304.88470322</v>
      </c>
      <c r="K13" s="31">
        <f t="shared" si="1"/>
        <v>170013837.02835432</v>
      </c>
      <c r="L13" s="31">
        <f t="shared" si="1"/>
        <v>166055864.04784998</v>
      </c>
      <c r="M13" s="31">
        <f t="shared" si="1"/>
        <v>166265173.9675099</v>
      </c>
      <c r="N13" s="31">
        <f t="shared" si="1"/>
        <v>169793232.48053393</v>
      </c>
      <c r="O13" s="31">
        <f t="shared" si="1"/>
        <v>195955857.41733241</v>
      </c>
      <c r="P13" s="32">
        <f t="shared" si="1"/>
        <v>2011849184.6183052</v>
      </c>
      <c r="V13" s="22"/>
    </row>
    <row r="24" spans="4:16">
      <c r="D24" s="4"/>
      <c r="E24" s="4"/>
      <c r="F24" s="4"/>
      <c r="G24" s="4"/>
      <c r="H24" s="4"/>
      <c r="I24" s="4"/>
      <c r="J24" s="4"/>
      <c r="K24" s="4"/>
      <c r="L24" s="4"/>
      <c r="M24" s="4"/>
      <c r="N24" s="4"/>
      <c r="O24" s="4"/>
      <c r="P24" s="4"/>
    </row>
  </sheetData>
  <mergeCells count="17">
    <mergeCell ref="F3:F4"/>
    <mergeCell ref="E3:E4"/>
    <mergeCell ref="I3:I4"/>
    <mergeCell ref="H3:H4"/>
    <mergeCell ref="C3:C5"/>
    <mergeCell ref="B13:C13"/>
    <mergeCell ref="B3:B5"/>
    <mergeCell ref="B2:P2"/>
    <mergeCell ref="P3:P5"/>
    <mergeCell ref="K3:K4"/>
    <mergeCell ref="N3:N4"/>
    <mergeCell ref="O3:O4"/>
    <mergeCell ref="M3:M4"/>
    <mergeCell ref="L3:L4"/>
    <mergeCell ref="J3:J4"/>
    <mergeCell ref="G3:G4"/>
    <mergeCell ref="D3:D4"/>
  </mergeCells>
  <phoneticPr fontId="15" type="noConversion"/>
  <pageMargins left="0.28000000000000003" right="0.23" top="1" bottom="1" header="0.5" footer="0.5"/>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Q7"/>
  <sheetViews>
    <sheetView workbookViewId="0">
      <selection activeCell="M25" sqref="M25"/>
    </sheetView>
  </sheetViews>
  <sheetFormatPr defaultRowHeight="12.75"/>
  <cols>
    <col min="2" max="2" width="10.42578125" bestFit="1" customWidth="1"/>
    <col min="3" max="14" width="13.140625" bestFit="1" customWidth="1"/>
  </cols>
  <sheetData>
    <row r="1" spans="2:17" ht="13.5" thickBot="1"/>
    <row r="2" spans="2:17" ht="25.5">
      <c r="B2" s="48"/>
      <c r="C2" s="53" t="s">
        <v>33</v>
      </c>
      <c r="D2" s="53" t="s">
        <v>38</v>
      </c>
      <c r="E2" s="53" t="s">
        <v>42</v>
      </c>
      <c r="F2" s="53" t="s">
        <v>54</v>
      </c>
      <c r="G2" s="53" t="s">
        <v>55</v>
      </c>
      <c r="H2" s="53" t="s">
        <v>53</v>
      </c>
      <c r="I2" s="53" t="s">
        <v>48</v>
      </c>
      <c r="J2" s="53" t="s">
        <v>28</v>
      </c>
      <c r="K2" s="53" t="s">
        <v>26</v>
      </c>
      <c r="L2" s="53" t="s">
        <v>20</v>
      </c>
      <c r="M2" s="53" t="s">
        <v>16</v>
      </c>
      <c r="N2" s="54" t="s">
        <v>7</v>
      </c>
    </row>
    <row r="3" spans="2:17" ht="15">
      <c r="B3" s="50" t="s">
        <v>164</v>
      </c>
      <c r="C3" s="35">
        <v>158051269</v>
      </c>
      <c r="D3" s="35">
        <v>157661058</v>
      </c>
      <c r="E3" s="35">
        <v>164615873</v>
      </c>
      <c r="F3" s="35">
        <v>167964852</v>
      </c>
      <c r="G3" s="35">
        <v>164790983.31371036</v>
      </c>
      <c r="H3" s="35">
        <v>170916879</v>
      </c>
      <c r="I3" s="35">
        <v>159764305</v>
      </c>
      <c r="J3" s="35">
        <v>170013837</v>
      </c>
      <c r="K3" s="35">
        <v>166055964</v>
      </c>
      <c r="L3" s="35">
        <v>166265174</v>
      </c>
      <c r="M3" s="35">
        <v>169793232</v>
      </c>
      <c r="N3" s="36">
        <v>195955857</v>
      </c>
    </row>
    <row r="4" spans="2:17" ht="15" hidden="1">
      <c r="B4" s="50"/>
      <c r="C4" s="55"/>
      <c r="D4" s="55"/>
      <c r="E4" s="55"/>
      <c r="F4" s="55"/>
      <c r="G4" s="55"/>
      <c r="H4" s="55"/>
      <c r="I4" s="55"/>
      <c r="J4" s="55"/>
      <c r="K4" s="55"/>
      <c r="L4" s="55"/>
      <c r="M4" s="55"/>
      <c r="N4" s="56"/>
    </row>
    <row r="5" spans="2:17" ht="15">
      <c r="B5" s="50" t="s">
        <v>165</v>
      </c>
      <c r="C5" s="35">
        <v>772491382</v>
      </c>
      <c r="D5" s="35">
        <v>776654137</v>
      </c>
      <c r="E5" s="35">
        <v>811029485</v>
      </c>
      <c r="F5" s="35">
        <v>827226896</v>
      </c>
      <c r="G5" s="35">
        <v>811793342</v>
      </c>
      <c r="H5" s="35">
        <v>841919456</v>
      </c>
      <c r="I5" s="35">
        <v>790529757</v>
      </c>
      <c r="J5" s="35">
        <v>841245467</v>
      </c>
      <c r="K5" s="35">
        <v>821777260</v>
      </c>
      <c r="L5" s="35">
        <v>822879599</v>
      </c>
      <c r="M5" s="35">
        <v>839542638</v>
      </c>
      <c r="N5" s="36">
        <v>968903737</v>
      </c>
    </row>
    <row r="6" spans="2:17" ht="15">
      <c r="B6" s="50" t="s">
        <v>166</v>
      </c>
      <c r="C6" s="57">
        <v>4.8747999999999996</v>
      </c>
      <c r="D6" s="57">
        <v>4.9260999999999999</v>
      </c>
      <c r="E6" s="57">
        <v>4.9268000000000001</v>
      </c>
      <c r="F6" s="57">
        <v>4.9249999999999998</v>
      </c>
      <c r="G6" s="57">
        <v>4.9261999999999997</v>
      </c>
      <c r="H6" s="57">
        <v>4.9259000000000004</v>
      </c>
      <c r="I6" s="57">
        <v>4.9481000000000002</v>
      </c>
      <c r="J6" s="57">
        <v>4.9481000000000002</v>
      </c>
      <c r="K6" s="57">
        <v>4.9488000000000003</v>
      </c>
      <c r="L6" s="57">
        <v>4.9488000000000003</v>
      </c>
      <c r="M6" s="57">
        <v>4.9444999999999997</v>
      </c>
      <c r="N6" s="58">
        <v>4.9444999999999997</v>
      </c>
    </row>
    <row r="7" spans="2:17" ht="39" thickBot="1">
      <c r="B7" s="49"/>
      <c r="C7" s="51" t="s">
        <v>36</v>
      </c>
      <c r="D7" s="51" t="s">
        <v>40</v>
      </c>
      <c r="E7" s="51" t="s">
        <v>43</v>
      </c>
      <c r="F7" s="51" t="s">
        <v>45</v>
      </c>
      <c r="G7" s="51" t="s">
        <v>49</v>
      </c>
      <c r="H7" s="51" t="s">
        <v>50</v>
      </c>
      <c r="I7" s="51" t="s">
        <v>31</v>
      </c>
      <c r="J7" s="51" t="s">
        <v>29</v>
      </c>
      <c r="K7" s="51" t="s">
        <v>23</v>
      </c>
      <c r="L7" s="51" t="s">
        <v>18</v>
      </c>
      <c r="M7" s="51" t="s">
        <v>14</v>
      </c>
      <c r="N7" s="52" t="s">
        <v>202</v>
      </c>
      <c r="Q7" s="24"/>
    </row>
  </sheetData>
  <phoneticPr fontId="15"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O19"/>
  <sheetViews>
    <sheetView zoomScaleNormal="100" workbookViewId="0">
      <selection activeCell="E24" sqref="E24"/>
    </sheetView>
  </sheetViews>
  <sheetFormatPr defaultRowHeight="12.75"/>
  <cols>
    <col min="2" max="2" width="5.5703125" customWidth="1"/>
    <col min="3" max="3" width="17.85546875" customWidth="1"/>
    <col min="4" max="15" width="16.85546875" customWidth="1"/>
  </cols>
  <sheetData>
    <row r="1" spans="2:15" ht="13.5" thickBot="1"/>
    <row r="2" spans="2:15" s="2" customFormat="1" ht="39" customHeight="1">
      <c r="B2" s="90" t="s">
        <v>223</v>
      </c>
      <c r="C2" s="91"/>
      <c r="D2" s="91"/>
      <c r="E2" s="91"/>
      <c r="F2" s="91"/>
      <c r="G2" s="91"/>
      <c r="H2" s="91"/>
      <c r="I2" s="91"/>
      <c r="J2" s="91"/>
      <c r="K2" s="91"/>
      <c r="L2" s="91"/>
      <c r="M2" s="91"/>
      <c r="N2" s="91"/>
      <c r="O2" s="92"/>
    </row>
    <row r="3" spans="2:15" ht="12.75" customHeight="1">
      <c r="B3" s="94" t="s">
        <v>63</v>
      </c>
      <c r="C3" s="89" t="s">
        <v>62</v>
      </c>
      <c r="D3" s="101" t="s">
        <v>32</v>
      </c>
      <c r="E3" s="101" t="s">
        <v>37</v>
      </c>
      <c r="F3" s="101" t="s">
        <v>41</v>
      </c>
      <c r="G3" s="101" t="s">
        <v>44</v>
      </c>
      <c r="H3" s="101" t="s">
        <v>46</v>
      </c>
      <c r="I3" s="101" t="s">
        <v>52</v>
      </c>
      <c r="J3" s="101" t="s">
        <v>47</v>
      </c>
      <c r="K3" s="101" t="s">
        <v>27</v>
      </c>
      <c r="L3" s="101" t="s">
        <v>25</v>
      </c>
      <c r="M3" s="101" t="s">
        <v>19</v>
      </c>
      <c r="N3" s="101" t="s">
        <v>15</v>
      </c>
      <c r="O3" s="104" t="s">
        <v>6</v>
      </c>
    </row>
    <row r="4" spans="2:15" ht="21.75" customHeight="1">
      <c r="B4" s="94"/>
      <c r="C4" s="89"/>
      <c r="D4" s="89"/>
      <c r="E4" s="89"/>
      <c r="F4" s="89"/>
      <c r="G4" s="89"/>
      <c r="H4" s="89"/>
      <c r="I4" s="89"/>
      <c r="J4" s="89"/>
      <c r="K4" s="89"/>
      <c r="L4" s="89"/>
      <c r="M4" s="89"/>
      <c r="N4" s="89"/>
      <c r="O4" s="98"/>
    </row>
    <row r="5" spans="2:15" ht="25.5">
      <c r="B5" s="94"/>
      <c r="C5" s="89"/>
      <c r="D5" s="47" t="s">
        <v>224</v>
      </c>
      <c r="E5" s="47" t="s">
        <v>225</v>
      </c>
      <c r="F5" s="47" t="s">
        <v>226</v>
      </c>
      <c r="G5" s="47" t="s">
        <v>228</v>
      </c>
      <c r="H5" s="47" t="s">
        <v>227</v>
      </c>
      <c r="I5" s="47" t="s">
        <v>229</v>
      </c>
      <c r="J5" s="47" t="s">
        <v>230</v>
      </c>
      <c r="K5" s="47" t="s">
        <v>231</v>
      </c>
      <c r="L5" s="47" t="s">
        <v>232</v>
      </c>
      <c r="M5" s="47" t="s">
        <v>233</v>
      </c>
      <c r="N5" s="47" t="s">
        <v>234</v>
      </c>
      <c r="O5" s="59" t="s">
        <v>235</v>
      </c>
    </row>
    <row r="6" spans="2:15" ht="15">
      <c r="B6" s="33">
        <f>k_total_tec_1221!B5</f>
        <v>1</v>
      </c>
      <c r="C6" s="34" t="str">
        <f>k_total_tec_1221!C5</f>
        <v>METROPOLITAN LIFE</v>
      </c>
      <c r="D6" s="62">
        <f>sume_euro_1221!D6/evolutie_rp_1221!D5</f>
        <v>20.493612588634779</v>
      </c>
      <c r="E6" s="62">
        <f>sume_euro_1221!E6/evolutie_rp_1221!E5</f>
        <v>20.423568070170774</v>
      </c>
      <c r="F6" s="62">
        <f>sume_euro_1221!F6/evolutie_rp_1221!F5</f>
        <v>21.323688473353503</v>
      </c>
      <c r="G6" s="62">
        <f>sume_euro_1221!G6/evolutie_rp_1221!G5</f>
        <v>21.73421108890912</v>
      </c>
      <c r="H6" s="62">
        <f>sume_euro_1221!H6/evolutie_rp_1221!H5</f>
        <v>21.311068509638019</v>
      </c>
      <c r="I6" s="62">
        <f>sume_euro_1221!I6/evolutie_rp_1221!I5</f>
        <v>22.097206071812383</v>
      </c>
      <c r="J6" s="62">
        <f>sume_euro_1221!J6/evolutie_rp_1221!J5</f>
        <v>20.523194884429611</v>
      </c>
      <c r="K6" s="62">
        <f>sume_euro_1221!K6/evolutie_rp_1221!K5</f>
        <v>21.966579958503488</v>
      </c>
      <c r="L6" s="62">
        <f>sume_euro_1221!L6/evolutie_rp_1221!L5</f>
        <v>21.291467026829807</v>
      </c>
      <c r="M6" s="62">
        <f>sume_euro_1221!M6/evolutie_rp_1221!M5</f>
        <v>21.327680706616391</v>
      </c>
      <c r="N6" s="62">
        <f>sume_euro_1221!N6/evolutie_rp_1221!N5</f>
        <v>21.669650383763273</v>
      </c>
      <c r="O6" s="63">
        <f>sume_euro_1221!O6/evolutie_rp_1221!O5</f>
        <v>24.930615440031268</v>
      </c>
    </row>
    <row r="7" spans="2:15" ht="15">
      <c r="B7" s="37">
        <f>k_total_tec_1221!B6</f>
        <v>2</v>
      </c>
      <c r="C7" s="34" t="str">
        <f>k_total_tec_1221!C6</f>
        <v>AZT VIITORUL TAU</v>
      </c>
      <c r="D7" s="62">
        <f>sume_euro_1221!D7/evolutie_rp_1221!D6</f>
        <v>20.446840880780801</v>
      </c>
      <c r="E7" s="62">
        <f>sume_euro_1221!E7/evolutie_rp_1221!E6</f>
        <v>20.36093442546705</v>
      </c>
      <c r="F7" s="62">
        <f>sume_euro_1221!F7/evolutie_rp_1221!F6</f>
        <v>21.139268343116072</v>
      </c>
      <c r="G7" s="62">
        <f>sume_euro_1221!G7/evolutie_rp_1221!G6</f>
        <v>21.532780098818893</v>
      </c>
      <c r="H7" s="62">
        <f>sume_euro_1221!H7/evolutie_rp_1221!H6</f>
        <v>21.148044440834205</v>
      </c>
      <c r="I7" s="62">
        <f>sume_euro_1221!I7/evolutie_rp_1221!I6</f>
        <v>21.909678915001134</v>
      </c>
      <c r="J7" s="62">
        <f>sume_euro_1221!J7/evolutie_rp_1221!J6</f>
        <v>20.49635310716377</v>
      </c>
      <c r="K7" s="62">
        <f>sume_euro_1221!K7/evolutie_rp_1221!K6</f>
        <v>21.652217639643965</v>
      </c>
      <c r="L7" s="62">
        <f>sume_euro_1221!L7/evolutie_rp_1221!L6</f>
        <v>21.235384366096572</v>
      </c>
      <c r="M7" s="62">
        <f>sume_euro_1221!M7/evolutie_rp_1221!M6</f>
        <v>21.065735757772192</v>
      </c>
      <c r="N7" s="62">
        <f>sume_euro_1221!N7/evolutie_rp_1221!N6</f>
        <v>21.457233975624998</v>
      </c>
      <c r="O7" s="63">
        <f>sume_euro_1221!O7/evolutie_rp_1221!O6</f>
        <v>24.776901648622449</v>
      </c>
    </row>
    <row r="8" spans="2:15" ht="15">
      <c r="B8" s="37">
        <f>k_total_tec_1221!B7</f>
        <v>3</v>
      </c>
      <c r="C8" s="38" t="str">
        <f>k_total_tec_1221!C7</f>
        <v>BCR</v>
      </c>
      <c r="D8" s="62">
        <f>sume_euro_1221!D8/evolutie_rp_1221!D7</f>
        <v>17.407638393965541</v>
      </c>
      <c r="E8" s="62">
        <f>sume_euro_1221!E8/evolutie_rp_1221!E7</f>
        <v>17.412987677106013</v>
      </c>
      <c r="F8" s="62">
        <f>sume_euro_1221!F8/evolutie_rp_1221!F7</f>
        <v>17.918109536026524</v>
      </c>
      <c r="G8" s="62">
        <f>sume_euro_1221!G8/evolutie_rp_1221!G7</f>
        <v>18.642932034457111</v>
      </c>
      <c r="H8" s="62">
        <f>sume_euro_1221!H8/evolutie_rp_1221!H7</f>
        <v>18.170977855449934</v>
      </c>
      <c r="I8" s="62">
        <f>sume_euro_1221!I8/evolutie_rp_1221!I7</f>
        <v>18.953506183111795</v>
      </c>
      <c r="J8" s="62">
        <f>sume_euro_1221!J8/evolutie_rp_1221!J7</f>
        <v>17.642168615931851</v>
      </c>
      <c r="K8" s="62">
        <f>sume_euro_1221!K8/evolutie_rp_1221!K7</f>
        <v>18.837448186590422</v>
      </c>
      <c r="L8" s="62">
        <f>sume_euro_1221!L8/evolutie_rp_1221!L7</f>
        <v>18.337238941523289</v>
      </c>
      <c r="M8" s="62">
        <f>sume_euro_1221!M8/evolutie_rp_1221!M7</f>
        <v>18.402797999798249</v>
      </c>
      <c r="N8" s="62">
        <f>sume_euro_1221!N8/evolutie_rp_1221!N7</f>
        <v>18.599309770873067</v>
      </c>
      <c r="O8" s="63">
        <f>sume_euro_1221!O8/evolutie_rp_1221!O7</f>
        <v>21.263941342093418</v>
      </c>
    </row>
    <row r="9" spans="2:15" ht="15">
      <c r="B9" s="37">
        <f>k_total_tec_1221!B8</f>
        <v>4</v>
      </c>
      <c r="C9" s="38" t="str">
        <f>k_total_tec_1221!C8</f>
        <v>BRD</v>
      </c>
      <c r="D9" s="62">
        <f>sume_euro_1221!D9/evolutie_rp_1221!D8</f>
        <v>16.903267532189982</v>
      </c>
      <c r="E9" s="62">
        <f>sume_euro_1221!E9/evolutie_rp_1221!E8</f>
        <v>16.854283532653515</v>
      </c>
      <c r="F9" s="62">
        <f>sume_euro_1221!F9/evolutie_rp_1221!F8</f>
        <v>17.675203992031289</v>
      </c>
      <c r="G9" s="62">
        <f>sume_euro_1221!G9/evolutie_rp_1221!G8</f>
        <v>18.117186185737136</v>
      </c>
      <c r="H9" s="62">
        <f>sume_euro_1221!H9/evolutie_rp_1221!H8</f>
        <v>17.717118667437596</v>
      </c>
      <c r="I9" s="62">
        <f>sume_euro_1221!I9/evolutie_rp_1221!I8</f>
        <v>18.493132389255642</v>
      </c>
      <c r="J9" s="62">
        <f>sume_euro_1221!J9/evolutie_rp_1221!J8</f>
        <v>17.30527549197053</v>
      </c>
      <c r="K9" s="62">
        <f>sume_euro_1221!K9/evolutie_rp_1221!K8</f>
        <v>18.372428806235575</v>
      </c>
      <c r="L9" s="62">
        <f>sume_euro_1221!L9/evolutie_rp_1221!L8</f>
        <v>17.820916414060921</v>
      </c>
      <c r="M9" s="62">
        <f>sume_euro_1221!M9/evolutie_rp_1221!M8</f>
        <v>18.062771963360898</v>
      </c>
      <c r="N9" s="62">
        <f>sume_euro_1221!N9/evolutie_rp_1221!N8</f>
        <v>18.232748489097723</v>
      </c>
      <c r="O9" s="63">
        <f>sume_euro_1221!O9/evolutie_rp_1221!O8</f>
        <v>20.85127996054177</v>
      </c>
    </row>
    <row r="10" spans="2:15" ht="15">
      <c r="B10" s="37">
        <f>k_total_tec_1221!B9</f>
        <v>5</v>
      </c>
      <c r="C10" s="38" t="str">
        <f>k_total_tec_1221!C9</f>
        <v>VITAL</v>
      </c>
      <c r="D10" s="62">
        <f>sume_euro_1221!D10/evolutie_rp_1221!D9</f>
        <v>17.571867843900364</v>
      </c>
      <c r="E10" s="62">
        <f>sume_euro_1221!E10/evolutie_rp_1221!E9</f>
        <v>17.475112179034824</v>
      </c>
      <c r="F10" s="62">
        <f>sume_euro_1221!F10/evolutie_rp_1221!F9</f>
        <v>18.152335130396931</v>
      </c>
      <c r="G10" s="62">
        <f>sume_euro_1221!G10/evolutie_rp_1221!G9</f>
        <v>18.547888459387508</v>
      </c>
      <c r="H10" s="62">
        <f>sume_euro_1221!H10/evolutie_rp_1221!H9</f>
        <v>18.317213456530659</v>
      </c>
      <c r="I10" s="62">
        <f>sume_euro_1221!I10/evolutie_rp_1221!I9</f>
        <v>18.992653552809081</v>
      </c>
      <c r="J10" s="62">
        <f>sume_euro_1221!J10/evolutie_rp_1221!J9</f>
        <v>17.790604132573943</v>
      </c>
      <c r="K10" s="62">
        <f>sume_euro_1221!K10/evolutie_rp_1221!K9</f>
        <v>18.893829994588994</v>
      </c>
      <c r="L10" s="62">
        <f>sume_euro_1221!L10/evolutie_rp_1221!L9</f>
        <v>18.390334432417362</v>
      </c>
      <c r="M10" s="62">
        <f>sume_euro_1221!M10/evolutie_rp_1221!M9</f>
        <v>18.428123445981448</v>
      </c>
      <c r="N10" s="62">
        <f>sume_euro_1221!N10/evolutie_rp_1221!N9</f>
        <v>18.654533467958355</v>
      </c>
      <c r="O10" s="63">
        <f>sume_euro_1221!O10/evolutie_rp_1221!O9</f>
        <v>21.223117135436311</v>
      </c>
    </row>
    <row r="11" spans="2:15" ht="15">
      <c r="B11" s="37">
        <f>k_total_tec_1221!B10</f>
        <v>6</v>
      </c>
      <c r="C11" s="38" t="str">
        <f>k_total_tec_1221!C10</f>
        <v>ARIPI</v>
      </c>
      <c r="D11" s="62">
        <f>sume_euro_1221!D11/evolutie_rp_1221!D10</f>
        <v>18.514398323370877</v>
      </c>
      <c r="E11" s="62">
        <f>sume_euro_1221!E11/evolutie_rp_1221!E10</f>
        <v>18.394183699496775</v>
      </c>
      <c r="F11" s="62">
        <f>sume_euro_1221!F11/evolutie_rp_1221!F10</f>
        <v>19.174688759532803</v>
      </c>
      <c r="G11" s="62">
        <f>sume_euro_1221!G11/evolutie_rp_1221!G10</f>
        <v>19.597079948019136</v>
      </c>
      <c r="H11" s="62">
        <f>sume_euro_1221!H11/evolutie_rp_1221!H10</f>
        <v>19.251571004233629</v>
      </c>
      <c r="I11" s="62">
        <f>sume_euro_1221!I11/evolutie_rp_1221!I10</f>
        <v>20.007391580397304</v>
      </c>
      <c r="J11" s="62">
        <f>sume_euro_1221!J11/evolutie_rp_1221!J10</f>
        <v>18.678181022548856</v>
      </c>
      <c r="K11" s="62">
        <f>sume_euro_1221!K11/evolutie_rp_1221!K10</f>
        <v>19.7410747185776</v>
      </c>
      <c r="L11" s="62">
        <f>sume_euro_1221!L11/evolutie_rp_1221!L10</f>
        <v>19.37980407033232</v>
      </c>
      <c r="M11" s="62">
        <f>sume_euro_1221!M11/evolutie_rp_1221!M10</f>
        <v>19.376185012380937</v>
      </c>
      <c r="N11" s="62">
        <f>sume_euro_1221!N11/evolutie_rp_1221!N10</f>
        <v>19.623487368277196</v>
      </c>
      <c r="O11" s="63">
        <f>sume_euro_1221!O11/evolutie_rp_1221!O10</f>
        <v>22.340636812900431</v>
      </c>
    </row>
    <row r="12" spans="2:15" ht="15">
      <c r="B12" s="37">
        <f>k_total_tec_1221!B11</f>
        <v>7</v>
      </c>
      <c r="C12" s="38" t="str">
        <f>k_total_tec_1221!C11</f>
        <v>NN</v>
      </c>
      <c r="D12" s="62">
        <f>sume_euro_1221!D12/evolutie_rp_1221!D11</f>
        <v>25.07681448221404</v>
      </c>
      <c r="E12" s="62">
        <f>sume_euro_1221!E12/evolutie_rp_1221!E11</f>
        <v>24.99992692681165</v>
      </c>
      <c r="F12" s="62">
        <f>sume_euro_1221!F12/evolutie_rp_1221!F11</f>
        <v>26.267498339704257</v>
      </c>
      <c r="G12" s="62">
        <f>sume_euro_1221!G12/evolutie_rp_1221!G11</f>
        <v>26.582704372930582</v>
      </c>
      <c r="H12" s="62">
        <f>sume_euro_1221!H12/evolutie_rp_1221!H11</f>
        <v>25.973359914182272</v>
      </c>
      <c r="I12" s="62">
        <f>sume_euro_1221!I12/evolutie_rp_1221!I11</f>
        <v>26.775853174472921</v>
      </c>
      <c r="J12" s="62">
        <f>sume_euro_1221!J12/evolutie_rp_1221!J11</f>
        <v>25.000851847647493</v>
      </c>
      <c r="K12" s="62">
        <f>sume_euro_1221!K12/evolutie_rp_1221!K11</f>
        <v>26.61398461717026</v>
      </c>
      <c r="L12" s="62">
        <f>sume_euro_1221!L12/evolutie_rp_1221!L11</f>
        <v>25.873519921519154</v>
      </c>
      <c r="M12" s="62">
        <f>sume_euro_1221!M12/evolutie_rp_1221!M11</f>
        <v>25.686929300577336</v>
      </c>
      <c r="N12" s="62">
        <f>sume_euro_1221!N12/evolutie_rp_1221!N11</f>
        <v>26.377558331257337</v>
      </c>
      <c r="O12" s="63">
        <f>sume_euro_1221!O12/evolutie_rp_1221!O11</f>
        <v>30.62879340298927</v>
      </c>
    </row>
    <row r="13" spans="2:15" ht="15.75" thickBot="1">
      <c r="B13" s="102" t="s">
        <v>61</v>
      </c>
      <c r="C13" s="103"/>
      <c r="D13" s="60">
        <f>sume_euro_1221!D13/evolutie_rp_1221!D12</f>
        <v>20.626165006878679</v>
      </c>
      <c r="E13" s="60">
        <f>sume_euro_1221!E13/evolutie_rp_1221!E12</f>
        <v>20.548890983142794</v>
      </c>
      <c r="F13" s="60">
        <f>sume_euro_1221!F13/evolutie_rp_1221!F12</f>
        <v>21.438727212820915</v>
      </c>
      <c r="G13" s="60">
        <f>sume_euro_1221!G13/evolutie_rp_1221!G12</f>
        <v>21.84855212382389</v>
      </c>
      <c r="H13" s="60">
        <f>sume_euro_1221!H13/evolutie_rp_1221!H12</f>
        <v>21.411781920725083</v>
      </c>
      <c r="I13" s="60">
        <f>sume_euro_1221!I13/evolutie_rp_1221!I12</f>
        <v>22.177311354401205</v>
      </c>
      <c r="J13" s="60">
        <f>sume_euro_1221!J13/evolutie_rp_1221!J12</f>
        <v>20.70271284075308</v>
      </c>
      <c r="K13" s="60">
        <f>sume_euro_1221!K13/evolutie_rp_1221!K12</f>
        <v>21.999868144603756</v>
      </c>
      <c r="L13" s="60">
        <f>sume_euro_1221!L13/evolutie_rp_1221!L12</f>
        <v>21.436982859649326</v>
      </c>
      <c r="M13" s="60">
        <f>sume_euro_1221!M13/evolutie_rp_1221!M12</f>
        <v>21.378418108974067</v>
      </c>
      <c r="N13" s="60">
        <f>sume_euro_1221!N13/evolutie_rp_1221!N12</f>
        <v>21.770699302032018</v>
      </c>
      <c r="O13" s="61">
        <f>sume_euro_1221!O13/evolutie_rp_1221!O12</f>
        <v>25.061463325391461</v>
      </c>
    </row>
    <row r="18" spans="3:3" ht="18">
      <c r="C18" s="1"/>
    </row>
    <row r="19" spans="3:3" ht="18">
      <c r="C19" s="1"/>
    </row>
  </sheetData>
  <mergeCells count="16">
    <mergeCell ref="O3:O4"/>
    <mergeCell ref="N3:N4"/>
    <mergeCell ref="M3:M4"/>
    <mergeCell ref="L3:L4"/>
    <mergeCell ref="I3:I4"/>
    <mergeCell ref="H3:H4"/>
    <mergeCell ref="G3:G4"/>
    <mergeCell ref="B2:O2"/>
    <mergeCell ref="D3:D4"/>
    <mergeCell ref="B13:C13"/>
    <mergeCell ref="C3:C5"/>
    <mergeCell ref="B3:B5"/>
    <mergeCell ref="K3:K4"/>
    <mergeCell ref="J3:J4"/>
    <mergeCell ref="F3:F4"/>
    <mergeCell ref="E3:E4"/>
  </mergeCells>
  <phoneticPr fontId="0" type="noConversion"/>
  <printOptions horizontalCentered="1" verticalCentered="1"/>
  <pageMargins left="0" right="0" top="0" bottom="0" header="0" footer="0"/>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C15" sqref="C15"/>
    </sheetView>
  </sheetViews>
  <sheetFormatPr defaultRowHeight="12.75"/>
  <cols>
    <col min="2" max="2" width="5.42578125" customWidth="1"/>
    <col min="3" max="3" width="17.28515625" customWidth="1"/>
    <col min="4" max="4" width="14.28515625" customWidth="1"/>
    <col min="5" max="5" width="13.140625" customWidth="1"/>
    <col min="6" max="6" width="14.140625" customWidth="1"/>
    <col min="7" max="7" width="12.42578125" customWidth="1"/>
    <col min="8" max="8" width="10.140625" customWidth="1"/>
    <col min="9" max="9" width="8.42578125" customWidth="1"/>
    <col min="10" max="10" width="9.7109375" customWidth="1"/>
    <col min="11" max="11" width="11.5703125" customWidth="1"/>
    <col min="12" max="12" width="15.7109375" customWidth="1"/>
    <col min="13" max="13" width="18" customWidth="1"/>
  </cols>
  <sheetData>
    <row r="1" spans="2:15" ht="13.5" thickBot="1"/>
    <row r="2" spans="2:15" s="2" customFormat="1" ht="44.25" customHeight="1">
      <c r="B2" s="90" t="s">
        <v>223</v>
      </c>
      <c r="C2" s="91"/>
      <c r="D2" s="91"/>
      <c r="E2" s="91"/>
      <c r="F2" s="91"/>
      <c r="G2" s="91"/>
      <c r="H2" s="91"/>
      <c r="I2" s="91"/>
      <c r="J2" s="91"/>
      <c r="K2" s="91"/>
      <c r="L2" s="91"/>
      <c r="M2" s="92"/>
      <c r="N2" s="3"/>
      <c r="O2" s="3"/>
    </row>
    <row r="3" spans="2:15" ht="27" customHeight="1">
      <c r="B3" s="94" t="s">
        <v>63</v>
      </c>
      <c r="C3" s="89" t="s">
        <v>62</v>
      </c>
      <c r="D3" s="89" t="s">
        <v>8</v>
      </c>
      <c r="E3" s="89" t="s">
        <v>9</v>
      </c>
      <c r="F3" s="89" t="s">
        <v>10</v>
      </c>
      <c r="G3" s="89" t="s">
        <v>11</v>
      </c>
      <c r="H3" s="89" t="s">
        <v>196</v>
      </c>
      <c r="I3" s="89"/>
      <c r="J3" s="89"/>
      <c r="K3" s="89"/>
      <c r="L3" s="89" t="s">
        <v>12</v>
      </c>
      <c r="M3" s="98" t="s">
        <v>13</v>
      </c>
    </row>
    <row r="4" spans="2:15" ht="84" customHeight="1">
      <c r="B4" s="108"/>
      <c r="C4" s="106"/>
      <c r="D4" s="106"/>
      <c r="E4" s="106"/>
      <c r="F4" s="106"/>
      <c r="G4" s="89"/>
      <c r="H4" s="28" t="s">
        <v>177</v>
      </c>
      <c r="I4" s="28" t="s">
        <v>178</v>
      </c>
      <c r="J4" s="28" t="s">
        <v>0</v>
      </c>
      <c r="K4" s="28" t="s">
        <v>1</v>
      </c>
      <c r="L4" s="106"/>
      <c r="M4" s="107"/>
    </row>
    <row r="5" spans="2:15" ht="15.75">
      <c r="B5" s="33">
        <f>k_total_tec_1221!B5</f>
        <v>1</v>
      </c>
      <c r="C5" s="34" t="str">
        <f>k_total_tec_1221!C5</f>
        <v>METROPOLITAN LIFE</v>
      </c>
      <c r="D5" s="35">
        <v>1090961</v>
      </c>
      <c r="E5" s="55">
        <v>32</v>
      </c>
      <c r="F5" s="35">
        <v>5</v>
      </c>
      <c r="G5" s="35">
        <v>3</v>
      </c>
      <c r="H5" s="35">
        <v>161</v>
      </c>
      <c r="I5" s="35">
        <v>0</v>
      </c>
      <c r="J5" s="35">
        <v>0</v>
      </c>
      <c r="K5" s="35">
        <v>0</v>
      </c>
      <c r="L5" s="35">
        <v>2978</v>
      </c>
      <c r="M5" s="36">
        <f t="shared" ref="M5:M11" si="0">D5-E5+F5+G5-H5+I5+L5+J5+K5</f>
        <v>1093754</v>
      </c>
      <c r="N5" s="64"/>
      <c r="O5" s="4"/>
    </row>
    <row r="6" spans="2:15" ht="15.75">
      <c r="B6" s="37">
        <f>k_total_tec_1221!B6</f>
        <v>2</v>
      </c>
      <c r="C6" s="34" t="str">
        <f>k_total_tec_1221!C6</f>
        <v>AZT VIITORUL TAU</v>
      </c>
      <c r="D6" s="35">
        <v>1635318</v>
      </c>
      <c r="E6" s="55">
        <v>23</v>
      </c>
      <c r="F6" s="35">
        <v>1</v>
      </c>
      <c r="G6" s="35">
        <v>6</v>
      </c>
      <c r="H6" s="35">
        <v>298</v>
      </c>
      <c r="I6" s="35">
        <v>0</v>
      </c>
      <c r="J6" s="35">
        <v>0</v>
      </c>
      <c r="K6" s="35">
        <v>2</v>
      </c>
      <c r="L6" s="35">
        <v>2978</v>
      </c>
      <c r="M6" s="36">
        <f t="shared" si="0"/>
        <v>1637984</v>
      </c>
      <c r="N6" s="64"/>
      <c r="O6" s="4"/>
    </row>
    <row r="7" spans="2:15" ht="15.75">
      <c r="B7" s="37">
        <f>k_total_tec_1221!B7</f>
        <v>3</v>
      </c>
      <c r="C7" s="38" t="str">
        <f>k_total_tec_1221!C7</f>
        <v>BCR</v>
      </c>
      <c r="D7" s="35">
        <v>715373</v>
      </c>
      <c r="E7" s="55">
        <v>5</v>
      </c>
      <c r="F7" s="35">
        <v>62</v>
      </c>
      <c r="G7" s="35">
        <v>21</v>
      </c>
      <c r="H7" s="35">
        <v>72</v>
      </c>
      <c r="I7" s="35">
        <v>1</v>
      </c>
      <c r="J7" s="35">
        <v>0</v>
      </c>
      <c r="K7" s="35">
        <v>3</v>
      </c>
      <c r="L7" s="35">
        <v>2978</v>
      </c>
      <c r="M7" s="36">
        <f t="shared" si="0"/>
        <v>718361</v>
      </c>
      <c r="N7" s="64"/>
      <c r="O7" s="4"/>
    </row>
    <row r="8" spans="2:15" ht="15.75">
      <c r="B8" s="37">
        <f>k_total_tec_1221!B8</f>
        <v>4</v>
      </c>
      <c r="C8" s="38" t="str">
        <f>k_total_tec_1221!C8</f>
        <v>BRD</v>
      </c>
      <c r="D8" s="35">
        <v>504410</v>
      </c>
      <c r="E8" s="55">
        <v>21</v>
      </c>
      <c r="F8" s="35">
        <v>7</v>
      </c>
      <c r="G8" s="35">
        <v>73</v>
      </c>
      <c r="H8" s="35">
        <v>37</v>
      </c>
      <c r="I8" s="35">
        <v>0</v>
      </c>
      <c r="J8" s="35">
        <v>1</v>
      </c>
      <c r="K8" s="35">
        <v>0</v>
      </c>
      <c r="L8" s="35">
        <v>2991</v>
      </c>
      <c r="M8" s="36">
        <f t="shared" si="0"/>
        <v>507424</v>
      </c>
      <c r="N8" s="64"/>
      <c r="O8" s="4"/>
    </row>
    <row r="9" spans="2:15" ht="15.75">
      <c r="B9" s="37">
        <f>k_total_tec_1221!B9</f>
        <v>5</v>
      </c>
      <c r="C9" s="38" t="str">
        <f>k_total_tec_1221!C9</f>
        <v>VITAL</v>
      </c>
      <c r="D9" s="35">
        <v>979954</v>
      </c>
      <c r="E9" s="55">
        <v>20</v>
      </c>
      <c r="F9" s="35">
        <v>0</v>
      </c>
      <c r="G9" s="35">
        <v>3</v>
      </c>
      <c r="H9" s="35">
        <v>130</v>
      </c>
      <c r="I9" s="35">
        <v>0</v>
      </c>
      <c r="J9" s="35">
        <v>0</v>
      </c>
      <c r="K9" s="35">
        <v>2</v>
      </c>
      <c r="L9" s="35">
        <v>2978</v>
      </c>
      <c r="M9" s="36">
        <f t="shared" si="0"/>
        <v>982787</v>
      </c>
      <c r="N9" s="64"/>
      <c r="O9" s="4"/>
    </row>
    <row r="10" spans="2:15" ht="15.75">
      <c r="B10" s="37">
        <f>k_total_tec_1221!B10</f>
        <v>6</v>
      </c>
      <c r="C10" s="38" t="str">
        <f>k_total_tec_1221!C10</f>
        <v>ARIPI</v>
      </c>
      <c r="D10" s="35">
        <v>815260</v>
      </c>
      <c r="E10" s="55">
        <v>12</v>
      </c>
      <c r="F10" s="35">
        <v>1</v>
      </c>
      <c r="G10" s="35">
        <v>0</v>
      </c>
      <c r="H10" s="35">
        <v>91</v>
      </c>
      <c r="I10" s="35">
        <v>0</v>
      </c>
      <c r="J10" s="35">
        <v>0</v>
      </c>
      <c r="K10" s="35">
        <v>0</v>
      </c>
      <c r="L10" s="35">
        <v>2978</v>
      </c>
      <c r="M10" s="36">
        <f t="shared" si="0"/>
        <v>818136</v>
      </c>
      <c r="N10" s="64"/>
      <c r="O10" s="4"/>
    </row>
    <row r="11" spans="2:15" ht="15.75">
      <c r="B11" s="37">
        <f>k_total_tec_1221!B11</f>
        <v>7</v>
      </c>
      <c r="C11" s="38" t="str">
        <f>k_total_tec_1221!C11</f>
        <v>NN</v>
      </c>
      <c r="D11" s="35">
        <v>2057887</v>
      </c>
      <c r="E11" s="55">
        <v>9</v>
      </c>
      <c r="F11" s="35">
        <v>46</v>
      </c>
      <c r="G11" s="35">
        <v>25</v>
      </c>
      <c r="H11" s="35">
        <v>365</v>
      </c>
      <c r="I11" s="35">
        <v>1</v>
      </c>
      <c r="J11" s="35">
        <v>1</v>
      </c>
      <c r="K11" s="35">
        <v>1</v>
      </c>
      <c r="L11" s="35">
        <v>2978</v>
      </c>
      <c r="M11" s="36">
        <f t="shared" si="0"/>
        <v>2060565</v>
      </c>
      <c r="N11" s="64"/>
      <c r="O11" s="4"/>
    </row>
    <row r="12" spans="2:15" ht="15.75" thickBot="1">
      <c r="B12" s="102" t="s">
        <v>61</v>
      </c>
      <c r="C12" s="103"/>
      <c r="D12" s="31">
        <f t="shared" ref="D12:M12" si="1">SUM(D5:D11)</f>
        <v>7799163</v>
      </c>
      <c r="E12" s="31">
        <f t="shared" si="1"/>
        <v>122</v>
      </c>
      <c r="F12" s="31">
        <f t="shared" si="1"/>
        <v>122</v>
      </c>
      <c r="G12" s="31">
        <f t="shared" si="1"/>
        <v>131</v>
      </c>
      <c r="H12" s="31">
        <f t="shared" si="1"/>
        <v>1154</v>
      </c>
      <c r="I12" s="31">
        <f t="shared" si="1"/>
        <v>2</v>
      </c>
      <c r="J12" s="31">
        <f t="shared" si="1"/>
        <v>2</v>
      </c>
      <c r="K12" s="31">
        <f t="shared" si="1"/>
        <v>8</v>
      </c>
      <c r="L12" s="31">
        <f t="shared" si="1"/>
        <v>20859</v>
      </c>
      <c r="M12" s="32">
        <f t="shared" si="1"/>
        <v>7819011</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G3:G4"/>
    <mergeCell ref="H3:K3"/>
    <mergeCell ref="E3:E4"/>
    <mergeCell ref="F3:F4"/>
    <mergeCell ref="B3:B4"/>
    <mergeCell ref="B2:M2"/>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M3"/>
  <sheetViews>
    <sheetView workbookViewId="0">
      <selection activeCell="F33" sqref="F33"/>
    </sheetView>
  </sheetViews>
  <sheetFormatPr defaultRowHeight="12.75"/>
  <cols>
    <col min="2" max="13" width="16.140625" customWidth="1"/>
  </cols>
  <sheetData>
    <row r="1" spans="2:13" ht="13.5" thickBot="1"/>
    <row r="2" spans="2:13" ht="25.5">
      <c r="B2" s="65" t="s">
        <v>32</v>
      </c>
      <c r="C2" s="53" t="s">
        <v>37</v>
      </c>
      <c r="D2" s="53" t="s">
        <v>41</v>
      </c>
      <c r="E2" s="53" t="s">
        <v>44</v>
      </c>
      <c r="F2" s="53" t="s">
        <v>46</v>
      </c>
      <c r="G2" s="53" t="s">
        <v>52</v>
      </c>
      <c r="H2" s="53" t="s">
        <v>47</v>
      </c>
      <c r="I2" s="53" t="s">
        <v>27</v>
      </c>
      <c r="J2" s="53" t="s">
        <v>25</v>
      </c>
      <c r="K2" s="53" t="s">
        <v>19</v>
      </c>
      <c r="L2" s="53" t="s">
        <v>15</v>
      </c>
      <c r="M2" s="66" t="s">
        <v>6</v>
      </c>
    </row>
    <row r="3" spans="2:13" ht="15.75" thickBot="1">
      <c r="B3" s="67">
        <v>7662659</v>
      </c>
      <c r="C3" s="68">
        <v>7672485</v>
      </c>
      <c r="D3" s="68">
        <v>7678435</v>
      </c>
      <c r="E3" s="68">
        <v>7687688</v>
      </c>
      <c r="F3" s="68">
        <v>7696276</v>
      </c>
      <c r="G3" s="68">
        <v>7706835</v>
      </c>
      <c r="H3" s="68">
        <v>7717710</v>
      </c>
      <c r="I3" s="68">
        <v>7727948</v>
      </c>
      <c r="J3" s="68">
        <v>7746233</v>
      </c>
      <c r="K3" s="68">
        <v>7777244</v>
      </c>
      <c r="L3" s="68">
        <v>7799163</v>
      </c>
      <c r="M3" s="69">
        <v>7819011</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M6"/>
  <sheetViews>
    <sheetView workbookViewId="0">
      <selection activeCell="D32" sqref="D32"/>
    </sheetView>
  </sheetViews>
  <sheetFormatPr defaultRowHeight="12.75"/>
  <cols>
    <col min="2" max="13" width="16.7109375" customWidth="1"/>
  </cols>
  <sheetData>
    <row r="1" spans="2:13" ht="13.5" thickBot="1"/>
    <row r="2" spans="2:13" ht="25.5">
      <c r="B2" s="65" t="s">
        <v>32</v>
      </c>
      <c r="C2" s="53" t="s">
        <v>37</v>
      </c>
      <c r="D2" s="53" t="s">
        <v>41</v>
      </c>
      <c r="E2" s="53" t="s">
        <v>44</v>
      </c>
      <c r="F2" s="53" t="s">
        <v>46</v>
      </c>
      <c r="G2" s="53" t="s">
        <v>52</v>
      </c>
      <c r="H2" s="53" t="s">
        <v>47</v>
      </c>
      <c r="I2" s="53" t="s">
        <v>27</v>
      </c>
      <c r="J2" s="53" t="s">
        <v>25</v>
      </c>
      <c r="K2" s="53" t="s">
        <v>19</v>
      </c>
      <c r="L2" s="53" t="s">
        <v>15</v>
      </c>
      <c r="M2" s="66" t="s">
        <v>6</v>
      </c>
    </row>
    <row r="3" spans="2:13" ht="15.75" thickBot="1">
      <c r="B3" s="67">
        <v>3569344</v>
      </c>
      <c r="C3" s="68">
        <v>3580169</v>
      </c>
      <c r="D3" s="68">
        <v>3586933</v>
      </c>
      <c r="E3" s="68">
        <v>3597129</v>
      </c>
      <c r="F3" s="68">
        <v>3606448</v>
      </c>
      <c r="G3" s="68">
        <v>3617753</v>
      </c>
      <c r="H3" s="68">
        <v>3628706</v>
      </c>
      <c r="I3" s="68">
        <v>3640384</v>
      </c>
      <c r="J3" s="68">
        <v>3659554</v>
      </c>
      <c r="K3" s="68">
        <v>3691352</v>
      </c>
      <c r="L3" s="68">
        <v>3714184</v>
      </c>
      <c r="M3" s="69">
        <v>3735043</v>
      </c>
    </row>
    <row r="6" spans="2:13">
      <c r="B6" s="4"/>
      <c r="C6" s="4"/>
      <c r="D6" s="4"/>
      <c r="E6" s="4"/>
      <c r="F6" s="4"/>
      <c r="G6" s="4"/>
      <c r="H6" s="4"/>
      <c r="I6" s="4"/>
      <c r="J6" s="4"/>
      <c r="K6" s="4"/>
      <c r="L6" s="4"/>
      <c r="M6" s="4"/>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k_total_tec_1221</vt:lpstr>
      <vt:lpstr>regularizati_1221</vt:lpstr>
      <vt:lpstr>evolutie_rp_1221</vt:lpstr>
      <vt:lpstr>sume_euro_1221</vt:lpstr>
      <vt:lpstr>sume_euro_1221_graf</vt:lpstr>
      <vt:lpstr>evolutie_contrib_1221</vt:lpstr>
      <vt:lpstr>part_fonduri_1221</vt:lpstr>
      <vt:lpstr>evolutie_rp_1221_graf</vt:lpstr>
      <vt:lpstr>evolutie_aleatorii_1221_graf</vt:lpstr>
      <vt:lpstr>participanti_judete_1221</vt:lpstr>
      <vt:lpstr>participanti_jud_dom_1221</vt:lpstr>
      <vt:lpstr>conturi_goale_1221</vt:lpstr>
      <vt:lpstr>rp_sexe_1221</vt:lpstr>
      <vt:lpstr>Sheet1</vt:lpstr>
      <vt:lpstr>rp_varste_sexe_1221</vt:lpstr>
      <vt:lpstr>Sheet2</vt:lpstr>
      <vt:lpstr>evolutie_contrib_1221!Print_Area</vt:lpstr>
      <vt:lpstr>evolutie_rp_1221!Print_Area</vt:lpstr>
      <vt:lpstr>k_total_tec_1221!Print_Area</vt:lpstr>
      <vt:lpstr>part_fonduri_1221!Print_Area</vt:lpstr>
      <vt:lpstr>participanti_judete_1221!Print_Area</vt:lpstr>
      <vt:lpstr>rp_sexe_1221!Print_Area</vt:lpstr>
      <vt:lpstr>rp_varste_sexe_1221!Print_Area</vt:lpstr>
      <vt:lpstr>sume_euro_1221!Print_Area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2022-03-01T15:07:20Z</cp:lastPrinted>
  <dcterms:created xsi:type="dcterms:W3CDTF">2008-08-08T07:39:32Z</dcterms:created>
  <dcterms:modified xsi:type="dcterms:W3CDTF">2022-03-01T15:08:37Z</dcterms:modified>
</cp:coreProperties>
</file>