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500" tabRatio="860"/>
  </bookViews>
  <sheets>
    <sheet name="k_total_tec_1121" sheetId="23" r:id="rId1"/>
    <sheet name="regularizati_1121" sheetId="31" r:id="rId2"/>
    <sheet name="evolutie_rp_1121" sheetId="1" r:id="rId3"/>
    <sheet name="sume_euro_1121" sheetId="15" r:id="rId4"/>
    <sheet name="sume_euro_1121_graf" sheetId="16" r:id="rId5"/>
    <sheet name="evolutie_contrib_1121" sheetId="25" r:id="rId6"/>
    <sheet name="part_fonduri_1121" sheetId="24" r:id="rId7"/>
    <sheet name="evolutie_rp_1121_graf" sheetId="13" r:id="rId8"/>
    <sheet name="evolutie_aleatorii_1121_graf" sheetId="14" r:id="rId9"/>
    <sheet name="participanti_judete_1121" sheetId="17" r:id="rId10"/>
    <sheet name="participanti_jud_dom_1121" sheetId="32" r:id="rId11"/>
    <sheet name="conturi_goale_1121" sheetId="30" r:id="rId12"/>
    <sheet name="rp_sexe_1121" sheetId="26" r:id="rId13"/>
    <sheet name="Sheet1" sheetId="33" r:id="rId14"/>
    <sheet name="rp_varste_sexe_1121" sheetId="28" r:id="rId15"/>
    <sheet name="Sheet2" sheetId="34" r:id="rId16"/>
  </sheets>
  <externalReferences>
    <externalReference r:id="rId17"/>
  </externalReferences>
  <definedNames>
    <definedName name="_xlnm.Print_Area" localSheetId="5">evolutie_contrib_1121!$B$1:$N$13</definedName>
    <definedName name="_xlnm.Print_Area" localSheetId="0">k_total_tec_1121!$B$2:$K$16</definedName>
    <definedName name="_xlnm.Print_Area" localSheetId="6">part_fonduri_1121!$B$1:$M$12</definedName>
    <definedName name="_xlnm.Print_Area" localSheetId="10">participanti_jud_dom_1121!#REF!</definedName>
    <definedName name="_xlnm.Print_Area" localSheetId="9">participanti_judete_1121!$B$2:$E$48</definedName>
    <definedName name="_xlnm.Print_Area" localSheetId="12">rp_sexe_1121!$B$2:$F$12</definedName>
    <definedName name="_xlnm.Print_Area" localSheetId="14">rp_varste_sexe_1121!$B$1:$P$19</definedName>
  </definedNames>
  <calcPr calcId="125725"/>
</workbook>
</file>

<file path=xl/calcChain.xml><?xml version="1.0" encoding="utf-8"?>
<calcChain xmlns="http://schemas.openxmlformats.org/spreadsheetml/2006/main">
  <c r="E12" i="28"/>
  <c r="F12"/>
  <c r="G12"/>
  <c r="H12"/>
  <c r="E13"/>
  <c r="F13"/>
  <c r="G13"/>
  <c r="H13"/>
  <c r="E14"/>
  <c r="F14"/>
  <c r="G14"/>
  <c r="H14"/>
  <c r="E15"/>
  <c r="F15"/>
  <c r="G15"/>
  <c r="H15"/>
  <c r="E16"/>
  <c r="F16"/>
  <c r="G16"/>
  <c r="H16"/>
  <c r="E17"/>
  <c r="F17"/>
  <c r="G17"/>
  <c r="H17"/>
  <c r="E18"/>
  <c r="F18"/>
  <c r="G18"/>
  <c r="H18"/>
  <c r="N13" i="15"/>
  <c r="N12" i="1"/>
  <c r="N13" i="25" s="1"/>
  <c r="N12"/>
  <c r="N11"/>
  <c r="N10"/>
  <c r="N9"/>
  <c r="N8"/>
  <c r="N7"/>
  <c r="N6"/>
  <c r="O12" i="15"/>
  <c r="O11"/>
  <c r="O10"/>
  <c r="O9"/>
  <c r="O8"/>
  <c r="O7"/>
  <c r="O13" s="1"/>
  <c r="O6"/>
  <c r="D48" i="17"/>
  <c r="E13" s="1"/>
  <c r="M13" i="15"/>
  <c r="M13" i="25" s="1"/>
  <c r="M12"/>
  <c r="M11"/>
  <c r="M10"/>
  <c r="M9"/>
  <c r="M8"/>
  <c r="M7"/>
  <c r="M6"/>
  <c r="M12" i="1"/>
  <c r="L13" i="15"/>
  <c r="L12" i="25"/>
  <c r="L11"/>
  <c r="L10"/>
  <c r="L9"/>
  <c r="L8"/>
  <c r="L7"/>
  <c r="L6"/>
  <c r="L12" i="1"/>
  <c r="L13" i="25" s="1"/>
  <c r="K12"/>
  <c r="K11"/>
  <c r="K10"/>
  <c r="K9"/>
  <c r="K8"/>
  <c r="K7"/>
  <c r="K6"/>
  <c r="K13" i="15"/>
  <c r="K12" i="1"/>
  <c r="J13" i="15"/>
  <c r="J13" i="25" s="1"/>
  <c r="J12"/>
  <c r="J11"/>
  <c r="J10"/>
  <c r="J9"/>
  <c r="J8"/>
  <c r="J7"/>
  <c r="J6"/>
  <c r="J12" i="1"/>
  <c r="I13" i="15"/>
  <c r="I12" i="1"/>
  <c r="I12" i="25"/>
  <c r="I11"/>
  <c r="I10"/>
  <c r="I9"/>
  <c r="I8"/>
  <c r="I7"/>
  <c r="I6"/>
  <c r="H13" i="15"/>
  <c r="H12" i="25"/>
  <c r="H11"/>
  <c r="H10"/>
  <c r="H9"/>
  <c r="H8"/>
  <c r="H7"/>
  <c r="H6"/>
  <c r="H12" i="1"/>
  <c r="H13" i="25" s="1"/>
  <c r="G13" i="15"/>
  <c r="G12" i="25"/>
  <c r="G11"/>
  <c r="G10"/>
  <c r="G9"/>
  <c r="G8"/>
  <c r="G7"/>
  <c r="G6"/>
  <c r="G12" i="1"/>
  <c r="F13" i="15"/>
  <c r="F12" i="1"/>
  <c r="F12" i="25"/>
  <c r="F11"/>
  <c r="F10"/>
  <c r="F9"/>
  <c r="F8"/>
  <c r="F7"/>
  <c r="F6"/>
  <c r="E13" i="15"/>
  <c r="E13" i="25" s="1"/>
  <c r="E12" i="1"/>
  <c r="E12" i="25"/>
  <c r="E11"/>
  <c r="E10"/>
  <c r="E9"/>
  <c r="E8"/>
  <c r="E7"/>
  <c r="E6"/>
  <c r="D13" i="15"/>
  <c r="D12" i="25"/>
  <c r="D11"/>
  <c r="D10"/>
  <c r="D9"/>
  <c r="D8"/>
  <c r="D7"/>
  <c r="D6"/>
  <c r="D12" i="1"/>
  <c r="D13" i="25" s="1"/>
  <c r="M6" i="24"/>
  <c r="F7" i="31"/>
  <c r="F8"/>
  <c r="F9"/>
  <c r="F10"/>
  <c r="F11"/>
  <c r="F12"/>
  <c r="F6"/>
  <c r="D53" i="32"/>
  <c r="D12" i="28"/>
  <c r="J12" i="24"/>
  <c r="L12"/>
  <c r="M7"/>
  <c r="M8"/>
  <c r="M9"/>
  <c r="M10"/>
  <c r="M11"/>
  <c r="M5"/>
  <c r="M12" s="1"/>
  <c r="K12"/>
  <c r="F13" i="23"/>
  <c r="G19" i="28"/>
  <c r="K19"/>
  <c r="O19"/>
  <c r="K7" i="23"/>
  <c r="K8"/>
  <c r="K13" s="1"/>
  <c r="K9"/>
  <c r="K10"/>
  <c r="K11"/>
  <c r="K12"/>
  <c r="K6"/>
  <c r="I7"/>
  <c r="I6"/>
  <c r="I13"/>
  <c r="I8"/>
  <c r="I9"/>
  <c r="I10"/>
  <c r="I11"/>
  <c r="I12"/>
  <c r="D12" i="24"/>
  <c r="G13" i="31"/>
  <c r="H8" s="1"/>
  <c r="E13" i="23"/>
  <c r="D13"/>
  <c r="D11" i="26"/>
  <c r="D10"/>
  <c r="D9"/>
  <c r="D8"/>
  <c r="D6"/>
  <c r="D5"/>
  <c r="D12" s="1"/>
  <c r="D7"/>
  <c r="E12"/>
  <c r="F12"/>
  <c r="F19" i="28"/>
  <c r="K13" i="31"/>
  <c r="J13"/>
  <c r="D13"/>
  <c r="E13"/>
  <c r="I12"/>
  <c r="I11"/>
  <c r="C11"/>
  <c r="I10"/>
  <c r="C10"/>
  <c r="I9"/>
  <c r="C9"/>
  <c r="I8"/>
  <c r="C8"/>
  <c r="I7"/>
  <c r="C7"/>
  <c r="I6"/>
  <c r="B6"/>
  <c r="J13" i="23"/>
  <c r="G13"/>
  <c r="H13"/>
  <c r="C17" i="28"/>
  <c r="C16"/>
  <c r="C15"/>
  <c r="C14"/>
  <c r="C13"/>
  <c r="C12"/>
  <c r="B12"/>
  <c r="C10" i="26"/>
  <c r="C9"/>
  <c r="C8"/>
  <c r="C7"/>
  <c r="C6"/>
  <c r="C5"/>
  <c r="B5"/>
  <c r="C11" i="24"/>
  <c r="C10"/>
  <c r="C9"/>
  <c r="C8"/>
  <c r="C7"/>
  <c r="C6"/>
  <c r="C5"/>
  <c r="B5"/>
  <c r="C12" i="25"/>
  <c r="C11"/>
  <c r="C10"/>
  <c r="C9"/>
  <c r="C8"/>
  <c r="C7"/>
  <c r="C6"/>
  <c r="B6"/>
  <c r="C12" i="15"/>
  <c r="C11"/>
  <c r="C10"/>
  <c r="C9"/>
  <c r="C8"/>
  <c r="C7"/>
  <c r="C6"/>
  <c r="B6"/>
  <c r="B5" i="1"/>
  <c r="C11"/>
  <c r="C10"/>
  <c r="C9"/>
  <c r="C8"/>
  <c r="C7"/>
  <c r="C6"/>
  <c r="C5"/>
  <c r="E12" i="24"/>
  <c r="F12"/>
  <c r="G12"/>
  <c r="H12"/>
  <c r="I12"/>
  <c r="H19" i="28"/>
  <c r="I19"/>
  <c r="J19"/>
  <c r="L19"/>
  <c r="M19"/>
  <c r="N19"/>
  <c r="P19"/>
  <c r="H9" i="31"/>
  <c r="H12"/>
  <c r="F13"/>
  <c r="E19" i="28"/>
  <c r="B7" i="25"/>
  <c r="B8" i="15"/>
  <c r="B6" i="24"/>
  <c r="B13" i="28"/>
  <c r="B6" i="26"/>
  <c r="B7" i="15"/>
  <c r="B6" i="1"/>
  <c r="B7"/>
  <c r="B7" i="24"/>
  <c r="B8" i="26"/>
  <c r="B10" i="15"/>
  <c r="B8" i="24"/>
  <c r="B15" i="28"/>
  <c r="B8" i="1"/>
  <c r="B14" i="28"/>
  <c r="B16"/>
  <c r="B8" i="25"/>
  <c r="B7" i="26"/>
  <c r="B9" i="24"/>
  <c r="B9" i="15"/>
  <c r="B9" i="1"/>
  <c r="B9" i="25"/>
  <c r="B9" i="26"/>
  <c r="B10" i="25"/>
  <c r="B10" i="1"/>
  <c r="B10" i="24"/>
  <c r="B17" i="28"/>
  <c r="B10" i="26"/>
  <c r="B11" i="25"/>
  <c r="B11" i="15"/>
  <c r="B11" i="26"/>
  <c r="B11" i="24"/>
  <c r="B12" i="25"/>
  <c r="B11" i="1"/>
  <c r="B18" i="28"/>
  <c r="B12" i="15"/>
  <c r="E24" i="17"/>
  <c r="E31"/>
  <c r="E10"/>
  <c r="E35"/>
  <c r="E25"/>
  <c r="D13" i="28"/>
  <c r="D17"/>
  <c r="D16"/>
  <c r="D18"/>
  <c r="D15"/>
  <c r="D19"/>
  <c r="D14"/>
  <c r="E37" i="17" l="1"/>
  <c r="E5"/>
  <c r="E38"/>
  <c r="E7"/>
  <c r="E48"/>
  <c r="E14"/>
  <c r="E33"/>
  <c r="E12"/>
  <c r="E30"/>
  <c r="E11"/>
  <c r="E8"/>
  <c r="E6"/>
  <c r="E15"/>
  <c r="E18"/>
  <c r="E19"/>
  <c r="E39"/>
  <c r="E43"/>
  <c r="E16"/>
  <c r="E45"/>
  <c r="E23"/>
  <c r="E26"/>
  <c r="E20"/>
  <c r="E42"/>
  <c r="E27"/>
  <c r="E22"/>
  <c r="E32"/>
  <c r="E47"/>
  <c r="E34"/>
  <c r="E44"/>
  <c r="E21"/>
  <c r="E40"/>
  <c r="E28"/>
  <c r="E46"/>
  <c r="E36"/>
  <c r="E17"/>
  <c r="E9"/>
  <c r="E29"/>
  <c r="E41"/>
  <c r="G13" i="25"/>
  <c r="F13"/>
  <c r="K13"/>
  <c r="I13"/>
  <c r="H6" i="31"/>
  <c r="H7"/>
  <c r="H11"/>
  <c r="I13"/>
  <c r="H10"/>
  <c r="H13"/>
</calcChain>
</file>

<file path=xl/sharedStrings.xml><?xml version="1.0" encoding="utf-8"?>
<sst xmlns="http://schemas.openxmlformats.org/spreadsheetml/2006/main" count="437" uniqueCount="250">
  <si>
    <t>METROPOLITAN LIFE</t>
  </si>
  <si>
    <t xml:space="preserve">1Euro 4,9445 BNR 18/01/2021)              </t>
  </si>
  <si>
    <t>aferente lunii de referinta NOIEMBRIE 2021</t>
  </si>
  <si>
    <t>NOIEMBRIE 2021</t>
  </si>
  <si>
    <t>(BNR  18/01/2022)</t>
  </si>
  <si>
    <t>Noiembrie 2021'</t>
  </si>
  <si>
    <t>Numar participanti in Registrul Participantilor la luna de referinta  OCTOMBRIE 2021</t>
  </si>
  <si>
    <t>Transferuri validate catre alte fonduri la luna de referinta NOIEMBRIE 2021</t>
  </si>
  <si>
    <t>Transferuri validate de la alte fonduri la luna de referinta   NOIEMBRIE 2021</t>
  </si>
  <si>
    <t>Acte aderare validate pentru luna de referinta NOIEMBRIE 2021</t>
  </si>
  <si>
    <t>Numar participanti in Registrul participantilor dupa repartizarea aleatorie la luna de referinta   NOIEMBRIE 2021</t>
  </si>
  <si>
    <t>Asigurati repartizati aleatoriu la luna de referinta NOIEMBRIE 2021</t>
  </si>
  <si>
    <t>Numar de participanti pentru care se fac viramente in luna de referinta NOIEMBRIE 2021</t>
  </si>
  <si>
    <t>noiembrie 2021</t>
  </si>
  <si>
    <t>Directia Generala Documente de Plata, Stagii de Cotizare si Evidenta Informatizata</t>
  </si>
  <si>
    <t xml:space="preserve">1Euro 4,9492 BNR 17/12/2021)              </t>
  </si>
  <si>
    <t>OCTOMBRIE 2021</t>
  </si>
  <si>
    <t>Octombrie 2021'</t>
  </si>
  <si>
    <t>octombrie 2021</t>
  </si>
  <si>
    <t>Numar participanti in registrul participantilor</t>
  </si>
  <si>
    <t xml:space="preserve">1Euro 4,9488 BNR 18/11/2021)              </t>
  </si>
  <si>
    <t>septembrie 2021</t>
  </si>
  <si>
    <t>SEPTEMBRIE 2021</t>
  </si>
  <si>
    <t>Septembrie 2021'</t>
  </si>
  <si>
    <t>AUGUST 2021</t>
  </si>
  <si>
    <t>August 2021'</t>
  </si>
  <si>
    <t xml:space="preserve">1Euro 4,9481 BNR 18/10/2021)              </t>
  </si>
  <si>
    <t>august 2021</t>
  </si>
  <si>
    <t xml:space="preserve">1Euro 4,9481BNR 20/09/2021)              </t>
  </si>
  <si>
    <t>IANUARIE 2021</t>
  </si>
  <si>
    <t>Ianuarie 2021'</t>
  </si>
  <si>
    <t>iulie 2021</t>
  </si>
  <si>
    <t>ianuarie 2021</t>
  </si>
  <si>
    <t xml:space="preserve">1Euro 4,8876 BNR 18/03/2021)              </t>
  </si>
  <si>
    <t>FEBRUARIE 2021</t>
  </si>
  <si>
    <t>Februarie 2021'</t>
  </si>
  <si>
    <t>februarie 2021</t>
  </si>
  <si>
    <t xml:space="preserve">1Euro 4,9261 BNR 19/04/2021)              </t>
  </si>
  <si>
    <t>MARTIE 2021</t>
  </si>
  <si>
    <t>Martie 2021'</t>
  </si>
  <si>
    <t xml:space="preserve">1Euro 4,9268 BNR 18/05/2021)              </t>
  </si>
  <si>
    <t>APRILIE 2021</t>
  </si>
  <si>
    <t xml:space="preserve">1Euro 4,9250 BNR 18/06/2021)              </t>
  </si>
  <si>
    <t>MAI 2021</t>
  </si>
  <si>
    <t>IULIE 2021</t>
  </si>
  <si>
    <t>Iulie 2021'</t>
  </si>
  <si>
    <t xml:space="preserve">1Euro 4,9262 BNR 19/07/2021)              </t>
  </si>
  <si>
    <t xml:space="preserve">1Euro 4,9259BNR 18/08/2021)              </t>
  </si>
  <si>
    <t>iunie 2021</t>
  </si>
  <si>
    <t>IUNIE 2021</t>
  </si>
  <si>
    <t>Iunie 2021'</t>
  </si>
  <si>
    <t>Aprilie 2021'</t>
  </si>
  <si>
    <t>Mai 2021'</t>
  </si>
  <si>
    <t>mai 2021</t>
  </si>
  <si>
    <t>aprilie 2021</t>
  </si>
  <si>
    <t>martie 2021</t>
  </si>
  <si>
    <t>BCR</t>
  </si>
  <si>
    <t>BRD</t>
  </si>
  <si>
    <t>Total</t>
  </si>
  <si>
    <t>Fond</t>
  </si>
  <si>
    <t>Situatie centralizatoare</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</si>
  <si>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</si>
  <si>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</si>
  <si>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</si>
  <si>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</si>
  <si>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</si>
  <si>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</si>
  <si>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</si>
  <si>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</si>
  <si>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</si>
  <si>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</si>
  <si>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</si>
  <si>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</si>
  <si>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</si>
  <si>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</si>
  <si>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</si>
  <si>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</si>
  <si>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</si>
  <si>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</si>
  <si>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</si>
  <si>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</si>
  <si>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</si>
  <si>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</si>
  <si>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</si>
  <si>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</si>
  <si>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</si>
  <si>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</si>
  <si>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</si>
  <si>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</si>
  <si>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</si>
  <si>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</si>
  <si>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</si>
  <si>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</si>
  <si>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</si>
  <si>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</si>
  <si>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</si>
  <si>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</si>
  <si>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</si>
  <si>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</si>
  <si>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</si>
  <si>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</si>
  <si>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</si>
  <si>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</si>
  <si>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</si>
  <si>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</si>
  <si>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</si>
  <si>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</si>
  <si>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</si>
  <si>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</si>
  <si>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</si>
  <si>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</si>
  <si>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</si>
  <si>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</si>
  <si>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</si>
  <si>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</si>
  <si>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</si>
  <si>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</si>
  <si>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</si>
  <si>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</si>
  <si>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</si>
  <si>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</si>
  <si>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</si>
  <si>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</si>
  <si>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</si>
  <si>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</si>
  <si>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</si>
  <si>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</si>
  <si>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</si>
  <si>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</si>
  <si>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</si>
  <si>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</si>
  <si>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</si>
  <si>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</si>
  <si>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</si>
  <si>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</si>
  <si>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</si>
  <si>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</si>
  <si>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</si>
  <si>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</si>
  <si>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</si>
  <si>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</si>
  <si>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</si>
  <si>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</si>
  <si>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</si>
  <si>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</si>
  <si>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</si>
  <si>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</si>
  <si>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</si>
  <si>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</si>
  <si>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</si>
  <si>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</si>
  <si>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</si>
  <si>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</si>
  <si>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</si>
  <si>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</si>
  <si>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</si>
  <si>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</si>
  <si>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</si>
  <si>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</si>
  <si>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</si>
  <si>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</si>
  <si>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</si>
  <si>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</si>
  <si>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</si>
  <si>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</si>
  <si>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</si>
  <si>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</si>
  <si>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</si>
  <si>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</si>
  <si>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</si>
  <si>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</si>
  <si>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</si>
  <si>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</si>
  <si>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</si>
  <si>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</si>
  <si>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</si>
  <si>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</si>
  <si>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</si>
  <si>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</si>
  <si>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</si>
  <si>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</si>
  <si>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</si>
  <si>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</si>
  <si>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</si>
  <si>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</si>
  <si>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</si>
  <si>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</si>
  <si>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</si>
  <si>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</si>
  <si>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</si>
  <si>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</si>
  <si>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</si>
  <si>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</si>
  <si>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</si>
  <si>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</si>
  <si>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</si>
  <si>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</si>
  <si>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</si>
  <si>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</si>
  <si>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</si>
  <si>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</si>
  <si>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</si>
  <si>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privind repartizarea pe sexe si varste a participantilor</t>
  </si>
  <si>
    <t>Denumire fond de pensii administrat privat</t>
  </si>
  <si>
    <t>Luna de referinta</t>
  </si>
  <si>
    <t xml:space="preserve">COMENZI </t>
  </si>
  <si>
    <t>C.N.P.P.</t>
  </si>
  <si>
    <t>Denumire CTP</t>
  </si>
  <si>
    <t>Alte nationalitati</t>
  </si>
  <si>
    <t>peste 45 de ani</t>
  </si>
  <si>
    <t>35-45 ani</t>
  </si>
  <si>
    <t>Preluati MapN acte aderare</t>
  </si>
  <si>
    <t>Preluati MapN repartizare aleatorie</t>
  </si>
  <si>
    <t>NN</t>
  </si>
  <si>
    <t>Situatie centralizatoare
privind numarul participantilor si contributiile virate la fondurile de pensii administrate privat
aferente lunii de referinta NOIEMBRIE 2021</t>
  </si>
  <si>
    <t>1 EUR</t>
  </si>
  <si>
    <r>
      <t xml:space="preserve">din care, Numar participanti pentru care s-au efectuat regularizari prin actualizarea cu datele primite de la angajatori </t>
    </r>
    <r>
      <rPr>
        <b/>
        <sz val="10"/>
        <color indexed="10"/>
        <rFont val="Arial"/>
        <family val="2"/>
      </rPr>
      <t>(*)</t>
    </r>
  </si>
  <si>
    <r>
      <t xml:space="preserve">Numar participanti cu contributii restante de la luni anterioare, virate la luna de referinta </t>
    </r>
    <r>
      <rPr>
        <b/>
        <sz val="10"/>
        <color indexed="10"/>
        <rFont val="Arial"/>
        <family val="2"/>
      </rPr>
      <t>(**)</t>
    </r>
  </si>
  <si>
    <r>
      <t xml:space="preserve">Numar participanti cu contributii achitate in plus la luni anterioare, regularizate la luna de referinta </t>
    </r>
    <r>
      <rPr>
        <b/>
        <sz val="10"/>
        <color indexed="10"/>
        <rFont val="Arial"/>
        <family val="2"/>
      </rPr>
      <t>(***)</t>
    </r>
  </si>
  <si>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</si>
  <si>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t>Situatie centralizatoare               
privind evolutia numarului de participanti din Registrul participantilor 
pana la luna de referinta NOIEMBRIE 2021</t>
  </si>
  <si>
    <t>Situatie centralizatoare                
privind valoarea in Euro a viramentelor catre fondurile de pensii administrate privat 
aferente lunilor de referinta IANUARIE 2020 - NOIEMBRIE 2021</t>
  </si>
  <si>
    <t xml:space="preserve">1Euro 4,8876 
BNR (18/03/2021)              </t>
  </si>
  <si>
    <t xml:space="preserve">1Euro 4,9261 
BNR (19/04/2021)              </t>
  </si>
  <si>
    <t xml:space="preserve">1Euro 4,9268 
BNR (18/05/2021)              </t>
  </si>
  <si>
    <t xml:space="preserve">1Euro 4,9250 
BNR (18/06/2021)              </t>
  </si>
  <si>
    <t xml:space="preserve">1Euro 4,9262 
BNR (19/07/2021)              </t>
  </si>
  <si>
    <t xml:space="preserve">1Euro 4,9259 
BNR (18/08/2021)              </t>
  </si>
  <si>
    <t xml:space="preserve">1Euro 4,9481 
BNR (20/09/2021)              </t>
  </si>
  <si>
    <t xml:space="preserve">1Euro 4,9481 
BNR (18/10/2021)              </t>
  </si>
  <si>
    <t xml:space="preserve">1Euro 4,9488 
BNR (18/11/2021)              </t>
  </si>
  <si>
    <t xml:space="preserve">1Euro 4,9492 
BNR (17/12/2021)              </t>
  </si>
  <si>
    <t xml:space="preserve">1Euro 4,9445 
BNR (18/01/2022)              </t>
  </si>
  <si>
    <t>Situatie centralizatoare               
privind evolutia contributiei medii in Euro la pilonul II a participantilor pana la luna de referinta 
NOIEMBRIE 2021</t>
  </si>
  <si>
    <t xml:space="preserve">1Euro 4,8876 
BNR 18/03/2021)              </t>
  </si>
  <si>
    <t xml:space="preserve">1Euro 4,9261 
BNR 19/04/2021)              </t>
  </si>
  <si>
    <t xml:space="preserve">1Euro 4,9268 
BNR 18/05/2021)              </t>
  </si>
  <si>
    <t xml:space="preserve">1Euro 4,9250 
BNR 18/06/2021)              </t>
  </si>
  <si>
    <t xml:space="preserve">1Euro 4,9262 
BNR 19/07/2021)              </t>
  </si>
  <si>
    <t xml:space="preserve">1Euro 4,9259 
BNR 18/08/2021)              </t>
  </si>
  <si>
    <t xml:space="preserve">1Euro 4,9481 
BNR 20/09/2021)              </t>
  </si>
  <si>
    <t xml:space="preserve">1Euro 4,9481 
BNR 18/10/2021)              </t>
  </si>
  <si>
    <t xml:space="preserve">1Euro 4,9488 
BNR 18/11/2021)              </t>
  </si>
  <si>
    <t xml:space="preserve">1Euro 4,9492 
BNR 17/12/2021)              </t>
  </si>
  <si>
    <t xml:space="preserve">1Euro 4,9445 
BNR 18/01/2022)              </t>
  </si>
  <si>
    <t>Situatie centralizatoare           
privind repartizarea participantilor dupa judetul 
angajatorului la luna de referinta 
NOIEMBRIE 2021</t>
  </si>
  <si>
    <t>Situatie centralizatoare privind repartizarea participantilor
 dupa judetul de domiciliu pentru care se fac viramente 
la luna de referinta 
NOIEMBRIE 2021</t>
  </si>
  <si>
    <t>Situatie centralizatoare privind numarul de participanti  
care nu figurează cu declaraţii depuse 
in sistemul public de pensii</t>
  </si>
  <si>
    <t>Situatie centralizatoare    
privind repartizarea pe sexe a participantilor    
aferente lunii de referinta 
NOIEMBRIE 2021</t>
  </si>
  <si>
    <t>Situatie centralizatoare              
privind repartizarea pe sexe si varste a participantilor              
aferente lunii de referinta 
NOIEMBRIE 2021</t>
  </si>
</sst>
</file>

<file path=xl/styles.xml><?xml version="1.0" encoding="utf-8"?>
<styleSheet xmlns="http://schemas.openxmlformats.org/spreadsheetml/2006/main">
  <numFmts count="1">
    <numFmt numFmtId="164" formatCode="#,##0.0000"/>
  </numFmts>
  <fonts count="27">
    <font>
      <sz val="10"/>
      <name val="Arial"/>
      <charset val="238"/>
    </font>
    <font>
      <sz val="10"/>
      <name val="Arial"/>
      <charset val="238"/>
    </font>
    <font>
      <b/>
      <sz val="12"/>
      <name val="Arial"/>
      <family val="2"/>
    </font>
    <font>
      <sz val="12"/>
      <name val="Arial"/>
      <family val="2"/>
    </font>
    <font>
      <sz val="12"/>
      <name val="Arial"/>
      <charset val="238"/>
    </font>
    <font>
      <b/>
      <sz val="14"/>
      <name val="Arial"/>
      <family val="2"/>
    </font>
    <font>
      <sz val="14"/>
      <name val="Arial"/>
      <family val="2"/>
    </font>
    <font>
      <sz val="10"/>
      <name val="Arial"/>
    </font>
    <font>
      <sz val="11"/>
      <color indexed="8"/>
      <name val="Calibri"/>
      <family val="2"/>
    </font>
    <font>
      <sz val="11"/>
      <color indexed="9"/>
      <name val="Calibri"/>
      <family val="2"/>
    </font>
    <font>
      <sz val="10"/>
      <name val="Arial"/>
      <family val="2"/>
    </font>
    <font>
      <b/>
      <sz val="11"/>
      <color indexed="8"/>
      <name val="Calibri"/>
      <family val="2"/>
    </font>
    <font>
      <b/>
      <sz val="10"/>
      <name val="Arial"/>
      <family val="2"/>
    </font>
    <font>
      <i/>
      <sz val="9"/>
      <name val="Arial"/>
      <family val="2"/>
    </font>
    <font>
      <b/>
      <sz val="11"/>
      <name val="Arial"/>
      <family val="2"/>
    </font>
    <font>
      <sz val="11"/>
      <name val="Arial"/>
      <family val="2"/>
    </font>
    <font>
      <sz val="9"/>
      <name val="Arial"/>
      <family val="2"/>
    </font>
    <font>
      <sz val="8"/>
      <name val="Arial"/>
      <charset val="238"/>
    </font>
    <font>
      <b/>
      <sz val="18"/>
      <name val="Arial"/>
      <family val="2"/>
    </font>
    <font>
      <b/>
      <sz val="16"/>
      <name val="Arial"/>
      <family val="2"/>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indexed="1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0"/>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theme="7" tint="0.39997558519241921"/>
        <bgColor indexed="64"/>
      </patternFill>
    </fill>
    <fill>
      <patternFill patternType="solid">
        <fgColor theme="7" tint="0.79998168889431442"/>
        <bgColor indexed="64"/>
      </patternFill>
    </fill>
  </fills>
  <borders count="17">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 fillId="0" borderId="0"/>
    <xf numFmtId="0" fontId="7" fillId="0" borderId="0"/>
    <xf numFmtId="0" fontId="11" fillId="0" borderId="1" applyNumberFormat="0" applyFill="0" applyAlignment="0" applyProtection="0"/>
  </cellStyleXfs>
  <cellXfs count="133">
    <xf numFmtId="0" fontId="0" fillId="0" borderId="0" xfId="0"/>
    <xf numFmtId="3" fontId="5" fillId="0" borderId="0" xfId="0" applyNumberFormat="1" applyFont="1" applyBorder="1"/>
    <xf numFmtId="0" fontId="3" fillId="0" borderId="0" xfId="0" applyFont="1"/>
    <xf numFmtId="0" fontId="5" fillId="0" borderId="0" xfId="0" applyFont="1" applyAlignment="1">
      <alignment horizontal="centerContinuous"/>
    </xf>
    <xf numFmtId="0" fontId="6" fillId="0" borderId="0" xfId="0" applyFont="1" applyAlignment="1">
      <alignment horizontal="centerContinuous"/>
    </xf>
    <xf numFmtId="0" fontId="6" fillId="0" borderId="0" xfId="0" applyFont="1"/>
    <xf numFmtId="3" fontId="0" fillId="0" borderId="0" xfId="0" applyNumberFormat="1"/>
    <xf numFmtId="0" fontId="0" fillId="0" borderId="0" xfId="0" applyAlignment="1">
      <alignment horizontal="center" vertical="center" wrapText="1"/>
    </xf>
    <xf numFmtId="0" fontId="13" fillId="0" borderId="0" xfId="0" applyFont="1" applyFill="1" applyAlignment="1">
      <alignment horizontal="center" vertical="center" wrapText="1"/>
    </xf>
    <xf numFmtId="0" fontId="16" fillId="0" borderId="0" xfId="0" applyFont="1"/>
    <xf numFmtId="0" fontId="0" fillId="0" borderId="0" xfId="0" applyAlignment="1">
      <alignment wrapText="1"/>
    </xf>
    <xf numFmtId="0" fontId="3" fillId="0" borderId="0" xfId="26" applyFont="1"/>
    <xf numFmtId="10" fontId="3" fillId="0" borderId="0" xfId="26" applyNumberFormat="1" applyFont="1"/>
    <xf numFmtId="0" fontId="18" fillId="0" borderId="0" xfId="0" applyFont="1" applyAlignment="1">
      <alignment horizontal="centerContinuous"/>
    </xf>
    <xf numFmtId="0" fontId="20" fillId="0" borderId="0" xfId="0" applyFont="1" applyAlignment="1">
      <alignment horizontal="right"/>
    </xf>
    <xf numFmtId="164" fontId="20" fillId="0" borderId="0" xfId="0" applyNumberFormat="1" applyFont="1" applyAlignment="1">
      <alignment horizontal="left" vertical="center"/>
    </xf>
    <xf numFmtId="0" fontId="12" fillId="0" borderId="0" xfId="0" applyFont="1"/>
    <xf numFmtId="3" fontId="12" fillId="0" borderId="0" xfId="0" applyNumberFormat="1" applyFont="1"/>
    <xf numFmtId="0" fontId="20" fillId="0" borderId="0" xfId="0" applyFont="1"/>
    <xf numFmtId="0" fontId="19" fillId="0" borderId="0" xfId="0" applyFont="1" applyAlignment="1">
      <alignment horizontal="center"/>
    </xf>
    <xf numFmtId="0" fontId="16" fillId="0" borderId="0" xfId="0" applyFont="1" applyAlignment="1">
      <alignment horizontal="centerContinuous"/>
    </xf>
    <xf numFmtId="0" fontId="2" fillId="20" borderId="2" xfId="0" applyFont="1" applyFill="1" applyBorder="1" applyAlignment="1">
      <alignment horizontal="center" vertical="center" wrapText="1"/>
    </xf>
    <xf numFmtId="0" fontId="6" fillId="0" borderId="0" xfId="0" applyFont="1" applyAlignment="1">
      <alignment horizontal="right"/>
    </xf>
    <xf numFmtId="0" fontId="10" fillId="0" borderId="0" xfId="0" applyFont="1"/>
    <xf numFmtId="4" fontId="0" fillId="0" borderId="0" xfId="0" applyNumberFormat="1"/>
    <xf numFmtId="0" fontId="23" fillId="0" borderId="0" xfId="26" applyFont="1"/>
    <xf numFmtId="3" fontId="4" fillId="0" borderId="0" xfId="0" applyNumberFormat="1" applyFont="1" applyBorder="1"/>
    <xf numFmtId="3" fontId="0" fillId="0" borderId="0" xfId="0" applyNumberFormat="1" applyBorder="1"/>
    <xf numFmtId="0" fontId="13" fillId="0" borderId="2" xfId="0" applyFont="1" applyFill="1" applyBorder="1" applyAlignment="1">
      <alignment horizontal="center" vertical="center" wrapText="1"/>
    </xf>
    <xf numFmtId="0" fontId="13" fillId="21" borderId="2" xfId="0" applyFont="1" applyFill="1" applyBorder="1" applyAlignment="1">
      <alignment horizontal="center" vertical="center" wrapText="1"/>
    </xf>
    <xf numFmtId="0" fontId="22" fillId="22" borderId="3" xfId="0" applyFont="1" applyFill="1" applyBorder="1" applyAlignment="1">
      <alignment horizontal="center" vertical="center" wrapText="1"/>
    </xf>
    <xf numFmtId="0" fontId="13" fillId="21" borderId="4" xfId="0" applyFont="1" applyFill="1" applyBorder="1" applyAlignment="1">
      <alignment horizontal="center" vertical="center" wrapText="1"/>
    </xf>
    <xf numFmtId="3" fontId="3" fillId="0" borderId="0" xfId="26" applyNumberFormat="1" applyFont="1"/>
    <xf numFmtId="0" fontId="0" fillId="23" borderId="0" xfId="0" applyFill="1"/>
    <xf numFmtId="0" fontId="5" fillId="0" borderId="0" xfId="0" applyFont="1" applyAlignment="1">
      <alignment horizontal="center"/>
    </xf>
    <xf numFmtId="0" fontId="2" fillId="20" borderId="3" xfId="0" applyFont="1" applyFill="1" applyBorder="1" applyAlignment="1">
      <alignment horizontal="center" vertical="center" wrapText="1"/>
    </xf>
    <xf numFmtId="3" fontId="13" fillId="21" borderId="2" xfId="0" applyNumberFormat="1" applyFont="1" applyFill="1" applyBorder="1" applyAlignment="1">
      <alignment horizontal="center" vertical="center" wrapText="1"/>
    </xf>
    <xf numFmtId="0" fontId="24" fillId="0" borderId="0" xfId="0" applyFont="1" applyAlignment="1">
      <alignment horizontal="right"/>
    </xf>
    <xf numFmtId="164" fontId="25" fillId="0" borderId="0" xfId="0" quotePrefix="1" applyNumberFormat="1" applyFont="1" applyAlignment="1">
      <alignment horizontal="left"/>
    </xf>
    <xf numFmtId="0" fontId="24" fillId="0" borderId="0" xfId="0" applyFont="1"/>
    <xf numFmtId="3" fontId="13" fillId="0" borderId="4" xfId="0" applyNumberFormat="1"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4" fillId="24" borderId="5" xfId="0" applyFont="1" applyFill="1" applyBorder="1" applyAlignment="1">
      <alignment horizontal="centerContinuous"/>
    </xf>
    <xf numFmtId="0" fontId="14" fillId="24" borderId="6" xfId="0" applyFont="1" applyFill="1" applyBorder="1" applyAlignment="1">
      <alignment horizontal="centerContinuous"/>
    </xf>
    <xf numFmtId="3" fontId="14" fillId="24" borderId="6" xfId="0" applyNumberFormat="1" applyFont="1" applyFill="1" applyBorder="1"/>
    <xf numFmtId="3" fontId="14" fillId="24" borderId="7" xfId="0" applyNumberFormat="1" applyFont="1" applyFill="1" applyBorder="1"/>
    <xf numFmtId="0" fontId="12" fillId="25" borderId="3" xfId="0" applyFont="1" applyFill="1" applyBorder="1" applyAlignment="1">
      <alignment horizontal="center"/>
    </xf>
    <xf numFmtId="0" fontId="22" fillId="25" borderId="2" xfId="0" applyFont="1" applyFill="1" applyBorder="1" applyAlignment="1">
      <alignment horizontal="left"/>
    </xf>
    <xf numFmtId="3" fontId="14" fillId="25" borderId="2" xfId="0" applyNumberFormat="1" applyFont="1" applyFill="1" applyBorder="1"/>
    <xf numFmtId="3" fontId="14" fillId="25" borderId="4" xfId="0" applyNumberFormat="1" applyFont="1" applyFill="1" applyBorder="1"/>
    <xf numFmtId="0" fontId="12" fillId="25" borderId="3" xfId="0" quotePrefix="1" applyFont="1" applyFill="1" applyBorder="1" applyAlignment="1">
      <alignment horizontal="center"/>
    </xf>
    <xf numFmtId="0" fontId="12" fillId="25" borderId="2" xfId="0" applyFont="1" applyFill="1" applyBorder="1" applyAlignment="1">
      <alignment horizontal="left"/>
    </xf>
    <xf numFmtId="0" fontId="12" fillId="24" borderId="4" xfId="0" applyFont="1" applyFill="1" applyBorder="1" applyAlignment="1">
      <alignment horizontal="center" vertical="center" wrapText="1"/>
    </xf>
    <xf numFmtId="10" fontId="14" fillId="24" borderId="6" xfId="0" applyNumberFormat="1" applyFont="1" applyFill="1" applyBorder="1"/>
    <xf numFmtId="10" fontId="14" fillId="25" borderId="2" xfId="0" applyNumberFormat="1" applyFont="1" applyFill="1" applyBorder="1"/>
    <xf numFmtId="3" fontId="14" fillId="24" borderId="6" xfId="0" applyNumberFormat="1" applyFont="1" applyFill="1" applyBorder="1" applyAlignment="1">
      <alignment horizontal="right"/>
    </xf>
    <xf numFmtId="3" fontId="14" fillId="24" borderId="7" xfId="0" applyNumberFormat="1" applyFont="1" applyFill="1" applyBorder="1" applyAlignment="1">
      <alignment horizontal="right"/>
    </xf>
    <xf numFmtId="0" fontId="24" fillId="24" borderId="2" xfId="0" applyFont="1" applyFill="1" applyBorder="1" applyAlignment="1">
      <alignment vertical="center" wrapText="1"/>
    </xf>
    <xf numFmtId="0" fontId="0" fillId="0" borderId="8" xfId="0" applyBorder="1"/>
    <xf numFmtId="0" fontId="0" fillId="0" borderId="5" xfId="0" applyBorder="1"/>
    <xf numFmtId="0" fontId="14" fillId="25" borderId="2" xfId="0" applyFont="1" applyFill="1" applyBorder="1"/>
    <xf numFmtId="0" fontId="14" fillId="25" borderId="4" xfId="0" applyFont="1" applyFill="1" applyBorder="1"/>
    <xf numFmtId="164" fontId="14" fillId="25" borderId="2" xfId="0" applyNumberFormat="1" applyFont="1" applyFill="1" applyBorder="1"/>
    <xf numFmtId="164" fontId="14" fillId="25" borderId="4" xfId="0" applyNumberFormat="1" applyFont="1" applyFill="1" applyBorder="1"/>
    <xf numFmtId="0" fontId="12" fillId="24" borderId="3" xfId="0" applyFont="1" applyFill="1" applyBorder="1"/>
    <xf numFmtId="17" fontId="12" fillId="24" borderId="9" xfId="0" quotePrefix="1" applyNumberFormat="1" applyFont="1" applyFill="1" applyBorder="1" applyAlignment="1">
      <alignment horizontal="center" vertical="center" wrapText="1"/>
    </xf>
    <xf numFmtId="17" fontId="12" fillId="24" borderId="10" xfId="0" quotePrefix="1" applyNumberFormat="1" applyFont="1" applyFill="1" applyBorder="1" applyAlignment="1">
      <alignment horizontal="center" vertical="center" wrapText="1"/>
    </xf>
    <xf numFmtId="0" fontId="24" fillId="24" borderId="6" xfId="0" applyFont="1" applyFill="1" applyBorder="1" applyAlignment="1">
      <alignment vertical="center" wrapText="1"/>
    </xf>
    <xf numFmtId="0" fontId="24" fillId="24" borderId="7" xfId="0" applyFont="1" applyFill="1" applyBorder="1" applyAlignment="1">
      <alignment vertical="center" wrapText="1"/>
    </xf>
    <xf numFmtId="0" fontId="24" fillId="24" borderId="4" xfId="0" applyFont="1" applyFill="1" applyBorder="1" applyAlignment="1">
      <alignment vertical="center" wrapText="1"/>
    </xf>
    <xf numFmtId="2" fontId="14" fillId="24" borderId="6" xfId="0" applyNumberFormat="1" applyFont="1" applyFill="1" applyBorder="1" applyAlignment="1">
      <alignment horizontal="center"/>
    </xf>
    <xf numFmtId="2" fontId="14" fillId="24" borderId="7" xfId="0" applyNumberFormat="1" applyFont="1" applyFill="1" applyBorder="1" applyAlignment="1">
      <alignment horizontal="center"/>
    </xf>
    <xf numFmtId="2" fontId="14" fillId="25" borderId="2" xfId="0" applyNumberFormat="1" applyFont="1" applyFill="1" applyBorder="1" applyAlignment="1">
      <alignment horizontal="center"/>
    </xf>
    <xf numFmtId="2" fontId="14" fillId="25" borderId="4" xfId="0" applyNumberFormat="1" applyFont="1" applyFill="1" applyBorder="1" applyAlignment="1">
      <alignment horizontal="center"/>
    </xf>
    <xf numFmtId="3" fontId="3" fillId="0" borderId="0" xfId="0" applyNumberFormat="1" applyFont="1" applyFill="1" applyBorder="1"/>
    <xf numFmtId="17" fontId="12" fillId="24" borderId="8" xfId="0" quotePrefix="1" applyNumberFormat="1" applyFont="1" applyFill="1" applyBorder="1" applyAlignment="1">
      <alignment horizontal="center" vertical="center" wrapText="1"/>
    </xf>
    <xf numFmtId="3" fontId="14" fillId="25" borderId="5" xfId="0" applyNumberFormat="1" applyFont="1" applyFill="1" applyBorder="1"/>
    <xf numFmtId="3" fontId="14" fillId="25" borderId="6" xfId="0" applyNumberFormat="1" applyFont="1" applyFill="1" applyBorder="1"/>
    <xf numFmtId="3" fontId="14" fillId="25" borderId="7" xfId="0" applyNumberFormat="1" applyFont="1" applyFill="1" applyBorder="1"/>
    <xf numFmtId="0" fontId="12" fillId="24" borderId="2" xfId="26" applyFont="1" applyFill="1" applyBorder="1" applyAlignment="1">
      <alignment horizontal="center"/>
    </xf>
    <xf numFmtId="0" fontId="12" fillId="25" borderId="2" xfId="26" applyFont="1" applyFill="1" applyBorder="1"/>
    <xf numFmtId="0" fontId="12" fillId="24" borderId="3" xfId="26" applyFont="1" applyFill="1" applyBorder="1" applyAlignment="1">
      <alignment horizontal="center"/>
    </xf>
    <xf numFmtId="10" fontId="12" fillId="24" borderId="4" xfId="26" applyNumberFormat="1" applyFont="1" applyFill="1" applyBorder="1" applyAlignment="1">
      <alignment horizontal="center"/>
    </xf>
    <xf numFmtId="0" fontId="10" fillId="25" borderId="3" xfId="26" applyFont="1" applyFill="1" applyBorder="1"/>
    <xf numFmtId="10" fontId="14" fillId="25" borderId="4" xfId="26" applyNumberFormat="1" applyFont="1" applyFill="1" applyBorder="1"/>
    <xf numFmtId="0" fontId="12" fillId="25" borderId="3" xfId="26" applyFont="1" applyFill="1" applyBorder="1"/>
    <xf numFmtId="0" fontId="14" fillId="24" borderId="5" xfId="26" applyFont="1" applyFill="1" applyBorder="1"/>
    <xf numFmtId="0" fontId="14" fillId="24" borderId="6" xfId="26" applyFont="1" applyFill="1" applyBorder="1"/>
    <xf numFmtId="10" fontId="14" fillId="24" borderId="7" xfId="26" applyNumberFormat="1" applyFont="1" applyFill="1" applyBorder="1"/>
    <xf numFmtId="0" fontId="12" fillId="24" borderId="4" xfId="26" applyFont="1" applyFill="1" applyBorder="1" applyAlignment="1">
      <alignment horizontal="center" vertical="center" wrapText="1"/>
    </xf>
    <xf numFmtId="0" fontId="12" fillId="24" borderId="4" xfId="26" applyFont="1" applyFill="1" applyBorder="1" applyAlignment="1">
      <alignment horizontal="center"/>
    </xf>
    <xf numFmtId="3" fontId="14" fillId="24" borderId="7" xfId="25" applyNumberFormat="1" applyFont="1" applyFill="1" applyBorder="1"/>
    <xf numFmtId="0" fontId="15" fillId="25" borderId="3" xfId="26" applyFont="1" applyFill="1" applyBorder="1" applyAlignment="1">
      <alignment horizontal="center"/>
    </xf>
    <xf numFmtId="3" fontId="14" fillId="25" borderId="4" xfId="25" applyNumberFormat="1" applyFont="1" applyFill="1" applyBorder="1"/>
    <xf numFmtId="0" fontId="12" fillId="25" borderId="3" xfId="26" applyFont="1" applyFill="1" applyBorder="1" applyAlignment="1">
      <alignment horizontal="center"/>
    </xf>
    <xf numFmtId="17" fontId="14" fillId="25" borderId="3" xfId="0" quotePrefix="1" applyNumberFormat="1" applyFont="1" applyFill="1" applyBorder="1"/>
    <xf numFmtId="17" fontId="14" fillId="25" borderId="5" xfId="0" quotePrefix="1" applyNumberFormat="1" applyFont="1" applyFill="1" applyBorder="1"/>
    <xf numFmtId="3" fontId="6" fillId="0" borderId="2" xfId="0" applyNumberFormat="1" applyFont="1" applyBorder="1"/>
    <xf numFmtId="3" fontId="6" fillId="0" borderId="4" xfId="0" applyNumberFormat="1" applyFont="1" applyBorder="1"/>
    <xf numFmtId="0" fontId="12" fillId="24" borderId="2" xfId="0" applyFont="1" applyFill="1" applyBorder="1" applyAlignment="1">
      <alignment horizontal="center" vertical="center" wrapText="1"/>
    </xf>
    <xf numFmtId="0" fontId="12" fillId="24" borderId="11" xfId="0" applyFont="1" applyFill="1" applyBorder="1" applyAlignment="1">
      <alignment horizontal="center" vertical="center" wrapText="1"/>
    </xf>
    <xf numFmtId="0" fontId="12" fillId="24" borderId="12" xfId="0" applyFont="1" applyFill="1" applyBorder="1" applyAlignment="1">
      <alignment horizontal="center" vertical="center"/>
    </xf>
    <xf numFmtId="0" fontId="12" fillId="24" borderId="13" xfId="0" applyFont="1" applyFill="1" applyBorder="1" applyAlignment="1">
      <alignment horizontal="center" vertical="center"/>
    </xf>
    <xf numFmtId="3" fontId="12" fillId="24" borderId="2" xfId="0" applyNumberFormat="1" applyFont="1" applyFill="1" applyBorder="1" applyAlignment="1">
      <alignment horizontal="center" vertical="center" wrapText="1"/>
    </xf>
    <xf numFmtId="3" fontId="12" fillId="24" borderId="4" xfId="0" applyNumberFormat="1"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0" fillId="0" borderId="0" xfId="0" applyFont="1" applyAlignment="1">
      <alignment horizontal="left" vertical="top" wrapText="1"/>
    </xf>
    <xf numFmtId="0" fontId="10" fillId="0" borderId="0" xfId="0" applyNumberFormat="1" applyFont="1" applyAlignment="1">
      <alignment horizontal="left" vertical="top" wrapText="1"/>
    </xf>
    <xf numFmtId="0" fontId="10" fillId="0" borderId="0" xfId="0" applyFont="1" applyAlignment="1">
      <alignment horizontal="left" vertical="top"/>
    </xf>
    <xf numFmtId="0" fontId="12" fillId="24" borderId="4" xfId="0" applyFont="1" applyFill="1" applyBorder="1" applyAlignment="1">
      <alignment horizontal="center" vertical="center" wrapText="1"/>
    </xf>
    <xf numFmtId="0" fontId="5" fillId="0" borderId="0" xfId="0" applyFont="1" applyAlignment="1">
      <alignment horizontal="center"/>
    </xf>
    <xf numFmtId="17" fontId="12" fillId="24" borderId="2" xfId="0" quotePrefix="1" applyNumberFormat="1" applyFont="1" applyFill="1" applyBorder="1" applyAlignment="1">
      <alignment horizontal="center" vertical="center" wrapText="1"/>
    </xf>
    <xf numFmtId="0" fontId="14" fillId="24" borderId="5" xfId="0" applyFont="1" applyFill="1" applyBorder="1" applyAlignment="1">
      <alignment horizontal="center"/>
    </xf>
    <xf numFmtId="0" fontId="14" fillId="24" borderId="6" xfId="0" applyFont="1" applyFill="1" applyBorder="1" applyAlignment="1">
      <alignment horizontal="center"/>
    </xf>
    <xf numFmtId="17" fontId="12" fillId="24" borderId="4" xfId="0" quotePrefix="1" applyNumberFormat="1" applyFont="1" applyFill="1" applyBorder="1" applyAlignment="1">
      <alignment horizontal="center" vertical="center" wrapText="1"/>
    </xf>
    <xf numFmtId="0" fontId="12" fillId="24" borderId="2" xfId="0" quotePrefix="1" applyFont="1" applyFill="1" applyBorder="1" applyAlignment="1">
      <alignment horizontal="center" vertical="center" wrapText="1"/>
    </xf>
    <xf numFmtId="0" fontId="12" fillId="24" borderId="3" xfId="26" applyFont="1" applyFill="1" applyBorder="1" applyAlignment="1">
      <alignment horizontal="center"/>
    </xf>
    <xf numFmtId="0" fontId="12" fillId="24" borderId="2" xfId="26" applyFont="1" applyFill="1" applyBorder="1" applyAlignment="1">
      <alignment horizontal="center"/>
    </xf>
    <xf numFmtId="0" fontId="12" fillId="24" borderId="4" xfId="26" applyFont="1" applyFill="1" applyBorder="1" applyAlignment="1">
      <alignment horizontal="center"/>
    </xf>
    <xf numFmtId="0" fontId="2" fillId="0" borderId="0" xfId="26" applyFont="1" applyAlignment="1">
      <alignment horizontal="center"/>
    </xf>
    <xf numFmtId="0" fontId="12" fillId="24" borderId="11" xfId="26" applyFont="1" applyFill="1" applyBorder="1" applyAlignment="1">
      <alignment horizontal="center" vertical="center" wrapText="1"/>
    </xf>
    <xf numFmtId="0" fontId="12" fillId="24" borderId="12" xfId="26" applyFont="1" applyFill="1" applyBorder="1" applyAlignment="1">
      <alignment horizontal="center" vertical="center"/>
    </xf>
    <xf numFmtId="0" fontId="12" fillId="24" borderId="13" xfId="26" applyFont="1" applyFill="1" applyBorder="1" applyAlignment="1">
      <alignment horizontal="center" vertical="center"/>
    </xf>
    <xf numFmtId="0" fontId="12" fillId="24" borderId="3" xfId="26" applyFont="1" applyFill="1" applyBorder="1" applyAlignment="1">
      <alignment horizontal="center" vertical="center"/>
    </xf>
    <xf numFmtId="0" fontId="12" fillId="24" borderId="2" xfId="26" applyFont="1" applyFill="1" applyBorder="1" applyAlignment="1">
      <alignment horizontal="center" vertical="center"/>
    </xf>
    <xf numFmtId="0" fontId="12" fillId="24" borderId="11" xfId="25" applyFont="1" applyFill="1" applyBorder="1" applyAlignment="1">
      <alignment horizontal="center" vertical="center" wrapText="1"/>
    </xf>
    <xf numFmtId="0" fontId="12" fillId="24" borderId="12" xfId="25" applyFont="1" applyFill="1" applyBorder="1" applyAlignment="1">
      <alignment horizontal="center" vertical="center"/>
    </xf>
    <xf numFmtId="0" fontId="12" fillId="24" borderId="13" xfId="25" applyFont="1" applyFill="1" applyBorder="1" applyAlignment="1">
      <alignment horizontal="center" vertical="center"/>
    </xf>
    <xf numFmtId="3" fontId="14" fillId="24" borderId="5" xfId="0" applyNumberFormat="1" applyFont="1" applyFill="1" applyBorder="1" applyAlignment="1">
      <alignment horizontal="center"/>
    </xf>
    <xf numFmtId="3" fontId="14" fillId="24" borderId="6" xfId="0" applyNumberFormat="1" applyFont="1" applyFill="1" applyBorder="1" applyAlignment="1">
      <alignment horizontal="center"/>
    </xf>
    <xf numFmtId="0" fontId="12" fillId="24" borderId="14"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cellXfs>
  <cellStyles count="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Normal" xfId="0" builtinId="0"/>
    <cellStyle name="Normal 2" xfId="25"/>
    <cellStyle name="Normal_k_participanti_judete_1008" xfId="26"/>
    <cellStyle name="Total" xfId="2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Repartizarea pe sexe a participantilor</a:t>
            </a:r>
          </a:p>
          <a:p>
            <a:pPr>
              <a:defRPr sz="1050"/>
            </a:pPr>
            <a:r>
              <a:rPr lang="en-US" sz="1050"/>
              <a:t>la luna de referinta NOIEMBRIE 2021</a:t>
            </a:r>
          </a:p>
          <a:p>
            <a:pPr>
              <a:defRPr sz="1050"/>
            </a:pPr>
            <a:endParaRPr lang="en-US" sz="1050"/>
          </a:p>
          <a:p>
            <a:pPr>
              <a:defRPr sz="1050"/>
            </a:pPr>
            <a:endParaRPr lang="en-US" sz="1050"/>
          </a:p>
        </c:rich>
      </c:tx>
      <c:layout>
        <c:manualLayout>
          <c:xMode val="edge"/>
          <c:yMode val="edge"/>
          <c:x val="0.37095594143169081"/>
          <c:y val="6.771921156914211E-2"/>
        </c:manualLayout>
      </c:layout>
    </c:title>
    <c:view3D>
      <c:perspective val="0"/>
    </c:view3D>
    <c:plotArea>
      <c:layout>
        <c:manualLayout>
          <c:layoutTarget val="inner"/>
          <c:xMode val="edge"/>
          <c:yMode val="edge"/>
          <c:x val="0.15094339622641526"/>
          <c:y val="0.38336052202283882"/>
          <c:w val="0.6270810210876806"/>
          <c:h val="0.36541598694942939"/>
        </c:manualLayout>
      </c:layout>
      <c:pie3DChart>
        <c:varyColors val="1"/>
        <c:ser>
          <c:idx val="0"/>
          <c:order val="0"/>
          <c:dPt>
            <c:idx val="0"/>
            <c:explosion val="8"/>
          </c:dPt>
          <c:dLbls>
            <c:dLbl>
              <c:idx val="0"/>
              <c:layout>
                <c:manualLayout>
                  <c:x val="-0.11432208598786414"/>
                  <c:y val="-0.19734381489426392"/>
                </c:manualLayout>
              </c:layout>
              <c:dLblPos val="bestFit"/>
              <c:showVal val="1"/>
              <c:showPercent val="1"/>
              <c:separator>
</c:separator>
            </c:dLbl>
            <c:dLbl>
              <c:idx val="1"/>
              <c:layout>
                <c:manualLayout>
                  <c:x val="6.0355568761451955E-2"/>
                  <c:y val="-0.28044289732951438"/>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rp_sexe_1121!$E$4:$F$4</c:f>
              <c:strCache>
                <c:ptCount val="2"/>
                <c:pt idx="0">
                  <c:v>femei</c:v>
                </c:pt>
                <c:pt idx="1">
                  <c:v>barbati</c:v>
                </c:pt>
              </c:strCache>
            </c:strRef>
          </c:cat>
          <c:val>
            <c:numRef>
              <c:f>rp_sexe_1121!$E$12:$F$12</c:f>
              <c:numCache>
                <c:formatCode>#,##0</c:formatCode>
                <c:ptCount val="2"/>
                <c:pt idx="0">
                  <c:v>3744158</c:v>
                </c:pt>
                <c:pt idx="1">
                  <c:v>4055005</c:v>
                </c:pt>
              </c:numCache>
            </c:numRef>
          </c:val>
        </c:ser>
        <c:dLbls>
          <c:showVal val="1"/>
          <c:showPercent val="1"/>
          <c:separator>
</c:separator>
        </c:dLbls>
      </c:pie3DChart>
      <c:spPr>
        <a:noFill/>
        <a:ln w="25400">
          <a:noFill/>
        </a:ln>
      </c:spPr>
    </c:plotArea>
    <c:legend>
      <c:legendPos val="r"/>
      <c:layout>
        <c:manualLayout>
          <c:xMode val="edge"/>
          <c:yMode val="edge"/>
          <c:x val="0.45283020294732068"/>
          <c:y val="0.80032731202717322"/>
          <c:w val="8.7680300466643213E-2"/>
          <c:h val="0.14729946991920118"/>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00"/>
            </a:pPr>
            <a:r>
              <a:rPr lang="en-US" sz="1000"/>
              <a:t>Situatie centralizatoare privind repartizarea</a:t>
            </a:r>
          </a:p>
          <a:p>
            <a:pPr>
              <a:defRPr sz="1000"/>
            </a:pPr>
            <a:r>
              <a:rPr lang="en-US" sz="1000"/>
              <a:t> pe sexe si categorii de varsta a participantilor</a:t>
            </a:r>
          </a:p>
          <a:p>
            <a:pPr>
              <a:defRPr sz="1000"/>
            </a:pPr>
            <a:r>
              <a:rPr lang="en-US" sz="1000"/>
              <a:t> aferente lunii de referinta NOIEMBRIE 2021</a:t>
            </a:r>
          </a:p>
        </c:rich>
      </c:tx>
      <c:layout>
        <c:manualLayout>
          <c:xMode val="edge"/>
          <c:yMode val="edge"/>
          <c:x val="0.32739722660717835"/>
          <c:y val="7.6041111299443742E-2"/>
        </c:manualLayout>
      </c:layout>
    </c:title>
    <c:view3D>
      <c:hPercent val="167"/>
      <c:depthPercent val="100"/>
      <c:rAngAx val="1"/>
    </c:view3D>
    <c:plotArea>
      <c:layout>
        <c:manualLayout>
          <c:layoutTarget val="inner"/>
          <c:xMode val="edge"/>
          <c:yMode val="edge"/>
          <c:x val="0.18934911242603567"/>
          <c:y val="0.27032161057272952"/>
          <c:w val="0.55739644970414171"/>
          <c:h val="0.66918776323598772"/>
        </c:manualLayout>
      </c:layout>
      <c:bar3DChart>
        <c:barDir val="bar"/>
        <c:grouping val="clustered"/>
        <c:ser>
          <c:idx val="0"/>
          <c:order val="0"/>
          <c:tx>
            <c:strRef>
              <c:f>rp_varste_sexe_1121!$E$10:$H$10</c:f>
              <c:strCache>
                <c:ptCount val="1"/>
                <c:pt idx="0">
                  <c:v>15-25 ani 25-35 ani 35-45 ani peste 45 de ani</c:v>
                </c:pt>
              </c:strCache>
            </c:strRef>
          </c:tx>
          <c:dLbls>
            <c:dLbl>
              <c:idx val="0"/>
              <c:layout>
                <c:manualLayout>
                  <c:x val="-0.11622618770286852"/>
                  <c:y val="4.0746418984961511E-3"/>
                </c:manualLayout>
              </c:layout>
              <c:showVal val="1"/>
            </c:dLbl>
            <c:dLbl>
              <c:idx val="1"/>
              <c:layout>
                <c:manualLayout>
                  <c:x val="-0.35120309369612823"/>
                  <c:y val="7.1893187264635431E-3"/>
                </c:manualLayout>
              </c:layout>
              <c:showVal val="1"/>
            </c:dLbl>
            <c:dLbl>
              <c:idx val="2"/>
              <c:layout>
                <c:manualLayout>
                  <c:x val="-0.43824255695848668"/>
                  <c:y val="8.5239817612584436E-4"/>
                </c:manualLayout>
              </c:layout>
              <c:showVal val="1"/>
            </c:dLbl>
            <c:dLbl>
              <c:idx val="3"/>
              <c:layout>
                <c:manualLayout>
                  <c:x val="-0.32308015344235841"/>
                  <c:y val="-6.1146420969590545E-3"/>
                </c:manualLayout>
              </c:layout>
              <c:showVal val="1"/>
            </c:dLbl>
            <c:txPr>
              <a:bodyPr/>
              <a:lstStyle/>
              <a:p>
                <a:pPr>
                  <a:defRPr b="1"/>
                </a:pPr>
                <a:endParaRPr lang="en-US"/>
              </a:p>
            </c:txPr>
            <c:showVal val="1"/>
          </c:dLbls>
          <c:cat>
            <c:strRef>
              <c:f>rp_varste_sexe_1121!$E$10:$H$10</c:f>
              <c:strCache>
                <c:ptCount val="4"/>
                <c:pt idx="0">
                  <c:v>15-25 ani</c:v>
                </c:pt>
                <c:pt idx="1">
                  <c:v>25-35 ani</c:v>
                </c:pt>
                <c:pt idx="2">
                  <c:v>35-45 ani</c:v>
                </c:pt>
                <c:pt idx="3">
                  <c:v>peste 45 de ani</c:v>
                </c:pt>
              </c:strCache>
            </c:strRef>
          </c:cat>
          <c:val>
            <c:numRef>
              <c:f>rp_varste_sexe_1121!$E$19:$H$19</c:f>
              <c:numCache>
                <c:formatCode>#,##0</c:formatCode>
                <c:ptCount val="4"/>
                <c:pt idx="0">
                  <c:v>807518</c:v>
                </c:pt>
                <c:pt idx="1">
                  <c:v>2210430</c:v>
                </c:pt>
                <c:pt idx="2">
                  <c:v>2715784</c:v>
                </c:pt>
                <c:pt idx="3">
                  <c:v>2065431</c:v>
                </c:pt>
              </c:numCache>
            </c:numRef>
          </c:val>
        </c:ser>
        <c:dLbls>
          <c:showVal val="1"/>
        </c:dLbls>
        <c:shape val="box"/>
        <c:axId val="174535808"/>
        <c:axId val="174537344"/>
        <c:axId val="0"/>
      </c:bar3DChart>
      <c:catAx>
        <c:axId val="174535808"/>
        <c:scaling>
          <c:orientation val="minMax"/>
        </c:scaling>
        <c:axPos val="l"/>
        <c:numFmt formatCode="General" sourceLinked="1"/>
        <c:tickLblPos val="low"/>
        <c:txPr>
          <a:bodyPr rot="0" vert="horz"/>
          <a:lstStyle/>
          <a:p>
            <a:pPr>
              <a:defRPr b="1"/>
            </a:pPr>
            <a:endParaRPr lang="en-US"/>
          </a:p>
        </c:txPr>
        <c:crossAx val="174537344"/>
        <c:crosses val="autoZero"/>
        <c:lblAlgn val="ctr"/>
        <c:lblOffset val="100"/>
        <c:tickLblSkip val="1"/>
        <c:tickMarkSkip val="1"/>
      </c:catAx>
      <c:valAx>
        <c:axId val="174537344"/>
        <c:scaling>
          <c:orientation val="minMax"/>
        </c:scaling>
        <c:axPos val="b"/>
        <c:majorGridlines/>
        <c:numFmt formatCode="#,##0" sourceLinked="1"/>
        <c:tickLblPos val="nextTo"/>
        <c:txPr>
          <a:bodyPr rot="0" vert="horz"/>
          <a:lstStyle/>
          <a:p>
            <a:pPr>
              <a:defRPr b="1"/>
            </a:pPr>
            <a:endParaRPr lang="en-US"/>
          </a:p>
        </c:txPr>
        <c:crossAx val="174535808"/>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9</xdr:col>
      <xdr:colOff>407154</xdr:colOff>
      <xdr:row>34</xdr:row>
      <xdr:rowOff>75809</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724025"/>
          <a:ext cx="7236579" cy="42858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7</xdr:col>
      <xdr:colOff>742050</xdr:colOff>
      <xdr:row>26</xdr:row>
      <xdr:rowOff>46795</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857250"/>
          <a:ext cx="7200000" cy="36091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7</xdr:col>
      <xdr:colOff>275685</xdr:colOff>
      <xdr:row>26</xdr:row>
      <xdr:rowOff>113857</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857250"/>
          <a:ext cx="6962235" cy="36762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9525</xdr:colOff>
      <xdr:row>30</xdr:row>
      <xdr:rowOff>0</xdr:rowOff>
    </xdr:to>
    <xdr:graphicFrame macro="">
      <xdr:nvGraphicFramePr>
        <xdr:cNvPr id="78234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9525</xdr:colOff>
      <xdr:row>30</xdr:row>
      <xdr:rowOff>9525</xdr:rowOff>
    </xdr:to>
    <xdr:graphicFrame macro="">
      <xdr:nvGraphicFramePr>
        <xdr:cNvPr id="8028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K31"/>
  <sheetViews>
    <sheetView tabSelected="1" zoomScaleNormal="100" workbookViewId="0">
      <selection activeCell="G22" sqref="G22"/>
    </sheetView>
  </sheetViews>
  <sheetFormatPr defaultRowHeight="12.75"/>
  <cols>
    <col min="2" max="2" width="6.28515625" customWidth="1"/>
    <col min="3" max="3" width="18" style="9" customWidth="1"/>
    <col min="4" max="4" width="13.5703125" customWidth="1"/>
    <col min="5" max="5" width="12.85546875" customWidth="1"/>
    <col min="6" max="7" width="13.7109375" bestFit="1" customWidth="1"/>
    <col min="8" max="8" width="12.42578125" customWidth="1"/>
    <col min="9" max="9" width="16.42578125" customWidth="1"/>
    <col min="10" max="10" width="15.42578125" style="6" bestFit="1" customWidth="1"/>
    <col min="11" max="11" width="14.5703125" style="6" customWidth="1"/>
  </cols>
  <sheetData>
    <row r="1" spans="2:11" ht="13.5" thickBot="1"/>
    <row r="2" spans="2:11" ht="42" customHeight="1">
      <c r="B2" s="100" t="s">
        <v>214</v>
      </c>
      <c r="C2" s="101"/>
      <c r="D2" s="101"/>
      <c r="E2" s="101"/>
      <c r="F2" s="101"/>
      <c r="G2" s="101"/>
      <c r="H2" s="101"/>
      <c r="I2" s="101"/>
      <c r="J2" s="101"/>
      <c r="K2" s="102"/>
    </row>
    <row r="3" spans="2:11" s="7" customFormat="1" ht="76.5" customHeight="1">
      <c r="B3" s="105" t="s">
        <v>61</v>
      </c>
      <c r="C3" s="99" t="s">
        <v>203</v>
      </c>
      <c r="D3" s="99" t="s">
        <v>155</v>
      </c>
      <c r="E3" s="99" t="s">
        <v>170</v>
      </c>
      <c r="F3" s="99" t="s">
        <v>171</v>
      </c>
      <c r="G3" s="99"/>
      <c r="H3" s="99"/>
      <c r="I3" s="99" t="s">
        <v>172</v>
      </c>
      <c r="J3" s="103" t="s">
        <v>173</v>
      </c>
      <c r="K3" s="104" t="s">
        <v>174</v>
      </c>
    </row>
    <row r="4" spans="2:11" s="7" customFormat="1" ht="56.25" customHeight="1">
      <c r="B4" s="105" t="s">
        <v>61</v>
      </c>
      <c r="C4" s="99"/>
      <c r="D4" s="99"/>
      <c r="E4" s="99"/>
      <c r="F4" s="41" t="s">
        <v>58</v>
      </c>
      <c r="G4" s="41" t="s">
        <v>175</v>
      </c>
      <c r="H4" s="41" t="s">
        <v>176</v>
      </c>
      <c r="I4" s="99"/>
      <c r="J4" s="103"/>
      <c r="K4" s="104"/>
    </row>
    <row r="5" spans="2:11" s="8" customFormat="1" ht="13.5" hidden="1" customHeight="1">
      <c r="B5" s="30"/>
      <c r="C5" s="28"/>
      <c r="D5" s="29" t="s">
        <v>160</v>
      </c>
      <c r="E5" s="29" t="s">
        <v>183</v>
      </c>
      <c r="F5" s="29" t="s">
        <v>184</v>
      </c>
      <c r="G5" s="29" t="s">
        <v>185</v>
      </c>
      <c r="H5" s="29" t="s">
        <v>186</v>
      </c>
      <c r="I5" s="28"/>
      <c r="J5" s="36" t="s">
        <v>187</v>
      </c>
      <c r="K5" s="40"/>
    </row>
    <row r="6" spans="2:11" ht="15">
      <c r="B6" s="46">
        <v>1</v>
      </c>
      <c r="C6" s="47" t="s">
        <v>0</v>
      </c>
      <c r="D6" s="48">
        <v>1090961</v>
      </c>
      <c r="E6" s="48">
        <v>1139357</v>
      </c>
      <c r="F6" s="48">
        <v>116891656</v>
      </c>
      <c r="G6" s="48">
        <v>112819506</v>
      </c>
      <c r="H6" s="48">
        <v>4072150</v>
      </c>
      <c r="I6" s="48">
        <f t="shared" ref="I6:I12" si="0">F6/$C$15</f>
        <v>23640743.452320762</v>
      </c>
      <c r="J6" s="48">
        <v>3008653252</v>
      </c>
      <c r="K6" s="49">
        <f t="shared" ref="K6:K12" si="1">J6/$C$15</f>
        <v>608484832.03559518</v>
      </c>
    </row>
    <row r="7" spans="2:11" ht="15">
      <c r="B7" s="50">
        <v>2</v>
      </c>
      <c r="C7" s="47" t="s">
        <v>177</v>
      </c>
      <c r="D7" s="48">
        <v>1635318</v>
      </c>
      <c r="E7" s="48">
        <v>1710020</v>
      </c>
      <c r="F7" s="48">
        <v>173499543</v>
      </c>
      <c r="G7" s="48">
        <v>167312789</v>
      </c>
      <c r="H7" s="48">
        <v>6186754</v>
      </c>
      <c r="I7" s="48">
        <f t="shared" si="0"/>
        <v>35089400.950551122</v>
      </c>
      <c r="J7" s="48">
        <v>4461893894</v>
      </c>
      <c r="K7" s="49">
        <f t="shared" si="1"/>
        <v>902395367.37789464</v>
      </c>
    </row>
    <row r="8" spans="2:11" ht="15">
      <c r="B8" s="50">
        <v>3</v>
      </c>
      <c r="C8" s="51" t="s">
        <v>56</v>
      </c>
      <c r="D8" s="48">
        <v>715373</v>
      </c>
      <c r="E8" s="48">
        <v>741957</v>
      </c>
      <c r="F8" s="48">
        <v>65788768</v>
      </c>
      <c r="G8" s="48">
        <v>63397757</v>
      </c>
      <c r="H8" s="48">
        <v>2391011</v>
      </c>
      <c r="I8" s="48">
        <f t="shared" si="0"/>
        <v>13305444.028718779</v>
      </c>
      <c r="J8" s="48">
        <v>1690716900</v>
      </c>
      <c r="K8" s="49">
        <f t="shared" si="1"/>
        <v>341938901.81009203</v>
      </c>
    </row>
    <row r="9" spans="2:11" ht="15">
      <c r="B9" s="50">
        <v>4</v>
      </c>
      <c r="C9" s="51" t="s">
        <v>57</v>
      </c>
      <c r="D9" s="48">
        <v>504410</v>
      </c>
      <c r="E9" s="48">
        <v>522076</v>
      </c>
      <c r="F9" s="48">
        <v>45473482</v>
      </c>
      <c r="G9" s="48">
        <v>43733233</v>
      </c>
      <c r="H9" s="48">
        <v>1740249</v>
      </c>
      <c r="I9" s="48">
        <f t="shared" si="0"/>
        <v>9196780.6653857827</v>
      </c>
      <c r="J9" s="48">
        <v>1166289056</v>
      </c>
      <c r="K9" s="49">
        <f t="shared" si="1"/>
        <v>235876035.19061586</v>
      </c>
    </row>
    <row r="10" spans="2:11" ht="15">
      <c r="B10" s="50">
        <v>5</v>
      </c>
      <c r="C10" s="51" t="s">
        <v>178</v>
      </c>
      <c r="D10" s="48">
        <v>979954</v>
      </c>
      <c r="E10" s="48">
        <v>1017343</v>
      </c>
      <c r="F10" s="48">
        <v>90388351</v>
      </c>
      <c r="G10" s="48">
        <v>87465840</v>
      </c>
      <c r="H10" s="48">
        <v>2922511</v>
      </c>
      <c r="I10" s="48">
        <f t="shared" si="0"/>
        <v>18280584.690059662</v>
      </c>
      <c r="J10" s="48">
        <v>2332573274</v>
      </c>
      <c r="K10" s="49">
        <f t="shared" si="1"/>
        <v>471751091.9203155</v>
      </c>
    </row>
    <row r="11" spans="2:11" ht="15">
      <c r="B11" s="50">
        <v>6</v>
      </c>
      <c r="C11" s="51" t="s">
        <v>179</v>
      </c>
      <c r="D11" s="48">
        <v>815260</v>
      </c>
      <c r="E11" s="48">
        <v>848130</v>
      </c>
      <c r="F11" s="48">
        <v>79103319</v>
      </c>
      <c r="G11" s="48">
        <v>76429524</v>
      </c>
      <c r="H11" s="48">
        <v>2673795</v>
      </c>
      <c r="I11" s="48">
        <f t="shared" si="0"/>
        <v>15998244.311861666</v>
      </c>
      <c r="J11" s="48">
        <v>2038241231</v>
      </c>
      <c r="K11" s="49">
        <f t="shared" si="1"/>
        <v>412223931.84346247</v>
      </c>
    </row>
    <row r="12" spans="2:11" ht="15">
      <c r="B12" s="50">
        <v>7</v>
      </c>
      <c r="C12" s="51" t="s">
        <v>213</v>
      </c>
      <c r="D12" s="48">
        <v>2057887</v>
      </c>
      <c r="E12" s="48">
        <v>2167095</v>
      </c>
      <c r="F12" s="48">
        <v>268397519</v>
      </c>
      <c r="G12" s="48">
        <v>258490297</v>
      </c>
      <c r="H12" s="48">
        <v>9907222</v>
      </c>
      <c r="I12" s="48">
        <f t="shared" si="0"/>
        <v>54282034.381636165</v>
      </c>
      <c r="J12" s="48">
        <v>6893299733</v>
      </c>
      <c r="K12" s="49">
        <f t="shared" si="1"/>
        <v>1394134843.3613107</v>
      </c>
    </row>
    <row r="13" spans="2:11" ht="15.75" thickBot="1">
      <c r="B13" s="42" t="s">
        <v>62</v>
      </c>
      <c r="C13" s="43"/>
      <c r="D13" s="44">
        <f t="shared" ref="D13:K13" si="2">SUM(D6:D12)</f>
        <v>7799163</v>
      </c>
      <c r="E13" s="44">
        <f t="shared" si="2"/>
        <v>8145978</v>
      </c>
      <c r="F13" s="44">
        <f t="shared" si="2"/>
        <v>839542638</v>
      </c>
      <c r="G13" s="44">
        <f t="shared" si="2"/>
        <v>809648946</v>
      </c>
      <c r="H13" s="44">
        <f t="shared" si="2"/>
        <v>29893692</v>
      </c>
      <c r="I13" s="44">
        <f t="shared" si="2"/>
        <v>169793232.48053393</v>
      </c>
      <c r="J13" s="44">
        <f t="shared" si="2"/>
        <v>21591667340</v>
      </c>
      <c r="K13" s="45">
        <f t="shared" si="2"/>
        <v>4366805003.5392866</v>
      </c>
    </row>
    <row r="15" spans="2:11" s="16" customFormat="1">
      <c r="B15" s="37" t="s">
        <v>215</v>
      </c>
      <c r="C15" s="38">
        <v>4.9444999999999997</v>
      </c>
      <c r="J15" s="17"/>
      <c r="K15" s="17"/>
    </row>
    <row r="16" spans="2:11">
      <c r="B16" s="39"/>
      <c r="C16" s="39" t="s">
        <v>4</v>
      </c>
    </row>
    <row r="17" spans="7:7">
      <c r="G17" s="24"/>
    </row>
    <row r="18" spans="7:7">
      <c r="G18" s="24"/>
    </row>
    <row r="19" spans="7:7">
      <c r="G19" s="24"/>
    </row>
    <row r="20" spans="7:7">
      <c r="G20" s="24"/>
    </row>
    <row r="21" spans="7:7">
      <c r="G21" s="24"/>
    </row>
    <row r="22" spans="7:7">
      <c r="G22" s="24"/>
    </row>
    <row r="23" spans="7:7">
      <c r="G23" s="24"/>
    </row>
    <row r="24" spans="7:7">
      <c r="G24" s="24"/>
    </row>
    <row r="25" spans="7:7">
      <c r="G25" s="24"/>
    </row>
    <row r="26" spans="7:7">
      <c r="G26" s="24"/>
    </row>
    <row r="27" spans="7:7">
      <c r="G27" s="24"/>
    </row>
    <row r="28" spans="7:7">
      <c r="G28" s="24"/>
    </row>
    <row r="29" spans="7:7">
      <c r="G29" s="24"/>
    </row>
    <row r="30" spans="7:7">
      <c r="G30" s="24"/>
    </row>
    <row r="31" spans="7:7">
      <c r="G31" s="24"/>
    </row>
  </sheetData>
  <mergeCells count="9">
    <mergeCell ref="K3:K4"/>
    <mergeCell ref="I3:I4"/>
    <mergeCell ref="B3:B4"/>
    <mergeCell ref="C3:C4"/>
    <mergeCell ref="D3:D4"/>
    <mergeCell ref="E3:E4"/>
    <mergeCell ref="B2:K2"/>
    <mergeCell ref="J3:J4"/>
    <mergeCell ref="F3:H3"/>
  </mergeCells>
  <phoneticPr fontId="21" type="noConversion"/>
  <printOptions horizontalCentered="1"/>
  <pageMargins left="0.196850393700787" right="0.23622047244094499" top="0.59055118110236204" bottom="0.43307086614173201" header="0.35433070866141703" footer="0.196850393700787"/>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K16" sqref="K16"/>
    </sheetView>
  </sheetViews>
  <sheetFormatPr defaultRowHeight="15"/>
  <cols>
    <col min="1" max="1" width="9.140625" style="11"/>
    <col min="2" max="2" width="7.85546875" style="11" customWidth="1"/>
    <col min="3" max="3" width="20.140625" style="11" customWidth="1"/>
    <col min="4" max="4" width="13.7109375" style="11" customWidth="1"/>
    <col min="5" max="5" width="16.5703125" style="12" customWidth="1"/>
    <col min="6" max="6" width="9.7109375" style="11" customWidth="1"/>
    <col min="7" max="16384" width="9.140625" style="11"/>
  </cols>
  <sheetData>
    <row r="1" spans="2:5" ht="15.75" thickBot="1"/>
    <row r="2" spans="2:5" ht="58.5" customHeight="1">
      <c r="B2" s="120" t="s">
        <v>245</v>
      </c>
      <c r="C2" s="121"/>
      <c r="D2" s="121"/>
      <c r="E2" s="122"/>
    </row>
    <row r="3" spans="2:5">
      <c r="B3" s="116" t="s">
        <v>63</v>
      </c>
      <c r="C3" s="117"/>
      <c r="D3" s="117" t="s">
        <v>64</v>
      </c>
      <c r="E3" s="118"/>
    </row>
    <row r="4" spans="2:5">
      <c r="B4" s="81" t="s">
        <v>65</v>
      </c>
      <c r="C4" s="79" t="s">
        <v>66</v>
      </c>
      <c r="D4" s="79" t="s">
        <v>67</v>
      </c>
      <c r="E4" s="82" t="s">
        <v>68</v>
      </c>
    </row>
    <row r="5" spans="2:5" ht="15.75">
      <c r="B5" s="83"/>
      <c r="C5" s="80" t="s">
        <v>69</v>
      </c>
      <c r="D5" s="48">
        <v>102894</v>
      </c>
      <c r="E5" s="84">
        <f t="shared" ref="E5:E48" si="0">D5/$D$48</f>
        <v>1.3192954167004844E-2</v>
      </c>
    </row>
    <row r="6" spans="2:5" ht="15.75">
      <c r="B6" s="85" t="s">
        <v>70</v>
      </c>
      <c r="C6" s="80" t="s">
        <v>71</v>
      </c>
      <c r="D6" s="48">
        <v>69330</v>
      </c>
      <c r="E6" s="84">
        <f t="shared" si="0"/>
        <v>8.8894154411184884E-3</v>
      </c>
    </row>
    <row r="7" spans="2:5" ht="15.75">
      <c r="B7" s="85" t="s">
        <v>72</v>
      </c>
      <c r="C7" s="80" t="s">
        <v>73</v>
      </c>
      <c r="D7" s="48">
        <v>96943</v>
      </c>
      <c r="E7" s="84">
        <f t="shared" si="0"/>
        <v>1.2429923570003602E-2</v>
      </c>
    </row>
    <row r="8" spans="2:5" ht="15.75">
      <c r="B8" s="85" t="s">
        <v>74</v>
      </c>
      <c r="C8" s="80" t="s">
        <v>75</v>
      </c>
      <c r="D8" s="48">
        <v>123987</v>
      </c>
      <c r="E8" s="84">
        <f t="shared" si="0"/>
        <v>1.5897475152141325E-2</v>
      </c>
    </row>
    <row r="9" spans="2:5" ht="15.75">
      <c r="B9" s="85" t="s">
        <v>76</v>
      </c>
      <c r="C9" s="80" t="s">
        <v>77</v>
      </c>
      <c r="D9" s="48">
        <v>104847</v>
      </c>
      <c r="E9" s="84">
        <f t="shared" si="0"/>
        <v>1.3443365653468198E-2</v>
      </c>
    </row>
    <row r="10" spans="2:5" ht="15.75">
      <c r="B10" s="85" t="s">
        <v>78</v>
      </c>
      <c r="C10" s="80" t="s">
        <v>79</v>
      </c>
      <c r="D10" s="48">
        <v>158700</v>
      </c>
      <c r="E10" s="84">
        <f t="shared" si="0"/>
        <v>2.0348337379280317E-2</v>
      </c>
    </row>
    <row r="11" spans="2:5" ht="15.75">
      <c r="B11" s="85" t="s">
        <v>80</v>
      </c>
      <c r="C11" s="80" t="s">
        <v>81</v>
      </c>
      <c r="D11" s="48">
        <v>69859</v>
      </c>
      <c r="E11" s="84">
        <f t="shared" si="0"/>
        <v>8.9572432323827573E-3</v>
      </c>
    </row>
    <row r="12" spans="2:5" ht="15.75">
      <c r="B12" s="85" t="s">
        <v>82</v>
      </c>
      <c r="C12" s="80" t="s">
        <v>83</v>
      </c>
      <c r="D12" s="48">
        <v>58475</v>
      </c>
      <c r="E12" s="84">
        <f t="shared" si="0"/>
        <v>7.4975994218866816E-3</v>
      </c>
    </row>
    <row r="13" spans="2:5" ht="15.75">
      <c r="B13" s="85" t="s">
        <v>84</v>
      </c>
      <c r="C13" s="80" t="s">
        <v>85</v>
      </c>
      <c r="D13" s="48">
        <v>136829</v>
      </c>
      <c r="E13" s="84">
        <f t="shared" si="0"/>
        <v>1.7544062099997142E-2</v>
      </c>
    </row>
    <row r="14" spans="2:5" ht="15.75">
      <c r="B14" s="85" t="s">
        <v>86</v>
      </c>
      <c r="C14" s="80" t="s">
        <v>87</v>
      </c>
      <c r="D14" s="48">
        <v>48166</v>
      </c>
      <c r="E14" s="84">
        <f t="shared" si="0"/>
        <v>6.1757909149994681E-3</v>
      </c>
    </row>
    <row r="15" spans="2:5" ht="15.75">
      <c r="B15" s="85" t="s">
        <v>88</v>
      </c>
      <c r="C15" s="80" t="s">
        <v>89</v>
      </c>
      <c r="D15" s="48">
        <v>71685</v>
      </c>
      <c r="E15" s="84">
        <f t="shared" si="0"/>
        <v>9.191370920187205E-3</v>
      </c>
    </row>
    <row r="16" spans="2:5" ht="15.75">
      <c r="B16" s="85" t="s">
        <v>90</v>
      </c>
      <c r="C16" s="80" t="s">
        <v>91</v>
      </c>
      <c r="D16" s="48">
        <v>47846</v>
      </c>
      <c r="E16" s="84">
        <f t="shared" si="0"/>
        <v>6.1347608711345052E-3</v>
      </c>
    </row>
    <row r="17" spans="2:5" ht="15.75">
      <c r="B17" s="85" t="s">
        <v>92</v>
      </c>
      <c r="C17" s="80" t="s">
        <v>93</v>
      </c>
      <c r="D17" s="48">
        <v>218023</v>
      </c>
      <c r="E17" s="84">
        <f t="shared" si="0"/>
        <v>2.7954666417409148E-2</v>
      </c>
    </row>
    <row r="18" spans="2:5" ht="15.75">
      <c r="B18" s="85" t="s">
        <v>94</v>
      </c>
      <c r="C18" s="80" t="s">
        <v>95</v>
      </c>
      <c r="D18" s="48">
        <v>179193</v>
      </c>
      <c r="E18" s="84">
        <f t="shared" si="0"/>
        <v>2.2975927032169989E-2</v>
      </c>
    </row>
    <row r="19" spans="2:5" ht="15.75">
      <c r="B19" s="85" t="s">
        <v>96</v>
      </c>
      <c r="C19" s="80" t="s">
        <v>97</v>
      </c>
      <c r="D19" s="48">
        <v>54511</v>
      </c>
      <c r="E19" s="84">
        <f t="shared" si="0"/>
        <v>6.9893397535094473E-3</v>
      </c>
    </row>
    <row r="20" spans="2:5" ht="15.75">
      <c r="B20" s="85" t="s">
        <v>98</v>
      </c>
      <c r="C20" s="80" t="s">
        <v>99</v>
      </c>
      <c r="D20" s="48">
        <v>68067</v>
      </c>
      <c r="E20" s="84">
        <f t="shared" si="0"/>
        <v>8.7274749867389621E-3</v>
      </c>
    </row>
    <row r="21" spans="2:5" ht="15.75">
      <c r="B21" s="85" t="s">
        <v>100</v>
      </c>
      <c r="C21" s="80" t="s">
        <v>101</v>
      </c>
      <c r="D21" s="48">
        <v>132006</v>
      </c>
      <c r="E21" s="84">
        <f t="shared" si="0"/>
        <v>1.6925662407619894E-2</v>
      </c>
    </row>
    <row r="22" spans="2:5" ht="15.75">
      <c r="B22" s="85" t="s">
        <v>102</v>
      </c>
      <c r="C22" s="80" t="s">
        <v>103</v>
      </c>
      <c r="D22" s="48">
        <v>123814</v>
      </c>
      <c r="E22" s="84">
        <f t="shared" si="0"/>
        <v>1.5875293284676829E-2</v>
      </c>
    </row>
    <row r="23" spans="2:5" ht="15.75">
      <c r="B23" s="85" t="s">
        <v>104</v>
      </c>
      <c r="C23" s="80" t="s">
        <v>105</v>
      </c>
      <c r="D23" s="48">
        <v>70955</v>
      </c>
      <c r="E23" s="84">
        <f t="shared" si="0"/>
        <v>9.0977711326202561E-3</v>
      </c>
    </row>
    <row r="24" spans="2:5" ht="15.75">
      <c r="B24" s="85" t="s">
        <v>106</v>
      </c>
      <c r="C24" s="80" t="s">
        <v>107</v>
      </c>
      <c r="D24" s="48">
        <v>99993</v>
      </c>
      <c r="E24" s="84">
        <f t="shared" si="0"/>
        <v>1.2820991175591535E-2</v>
      </c>
    </row>
    <row r="25" spans="2:5" ht="15.75">
      <c r="B25" s="85" t="s">
        <v>108</v>
      </c>
      <c r="C25" s="80" t="s">
        <v>109</v>
      </c>
      <c r="D25" s="48">
        <v>107131</v>
      </c>
      <c r="E25" s="84">
        <f t="shared" si="0"/>
        <v>1.3736217591554375E-2</v>
      </c>
    </row>
    <row r="26" spans="2:5" ht="15.75">
      <c r="B26" s="85" t="s">
        <v>110</v>
      </c>
      <c r="C26" s="80" t="s">
        <v>111</v>
      </c>
      <c r="D26" s="48">
        <v>33735</v>
      </c>
      <c r="E26" s="84">
        <f t="shared" si="0"/>
        <v>4.325464155576695E-3</v>
      </c>
    </row>
    <row r="27" spans="2:5" ht="15.75">
      <c r="B27" s="85" t="s">
        <v>112</v>
      </c>
      <c r="C27" s="80" t="s">
        <v>113</v>
      </c>
      <c r="D27" s="48">
        <v>201750</v>
      </c>
      <c r="E27" s="84">
        <f t="shared" si="0"/>
        <v>2.586816046798868E-2</v>
      </c>
    </row>
    <row r="28" spans="2:5" ht="15.75">
      <c r="B28" s="85" t="s">
        <v>114</v>
      </c>
      <c r="C28" s="80" t="s">
        <v>115</v>
      </c>
      <c r="D28" s="48">
        <v>22909</v>
      </c>
      <c r="E28" s="84">
        <f t="shared" si="0"/>
        <v>2.9373664840701497E-3</v>
      </c>
    </row>
    <row r="29" spans="2:5" ht="15.75">
      <c r="B29" s="85" t="s">
        <v>116</v>
      </c>
      <c r="C29" s="80" t="s">
        <v>117</v>
      </c>
      <c r="D29" s="48">
        <v>136389</v>
      </c>
      <c r="E29" s="84">
        <f t="shared" si="0"/>
        <v>1.7487645789682815E-2</v>
      </c>
    </row>
    <row r="30" spans="2:5" ht="15.75">
      <c r="B30" s="85" t="s">
        <v>118</v>
      </c>
      <c r="C30" s="80" t="s">
        <v>119</v>
      </c>
      <c r="D30" s="48">
        <v>41509</v>
      </c>
      <c r="E30" s="84">
        <f t="shared" si="0"/>
        <v>5.322237783721151E-3</v>
      </c>
    </row>
    <row r="31" spans="2:5" ht="15.75">
      <c r="B31" s="85" t="s">
        <v>120</v>
      </c>
      <c r="C31" s="80" t="s">
        <v>121</v>
      </c>
      <c r="D31" s="48">
        <v>163217</v>
      </c>
      <c r="E31" s="84">
        <f t="shared" si="0"/>
        <v>2.092750209221169E-2</v>
      </c>
    </row>
    <row r="32" spans="2:5" ht="15.75">
      <c r="B32" s="85" t="s">
        <v>122</v>
      </c>
      <c r="C32" s="80" t="s">
        <v>123</v>
      </c>
      <c r="D32" s="48">
        <v>105878</v>
      </c>
      <c r="E32" s="84">
        <f t="shared" si="0"/>
        <v>1.3575559326045629E-2</v>
      </c>
    </row>
    <row r="33" spans="2:13" ht="15.75">
      <c r="B33" s="85" t="s">
        <v>124</v>
      </c>
      <c r="C33" s="80" t="s">
        <v>125</v>
      </c>
      <c r="D33" s="48">
        <v>77943</v>
      </c>
      <c r="E33" s="84">
        <f t="shared" si="0"/>
        <v>9.9937647155213961E-3</v>
      </c>
    </row>
    <row r="34" spans="2:13" ht="15.75">
      <c r="B34" s="85" t="s">
        <v>126</v>
      </c>
      <c r="C34" s="80" t="s">
        <v>127</v>
      </c>
      <c r="D34" s="48">
        <v>173340</v>
      </c>
      <c r="E34" s="84">
        <f t="shared" si="0"/>
        <v>2.2225461886102395E-2</v>
      </c>
    </row>
    <row r="35" spans="2:13" ht="15.75">
      <c r="B35" s="85" t="s">
        <v>128</v>
      </c>
      <c r="C35" s="80" t="s">
        <v>129</v>
      </c>
      <c r="D35" s="48">
        <v>124011</v>
      </c>
      <c r="E35" s="84">
        <f t="shared" si="0"/>
        <v>1.5900552405431197E-2</v>
      </c>
    </row>
    <row r="36" spans="2:13" ht="15.75">
      <c r="B36" s="85" t="s">
        <v>130</v>
      </c>
      <c r="C36" s="80" t="s">
        <v>131</v>
      </c>
      <c r="D36" s="48">
        <v>69888</v>
      </c>
      <c r="E36" s="84">
        <f t="shared" si="0"/>
        <v>8.9609615801080188E-3</v>
      </c>
    </row>
    <row r="37" spans="2:13" ht="15.75">
      <c r="B37" s="85" t="s">
        <v>132</v>
      </c>
      <c r="C37" s="80" t="s">
        <v>133</v>
      </c>
      <c r="D37" s="48">
        <v>183514</v>
      </c>
      <c r="E37" s="84">
        <f t="shared" si="0"/>
        <v>2.3529960843234075E-2</v>
      </c>
    </row>
    <row r="38" spans="2:13" ht="15.75">
      <c r="B38" s="85" t="s">
        <v>134</v>
      </c>
      <c r="C38" s="80" t="s">
        <v>135</v>
      </c>
      <c r="D38" s="48">
        <v>171735</v>
      </c>
      <c r="E38" s="84">
        <f t="shared" si="0"/>
        <v>2.2019670572342186E-2</v>
      </c>
    </row>
    <row r="39" spans="2:13" ht="15.75">
      <c r="B39" s="85" t="s">
        <v>136</v>
      </c>
      <c r="C39" s="80" t="s">
        <v>137</v>
      </c>
      <c r="D39" s="48">
        <v>41286</v>
      </c>
      <c r="E39" s="84">
        <f t="shared" si="0"/>
        <v>5.2936449719027546E-3</v>
      </c>
    </row>
    <row r="40" spans="2:13" ht="15.75">
      <c r="B40" s="85" t="s">
        <v>138</v>
      </c>
      <c r="C40" s="80" t="s">
        <v>139</v>
      </c>
      <c r="D40" s="48">
        <v>375439</v>
      </c>
      <c r="E40" s="84">
        <f t="shared" si="0"/>
        <v>4.8138370745681301E-2</v>
      </c>
      <c r="M40" s="25"/>
    </row>
    <row r="41" spans="2:13" ht="15.75">
      <c r="B41" s="85" t="s">
        <v>140</v>
      </c>
      <c r="C41" s="80" t="s">
        <v>141</v>
      </c>
      <c r="D41" s="48">
        <v>58753</v>
      </c>
      <c r="E41" s="84">
        <f t="shared" si="0"/>
        <v>7.5332442724943688E-3</v>
      </c>
    </row>
    <row r="42" spans="2:13" ht="15.75">
      <c r="B42" s="85" t="s">
        <v>142</v>
      </c>
      <c r="C42" s="80" t="s">
        <v>143</v>
      </c>
      <c r="D42" s="48">
        <v>88090</v>
      </c>
      <c r="E42" s="84">
        <f t="shared" si="0"/>
        <v>1.1294801762701971E-2</v>
      </c>
    </row>
    <row r="43" spans="2:13" ht="15.75">
      <c r="B43" s="85" t="s">
        <v>144</v>
      </c>
      <c r="C43" s="80" t="s">
        <v>145</v>
      </c>
      <c r="D43" s="48">
        <v>109333</v>
      </c>
      <c r="E43" s="84">
        <f t="shared" si="0"/>
        <v>1.4018555580900156E-2</v>
      </c>
    </row>
    <row r="44" spans="2:13" ht="15.75">
      <c r="B44" s="85" t="s">
        <v>146</v>
      </c>
      <c r="C44" s="80" t="s">
        <v>147</v>
      </c>
      <c r="D44" s="48">
        <v>86475</v>
      </c>
      <c r="E44" s="84">
        <f t="shared" si="0"/>
        <v>1.1087728260070985E-2</v>
      </c>
    </row>
    <row r="45" spans="2:13" ht="15.75">
      <c r="B45" s="85" t="s">
        <v>148</v>
      </c>
      <c r="C45" s="80" t="s">
        <v>149</v>
      </c>
      <c r="D45" s="48">
        <v>41751</v>
      </c>
      <c r="E45" s="84">
        <f t="shared" si="0"/>
        <v>5.3532667543940296E-3</v>
      </c>
    </row>
    <row r="46" spans="2:13" ht="15.75">
      <c r="B46" s="85" t="s">
        <v>150</v>
      </c>
      <c r="C46" s="80" t="s">
        <v>151</v>
      </c>
      <c r="D46" s="48">
        <v>2544552</v>
      </c>
      <c r="E46" s="84">
        <f t="shared" si="0"/>
        <v>0.32625962555212656</v>
      </c>
    </row>
    <row r="47" spans="2:13" ht="15.75">
      <c r="B47" s="85" t="s">
        <v>152</v>
      </c>
      <c r="C47" s="80" t="s">
        <v>153</v>
      </c>
      <c r="D47" s="48">
        <v>804412</v>
      </c>
      <c r="E47" s="84">
        <f t="shared" si="0"/>
        <v>0.10314081139219683</v>
      </c>
    </row>
    <row r="48" spans="2:13" ht="16.5" thickBot="1">
      <c r="B48" s="86" t="s">
        <v>154</v>
      </c>
      <c r="C48" s="87" t="s">
        <v>62</v>
      </c>
      <c r="D48" s="44">
        <f>SUM(D5:D47)</f>
        <v>7799163</v>
      </c>
      <c r="E48" s="88">
        <f t="shared" si="0"/>
        <v>1</v>
      </c>
    </row>
    <row r="49" spans="4:4">
      <c r="D49" s="32"/>
    </row>
  </sheetData>
  <mergeCells count="3">
    <mergeCell ref="B3:C3"/>
    <mergeCell ref="D3:E3"/>
    <mergeCell ref="B2:E2"/>
  </mergeCells>
  <phoneticPr fontId="7" type="noConversion"/>
  <printOptions horizontalCentered="1" verticalCentered="1"/>
  <pageMargins left="0.27" right="0.28000000000000003" top="0.26" bottom="0.55000000000000004" header="0.21" footer="0.15"/>
  <pageSetup scale="82"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H15" sqref="H15"/>
    </sheetView>
  </sheetViews>
  <sheetFormatPr defaultRowHeight="15"/>
  <cols>
    <col min="2" max="2" width="8.42578125" customWidth="1"/>
    <col min="3" max="3" width="19.28515625" customWidth="1"/>
    <col min="4" max="4" width="27.28515625" customWidth="1"/>
    <col min="5" max="16384" width="9.140625" style="11"/>
  </cols>
  <sheetData>
    <row r="1" spans="2:4" ht="15.75" thickBot="1"/>
    <row r="2" spans="2:4" ht="60" customHeight="1">
      <c r="B2" s="125" t="s">
        <v>246</v>
      </c>
      <c r="C2" s="126"/>
      <c r="D2" s="127"/>
    </row>
    <row r="3" spans="2:4" ht="65.25" customHeight="1">
      <c r="B3" s="123" t="s">
        <v>63</v>
      </c>
      <c r="C3" s="124"/>
      <c r="D3" s="89" t="s">
        <v>12</v>
      </c>
    </row>
    <row r="4" spans="2:4">
      <c r="B4" s="81" t="s">
        <v>65</v>
      </c>
      <c r="C4" s="79" t="s">
        <v>207</v>
      </c>
      <c r="D4" s="90"/>
    </row>
    <row r="5" spans="2:4" ht="15.75">
      <c r="B5" s="92"/>
      <c r="C5" s="80" t="s">
        <v>208</v>
      </c>
      <c r="D5" s="93">
        <v>13063</v>
      </c>
    </row>
    <row r="6" spans="2:4" ht="15.75">
      <c r="B6" s="94" t="s">
        <v>70</v>
      </c>
      <c r="C6" s="80" t="s">
        <v>71</v>
      </c>
      <c r="D6" s="93">
        <v>73530</v>
      </c>
    </row>
    <row r="7" spans="2:4" ht="15.75">
      <c r="B7" s="94" t="s">
        <v>72</v>
      </c>
      <c r="C7" s="80" t="s">
        <v>73</v>
      </c>
      <c r="D7" s="93">
        <v>95137</v>
      </c>
    </row>
    <row r="8" spans="2:4" ht="15.75">
      <c r="B8" s="94" t="s">
        <v>74</v>
      </c>
      <c r="C8" s="80" t="s">
        <v>75</v>
      </c>
      <c r="D8" s="93">
        <v>137845</v>
      </c>
    </row>
    <row r="9" spans="2:4" ht="15.75">
      <c r="B9" s="94" t="s">
        <v>76</v>
      </c>
      <c r="C9" s="80" t="s">
        <v>77</v>
      </c>
      <c r="D9" s="93">
        <v>88777</v>
      </c>
    </row>
    <row r="10" spans="2:4" ht="15.75">
      <c r="B10" s="94" t="s">
        <v>78</v>
      </c>
      <c r="C10" s="80" t="s">
        <v>79</v>
      </c>
      <c r="D10" s="93">
        <v>125779</v>
      </c>
    </row>
    <row r="11" spans="2:4" ht="15.75">
      <c r="B11" s="94" t="s">
        <v>80</v>
      </c>
      <c r="C11" s="80" t="s">
        <v>81</v>
      </c>
      <c r="D11" s="93">
        <v>47837</v>
      </c>
    </row>
    <row r="12" spans="2:4" ht="15.75">
      <c r="B12" s="94" t="s">
        <v>82</v>
      </c>
      <c r="C12" s="80" t="s">
        <v>83</v>
      </c>
      <c r="D12" s="93">
        <v>45499</v>
      </c>
    </row>
    <row r="13" spans="2:4" ht="15.75">
      <c r="B13" s="94" t="s">
        <v>84</v>
      </c>
      <c r="C13" s="80" t="s">
        <v>85</v>
      </c>
      <c r="D13" s="93">
        <v>131834</v>
      </c>
    </row>
    <row r="14" spans="2:4" ht="15.75">
      <c r="B14" s="94" t="s">
        <v>86</v>
      </c>
      <c r="C14" s="80" t="s">
        <v>87</v>
      </c>
      <c r="D14" s="93">
        <v>53651</v>
      </c>
    </row>
    <row r="15" spans="2:4" ht="15.75">
      <c r="B15" s="94" t="s">
        <v>88</v>
      </c>
      <c r="C15" s="80" t="s">
        <v>89</v>
      </c>
      <c r="D15" s="93">
        <v>68527</v>
      </c>
    </row>
    <row r="16" spans="2:4" ht="15.75">
      <c r="B16" s="94" t="s">
        <v>90</v>
      </c>
      <c r="C16" s="80" t="s">
        <v>91</v>
      </c>
      <c r="D16" s="93">
        <v>41101</v>
      </c>
    </row>
    <row r="17" spans="2:4" ht="15.75">
      <c r="B17" s="94" t="s">
        <v>92</v>
      </c>
      <c r="C17" s="80" t="s">
        <v>93</v>
      </c>
      <c r="D17" s="93">
        <v>176493</v>
      </c>
    </row>
    <row r="18" spans="2:4" ht="15.75">
      <c r="B18" s="94" t="s">
        <v>94</v>
      </c>
      <c r="C18" s="80" t="s">
        <v>95</v>
      </c>
      <c r="D18" s="93">
        <v>134791</v>
      </c>
    </row>
    <row r="19" spans="2:4" ht="15.75">
      <c r="B19" s="94" t="s">
        <v>96</v>
      </c>
      <c r="C19" s="80" t="s">
        <v>97</v>
      </c>
      <c r="D19" s="93">
        <v>38698</v>
      </c>
    </row>
    <row r="20" spans="2:4" ht="15.75">
      <c r="B20" s="94" t="s">
        <v>98</v>
      </c>
      <c r="C20" s="80" t="s">
        <v>99</v>
      </c>
      <c r="D20" s="93">
        <v>84950</v>
      </c>
    </row>
    <row r="21" spans="2:4" ht="15.75">
      <c r="B21" s="94" t="s">
        <v>100</v>
      </c>
      <c r="C21" s="80" t="s">
        <v>101</v>
      </c>
      <c r="D21" s="93">
        <v>105979</v>
      </c>
    </row>
    <row r="22" spans="2:4" ht="15.75">
      <c r="B22" s="94" t="s">
        <v>102</v>
      </c>
      <c r="C22" s="80" t="s">
        <v>103</v>
      </c>
      <c r="D22" s="93">
        <v>86111</v>
      </c>
    </row>
    <row r="23" spans="2:4" ht="15.75">
      <c r="B23" s="94" t="s">
        <v>104</v>
      </c>
      <c r="C23" s="80" t="s">
        <v>105</v>
      </c>
      <c r="D23" s="93">
        <v>63662</v>
      </c>
    </row>
    <row r="24" spans="2:4" ht="15.75">
      <c r="B24" s="94" t="s">
        <v>106</v>
      </c>
      <c r="C24" s="80" t="s">
        <v>107</v>
      </c>
      <c r="D24" s="93">
        <v>56438</v>
      </c>
    </row>
    <row r="25" spans="2:4" ht="15.75">
      <c r="B25" s="94" t="s">
        <v>108</v>
      </c>
      <c r="C25" s="80" t="s">
        <v>109</v>
      </c>
      <c r="D25" s="93">
        <v>77491</v>
      </c>
    </row>
    <row r="26" spans="2:4" ht="15.75">
      <c r="B26" s="94" t="s">
        <v>110</v>
      </c>
      <c r="C26" s="80" t="s">
        <v>111</v>
      </c>
      <c r="D26" s="93">
        <v>45491</v>
      </c>
    </row>
    <row r="27" spans="2:4" ht="15.75">
      <c r="B27" s="94" t="s">
        <v>112</v>
      </c>
      <c r="C27" s="80" t="s">
        <v>113</v>
      </c>
      <c r="D27" s="93">
        <v>135115</v>
      </c>
    </row>
    <row r="28" spans="2:4" ht="15.75">
      <c r="B28" s="94" t="s">
        <v>114</v>
      </c>
      <c r="C28" s="80" t="s">
        <v>115</v>
      </c>
      <c r="D28" s="93">
        <v>42369</v>
      </c>
    </row>
    <row r="29" spans="2:4" ht="15.75">
      <c r="B29" s="94" t="s">
        <v>116</v>
      </c>
      <c r="C29" s="80" t="s">
        <v>117</v>
      </c>
      <c r="D29" s="93">
        <v>82333</v>
      </c>
    </row>
    <row r="30" spans="2:4" ht="15.75">
      <c r="B30" s="94" t="s">
        <v>118</v>
      </c>
      <c r="C30" s="80" t="s">
        <v>119</v>
      </c>
      <c r="D30" s="93">
        <v>35995</v>
      </c>
    </row>
    <row r="31" spans="2:4" ht="15.75">
      <c r="B31" s="94" t="s">
        <v>120</v>
      </c>
      <c r="C31" s="80" t="s">
        <v>121</v>
      </c>
      <c r="D31" s="93">
        <v>106547</v>
      </c>
    </row>
    <row r="32" spans="2:4" ht="15.75">
      <c r="B32" s="94" t="s">
        <v>122</v>
      </c>
      <c r="C32" s="80" t="s">
        <v>123</v>
      </c>
      <c r="D32" s="93">
        <v>65916</v>
      </c>
    </row>
    <row r="33" spans="2:12" ht="15.75">
      <c r="B33" s="94" t="s">
        <v>124</v>
      </c>
      <c r="C33" s="80" t="s">
        <v>125</v>
      </c>
      <c r="D33" s="93">
        <v>62652</v>
      </c>
    </row>
    <row r="34" spans="2:12" ht="15.75">
      <c r="B34" s="94" t="s">
        <v>126</v>
      </c>
      <c r="C34" s="80" t="s">
        <v>127</v>
      </c>
      <c r="D34" s="93">
        <v>158735</v>
      </c>
    </row>
    <row r="35" spans="2:12" ht="15.75">
      <c r="B35" s="94" t="s">
        <v>128</v>
      </c>
      <c r="C35" s="80" t="s">
        <v>129</v>
      </c>
      <c r="D35" s="93">
        <v>63111</v>
      </c>
    </row>
    <row r="36" spans="2:12" ht="15.75">
      <c r="B36" s="94" t="s">
        <v>130</v>
      </c>
      <c r="C36" s="80" t="s">
        <v>131</v>
      </c>
      <c r="D36" s="93">
        <v>42362</v>
      </c>
    </row>
    <row r="37" spans="2:12" ht="15.75">
      <c r="B37" s="94" t="s">
        <v>132</v>
      </c>
      <c r="C37" s="80" t="s">
        <v>133</v>
      </c>
      <c r="D37" s="93">
        <v>98356</v>
      </c>
    </row>
    <row r="38" spans="2:12" ht="15.75">
      <c r="B38" s="94" t="s">
        <v>134</v>
      </c>
      <c r="C38" s="80" t="s">
        <v>135</v>
      </c>
      <c r="D38" s="93">
        <v>75327</v>
      </c>
    </row>
    <row r="39" spans="2:12" ht="15.75">
      <c r="B39" s="94" t="s">
        <v>136</v>
      </c>
      <c r="C39" s="80" t="s">
        <v>137</v>
      </c>
      <c r="D39" s="93">
        <v>50868</v>
      </c>
    </row>
    <row r="40" spans="2:12" ht="15.75">
      <c r="B40" s="94" t="s">
        <v>138</v>
      </c>
      <c r="C40" s="80" t="s">
        <v>139</v>
      </c>
      <c r="D40" s="93">
        <v>169813</v>
      </c>
    </row>
    <row r="41" spans="2:12" ht="15.75">
      <c r="B41" s="94" t="s">
        <v>140</v>
      </c>
      <c r="C41" s="80" t="s">
        <v>141</v>
      </c>
      <c r="D41" s="93">
        <v>34382</v>
      </c>
    </row>
    <row r="42" spans="2:12" ht="15.75">
      <c r="B42" s="94" t="s">
        <v>142</v>
      </c>
      <c r="C42" s="80" t="s">
        <v>143</v>
      </c>
      <c r="D42" s="93">
        <v>48375</v>
      </c>
    </row>
    <row r="43" spans="2:12" ht="15.75">
      <c r="B43" s="94" t="s">
        <v>144</v>
      </c>
      <c r="C43" s="80" t="s">
        <v>145</v>
      </c>
      <c r="D43" s="93">
        <v>64924</v>
      </c>
    </row>
    <row r="44" spans="2:12" ht="15.75">
      <c r="B44" s="94" t="s">
        <v>146</v>
      </c>
      <c r="C44" s="80" t="s">
        <v>147</v>
      </c>
      <c r="D44" s="93">
        <v>44215</v>
      </c>
      <c r="L44" s="25"/>
    </row>
    <row r="45" spans="2:12" ht="15.75">
      <c r="B45" s="94" t="s">
        <v>148</v>
      </c>
      <c r="C45" s="80" t="s">
        <v>149</v>
      </c>
      <c r="D45" s="93">
        <v>48291</v>
      </c>
    </row>
    <row r="46" spans="2:12" ht="15.75">
      <c r="B46" s="94" t="s">
        <v>150</v>
      </c>
      <c r="C46" s="80" t="s">
        <v>151</v>
      </c>
      <c r="D46" s="93">
        <v>63543</v>
      </c>
    </row>
    <row r="47" spans="2:12" ht="15.75">
      <c r="B47" s="94">
        <v>421</v>
      </c>
      <c r="C47" s="80" t="s">
        <v>151</v>
      </c>
      <c r="D47" s="93">
        <v>91464</v>
      </c>
    </row>
    <row r="48" spans="2:12" ht="15.75">
      <c r="B48" s="94">
        <v>431</v>
      </c>
      <c r="C48" s="80" t="s">
        <v>151</v>
      </c>
      <c r="D48" s="93">
        <v>120577</v>
      </c>
    </row>
    <row r="49" spans="2:4" ht="15.75">
      <c r="B49" s="94">
        <v>441</v>
      </c>
      <c r="C49" s="80" t="s">
        <v>151</v>
      </c>
      <c r="D49" s="93">
        <v>92033</v>
      </c>
    </row>
    <row r="50" spans="2:4" ht="15.75">
      <c r="B50" s="94">
        <v>451</v>
      </c>
      <c r="C50" s="80" t="s">
        <v>151</v>
      </c>
      <c r="D50" s="93">
        <v>74851</v>
      </c>
    </row>
    <row r="51" spans="2:4" ht="15.75">
      <c r="B51" s="94">
        <v>461</v>
      </c>
      <c r="C51" s="80" t="s">
        <v>151</v>
      </c>
      <c r="D51" s="93">
        <v>110274</v>
      </c>
    </row>
    <row r="52" spans="2:4" ht="15.75">
      <c r="B52" s="94" t="s">
        <v>152</v>
      </c>
      <c r="C52" s="80" t="s">
        <v>153</v>
      </c>
      <c r="D52" s="93">
        <v>132931</v>
      </c>
    </row>
    <row r="53" spans="2:4" ht="16.5" thickBot="1">
      <c r="B53" s="86" t="s">
        <v>154</v>
      </c>
      <c r="C53" s="87" t="s">
        <v>62</v>
      </c>
      <c r="D53" s="91">
        <f>SUM(D5:D52)</f>
        <v>3908043</v>
      </c>
    </row>
  </sheetData>
  <mergeCells count="2">
    <mergeCell ref="B3:C3"/>
    <mergeCell ref="B2:D2"/>
  </mergeCells>
  <phoneticPr fontId="7" type="noConversion"/>
  <printOptions horizontalCentered="1" verticalCentered="1"/>
  <pageMargins left="0.27" right="0.28000000000000003" top="0.26" bottom="0.55000000000000004" header="0.21" footer="0.15"/>
  <pageSetup scale="7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14"/>
  <sheetViews>
    <sheetView workbookViewId="0">
      <selection activeCell="D26" sqref="D26"/>
    </sheetView>
  </sheetViews>
  <sheetFormatPr defaultRowHeight="12.75"/>
  <cols>
    <col min="1" max="1" width="12.140625" customWidth="1"/>
    <col min="2" max="2" width="31.85546875" customWidth="1"/>
    <col min="3" max="3" width="33.42578125" customWidth="1"/>
  </cols>
  <sheetData>
    <row r="1" spans="2:3" ht="16.5" thickBot="1">
      <c r="B1" s="119"/>
      <c r="C1" s="119"/>
    </row>
    <row r="2" spans="2:3" ht="46.5" customHeight="1">
      <c r="B2" s="120" t="s">
        <v>247</v>
      </c>
      <c r="C2" s="122"/>
    </row>
    <row r="3" spans="2:3">
      <c r="B3" s="81" t="s">
        <v>204</v>
      </c>
      <c r="C3" s="90" t="s">
        <v>64</v>
      </c>
    </row>
    <row r="4" spans="2:3" ht="15">
      <c r="B4" s="95" t="s">
        <v>32</v>
      </c>
      <c r="C4" s="49">
        <v>103859</v>
      </c>
    </row>
    <row r="5" spans="2:3" ht="15">
      <c r="B5" s="95" t="s">
        <v>36</v>
      </c>
      <c r="C5" s="49">
        <v>103562</v>
      </c>
    </row>
    <row r="6" spans="2:3" ht="15">
      <c r="B6" s="95" t="s">
        <v>55</v>
      </c>
      <c r="C6" s="49">
        <v>103226</v>
      </c>
    </row>
    <row r="7" spans="2:3" ht="15">
      <c r="B7" s="95" t="s">
        <v>54</v>
      </c>
      <c r="C7" s="49">
        <v>102938</v>
      </c>
    </row>
    <row r="8" spans="2:3" ht="15">
      <c r="B8" s="95" t="s">
        <v>53</v>
      </c>
      <c r="C8" s="49">
        <v>102635</v>
      </c>
    </row>
    <row r="9" spans="2:3" ht="15">
      <c r="B9" s="95" t="s">
        <v>48</v>
      </c>
      <c r="C9" s="49">
        <v>102293</v>
      </c>
    </row>
    <row r="10" spans="2:3" ht="15">
      <c r="B10" s="95" t="s">
        <v>31</v>
      </c>
      <c r="C10" s="49">
        <v>101949</v>
      </c>
    </row>
    <row r="11" spans="2:3" ht="15">
      <c r="B11" s="95" t="s">
        <v>27</v>
      </c>
      <c r="C11" s="49">
        <v>101653</v>
      </c>
    </row>
    <row r="12" spans="2:3" ht="15">
      <c r="B12" s="95" t="s">
        <v>21</v>
      </c>
      <c r="C12" s="49">
        <v>101201</v>
      </c>
    </row>
    <row r="13" spans="2:3" ht="15">
      <c r="B13" s="95" t="s">
        <v>18</v>
      </c>
      <c r="C13" s="49">
        <v>100879</v>
      </c>
    </row>
    <row r="14" spans="2:3" ht="15.75" thickBot="1">
      <c r="B14" s="96" t="s">
        <v>13</v>
      </c>
      <c r="C14" s="78">
        <v>100625</v>
      </c>
    </row>
  </sheetData>
  <mergeCells count="2">
    <mergeCell ref="B1:C1"/>
    <mergeCell ref="B2:C2"/>
  </mergeCells>
  <phoneticPr fontId="17"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H25" sqref="H25"/>
    </sheetView>
  </sheetViews>
  <sheetFormatPr defaultColWidth="11.42578125" defaultRowHeight="12.75"/>
  <cols>
    <col min="2" max="2" width="5.42578125" customWidth="1"/>
    <col min="3" max="3" width="18" style="9" customWidth="1"/>
    <col min="4" max="4" width="23.42578125" customWidth="1"/>
    <col min="5" max="6" width="13.85546875" bestFit="1" customWidth="1"/>
  </cols>
  <sheetData>
    <row r="1" spans="2:8" ht="13.5" thickBot="1"/>
    <row r="2" spans="2:8" ht="53.25" customHeight="1">
      <c r="B2" s="100" t="s">
        <v>248</v>
      </c>
      <c r="C2" s="101"/>
      <c r="D2" s="101"/>
      <c r="E2" s="101"/>
      <c r="F2" s="102"/>
    </row>
    <row r="3" spans="2:8" ht="23.25" customHeight="1">
      <c r="B3" s="105" t="s">
        <v>61</v>
      </c>
      <c r="C3" s="99" t="s">
        <v>182</v>
      </c>
      <c r="D3" s="99" t="s">
        <v>155</v>
      </c>
      <c r="E3" s="99" t="s">
        <v>157</v>
      </c>
      <c r="F3" s="109"/>
    </row>
    <row r="4" spans="2:8" ht="47.25" customHeight="1">
      <c r="B4" s="105"/>
      <c r="C4" s="99"/>
      <c r="D4" s="99"/>
      <c r="E4" s="41" t="s">
        <v>188</v>
      </c>
      <c r="F4" s="52" t="s">
        <v>189</v>
      </c>
    </row>
    <row r="5" spans="2:8" ht="15">
      <c r="B5" s="46">
        <f>k_total_tec_1121!B6</f>
        <v>1</v>
      </c>
      <c r="C5" s="47" t="str">
        <f>k_total_tec_1121!C6</f>
        <v>METROPOLITAN LIFE</v>
      </c>
      <c r="D5" s="48">
        <f t="shared" ref="D5:D11" si="0">E5+F5</f>
        <v>1090961</v>
      </c>
      <c r="E5" s="48">
        <v>521412</v>
      </c>
      <c r="F5" s="49">
        <v>569549</v>
      </c>
      <c r="G5" s="6"/>
      <c r="H5" s="6"/>
    </row>
    <row r="6" spans="2:8" ht="15">
      <c r="B6" s="50">
        <f>k_total_tec_1121!B7</f>
        <v>2</v>
      </c>
      <c r="C6" s="47" t="str">
        <f>k_total_tec_1121!C7</f>
        <v>AZT VIITORUL TAU</v>
      </c>
      <c r="D6" s="48">
        <f t="shared" si="0"/>
        <v>1635318</v>
      </c>
      <c r="E6" s="48">
        <v>781638</v>
      </c>
      <c r="F6" s="49">
        <v>853680</v>
      </c>
      <c r="G6" s="6"/>
      <c r="H6" s="6"/>
    </row>
    <row r="7" spans="2:8" ht="15">
      <c r="B7" s="50">
        <f>k_total_tec_1121!B8</f>
        <v>3</v>
      </c>
      <c r="C7" s="51" t="str">
        <f>k_total_tec_1121!C8</f>
        <v>BCR</v>
      </c>
      <c r="D7" s="48">
        <f t="shared" si="0"/>
        <v>715373</v>
      </c>
      <c r="E7" s="48">
        <v>337777</v>
      </c>
      <c r="F7" s="49">
        <v>377596</v>
      </c>
      <c r="G7" s="6"/>
      <c r="H7" s="6"/>
    </row>
    <row r="8" spans="2:8" ht="15">
      <c r="B8" s="50">
        <f>k_total_tec_1121!B9</f>
        <v>4</v>
      </c>
      <c r="C8" s="51" t="str">
        <f>k_total_tec_1121!C9</f>
        <v>BRD</v>
      </c>
      <c r="D8" s="48">
        <f t="shared" si="0"/>
        <v>504410</v>
      </c>
      <c r="E8" s="48">
        <v>237425</v>
      </c>
      <c r="F8" s="49">
        <v>266985</v>
      </c>
      <c r="G8" s="6"/>
      <c r="H8" s="6"/>
    </row>
    <row r="9" spans="2:8" ht="15">
      <c r="B9" s="50">
        <f>k_total_tec_1121!B10</f>
        <v>5</v>
      </c>
      <c r="C9" s="51" t="str">
        <f>k_total_tec_1121!C10</f>
        <v>VITAL</v>
      </c>
      <c r="D9" s="48">
        <f t="shared" si="0"/>
        <v>979954</v>
      </c>
      <c r="E9" s="48">
        <v>460926</v>
      </c>
      <c r="F9" s="49">
        <v>519028</v>
      </c>
      <c r="G9" s="6"/>
      <c r="H9" s="6"/>
    </row>
    <row r="10" spans="2:8" ht="15">
      <c r="B10" s="50">
        <f>k_total_tec_1121!B11</f>
        <v>6</v>
      </c>
      <c r="C10" s="51" t="str">
        <f>k_total_tec_1121!C11</f>
        <v>ARIPI</v>
      </c>
      <c r="D10" s="48">
        <f t="shared" si="0"/>
        <v>815260</v>
      </c>
      <c r="E10" s="48">
        <v>385664</v>
      </c>
      <c r="F10" s="49">
        <v>429596</v>
      </c>
      <c r="G10" s="6"/>
      <c r="H10" s="6"/>
    </row>
    <row r="11" spans="2:8" ht="15">
      <c r="B11" s="50">
        <f>k_total_tec_1121!B12</f>
        <v>7</v>
      </c>
      <c r="C11" s="51" t="s">
        <v>213</v>
      </c>
      <c r="D11" s="48">
        <f t="shared" si="0"/>
        <v>2057887</v>
      </c>
      <c r="E11" s="48">
        <v>1019316</v>
      </c>
      <c r="F11" s="49">
        <v>1038571</v>
      </c>
      <c r="G11" s="6"/>
      <c r="H11" s="6"/>
    </row>
    <row r="12" spans="2:8" ht="15.75" thickBot="1">
      <c r="B12" s="128" t="s">
        <v>62</v>
      </c>
      <c r="C12" s="129"/>
      <c r="D12" s="44">
        <f>SUM(D5:D11)</f>
        <v>7799163</v>
      </c>
      <c r="E12" s="44">
        <f>SUM(E5:E11)</f>
        <v>3744158</v>
      </c>
      <c r="F12" s="45">
        <f>SUM(F5:F11)</f>
        <v>4055005</v>
      </c>
      <c r="G12" s="6"/>
      <c r="H12" s="6"/>
    </row>
    <row r="14" spans="2:8">
      <c r="B14" s="14"/>
      <c r="C14" s="15"/>
    </row>
    <row r="15" spans="2:8">
      <c r="B15" s="18"/>
      <c r="C15" s="18"/>
    </row>
  </sheetData>
  <mergeCells count="6">
    <mergeCell ref="B12:C12"/>
    <mergeCell ref="D3:D4"/>
    <mergeCell ref="E3:F3"/>
    <mergeCell ref="B3:B4"/>
    <mergeCell ref="C3:C4"/>
    <mergeCell ref="B2:F2"/>
  </mergeCells>
  <phoneticPr fontId="0" type="noConversion"/>
  <printOptions horizontalCentered="1" verticalCentered="1"/>
  <pageMargins left="0.74803149606299202" right="0.74803149606299202" top="0.98425196850393704" bottom="0.98425196850393704" header="0.511811023622047" footer="0.511811023622047"/>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Q20" sqref="Q20"/>
    </sheetView>
  </sheetViews>
  <sheetFormatPr defaultRowHeight="12.75"/>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B1:S22"/>
  <sheetViews>
    <sheetView zoomScaleNormal="100" workbookViewId="0">
      <selection activeCell="O30" sqref="O30"/>
    </sheetView>
  </sheetViews>
  <sheetFormatPr defaultColWidth="11.42578125" defaultRowHeight="12.75"/>
  <cols>
    <col min="2" max="2" width="5.42578125" customWidth="1"/>
    <col min="3" max="3" width="20.42578125" style="9" customWidth="1"/>
    <col min="4" max="4" width="17.140625" customWidth="1"/>
    <col min="5" max="5" width="9" bestFit="1" customWidth="1"/>
    <col min="6" max="7" width="10.140625" bestFit="1" customWidth="1"/>
    <col min="8" max="8" width="11.28515625" bestFit="1" customWidth="1"/>
    <col min="9" max="9" width="9" bestFit="1" customWidth="1"/>
    <col min="10"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9" ht="18.75" customHeight="1">
      <c r="B1" s="5" t="s">
        <v>206</v>
      </c>
      <c r="D1" s="9"/>
      <c r="E1" s="9"/>
      <c r="I1" s="9"/>
    </row>
    <row r="2" spans="2:19" ht="18">
      <c r="B2" s="5" t="s">
        <v>14</v>
      </c>
      <c r="D2" s="9"/>
      <c r="Q2" s="6"/>
      <c r="R2" s="22"/>
      <c r="S2" s="6"/>
    </row>
    <row r="3" spans="2:19" ht="23.25">
      <c r="B3" s="13"/>
      <c r="C3" s="20"/>
      <c r="D3" s="9"/>
      <c r="E3" s="9"/>
      <c r="I3" s="9"/>
    </row>
    <row r="4" spans="2:19" ht="18" customHeight="1">
      <c r="B4" s="3" t="s">
        <v>60</v>
      </c>
      <c r="C4" s="3"/>
      <c r="D4" s="3"/>
      <c r="E4" s="3"/>
      <c r="F4" s="3"/>
      <c r="G4" s="3"/>
      <c r="H4" s="3"/>
      <c r="I4" s="3"/>
      <c r="J4" s="3"/>
      <c r="K4" s="3"/>
      <c r="L4" s="3"/>
      <c r="M4" s="3"/>
      <c r="N4" s="3"/>
      <c r="O4" s="3"/>
      <c r="P4" s="3"/>
    </row>
    <row r="5" spans="2:19" ht="18" customHeight="1">
      <c r="B5" s="3" t="s">
        <v>202</v>
      </c>
      <c r="C5" s="3"/>
      <c r="D5" s="3"/>
      <c r="E5" s="3"/>
      <c r="F5" s="3"/>
      <c r="G5" s="3"/>
      <c r="H5" s="3"/>
      <c r="I5" s="3"/>
      <c r="J5" s="3"/>
      <c r="K5" s="3"/>
      <c r="L5" s="3"/>
      <c r="M5" s="3"/>
      <c r="N5" s="3"/>
      <c r="O5" s="3"/>
      <c r="P5" s="3"/>
    </row>
    <row r="6" spans="2:19" ht="18" customHeight="1" thickBot="1">
      <c r="B6" s="110" t="s">
        <v>2</v>
      </c>
      <c r="C6" s="110"/>
      <c r="D6" s="110"/>
      <c r="E6" s="110"/>
      <c r="F6" s="110"/>
      <c r="G6" s="110"/>
      <c r="H6" s="110"/>
      <c r="I6" s="110"/>
      <c r="J6" s="110"/>
      <c r="K6" s="110"/>
      <c r="L6" s="110"/>
      <c r="M6" s="110"/>
      <c r="N6" s="110"/>
      <c r="O6" s="110"/>
      <c r="P6" s="110"/>
    </row>
    <row r="7" spans="2:19" ht="53.25" customHeight="1">
      <c r="B7" s="100" t="s">
        <v>249</v>
      </c>
      <c r="C7" s="101"/>
      <c r="D7" s="101"/>
      <c r="E7" s="101"/>
      <c r="F7" s="101"/>
      <c r="G7" s="101"/>
      <c r="H7" s="101"/>
      <c r="I7" s="101"/>
      <c r="J7" s="101"/>
      <c r="K7" s="101"/>
      <c r="L7" s="101"/>
      <c r="M7" s="101"/>
      <c r="N7" s="101"/>
      <c r="O7" s="101"/>
      <c r="P7" s="102"/>
    </row>
    <row r="8" spans="2:19" ht="23.25" customHeight="1">
      <c r="B8" s="105" t="s">
        <v>61</v>
      </c>
      <c r="C8" s="99" t="s">
        <v>182</v>
      </c>
      <c r="D8" s="99" t="s">
        <v>155</v>
      </c>
      <c r="E8" s="130"/>
      <c r="F8" s="131"/>
      <c r="G8" s="131"/>
      <c r="H8" s="132"/>
      <c r="I8" s="99" t="s">
        <v>157</v>
      </c>
      <c r="J8" s="99"/>
      <c r="K8" s="99"/>
      <c r="L8" s="99"/>
      <c r="M8" s="99"/>
      <c r="N8" s="99"/>
      <c r="O8" s="99"/>
      <c r="P8" s="109"/>
    </row>
    <row r="9" spans="2:19" ht="23.25" customHeight="1">
      <c r="B9" s="105"/>
      <c r="C9" s="99"/>
      <c r="D9" s="99"/>
      <c r="E9" s="99" t="s">
        <v>62</v>
      </c>
      <c r="F9" s="99"/>
      <c r="G9" s="99"/>
      <c r="H9" s="99"/>
      <c r="I9" s="99" t="s">
        <v>190</v>
      </c>
      <c r="J9" s="99"/>
      <c r="K9" s="99"/>
      <c r="L9" s="99"/>
      <c r="M9" s="99" t="s">
        <v>191</v>
      </c>
      <c r="N9" s="99"/>
      <c r="O9" s="99"/>
      <c r="P9" s="109"/>
    </row>
    <row r="10" spans="2:19" ht="47.25" customHeight="1">
      <c r="B10" s="105"/>
      <c r="C10" s="99"/>
      <c r="D10" s="99"/>
      <c r="E10" s="41" t="s">
        <v>192</v>
      </c>
      <c r="F10" s="41" t="s">
        <v>193</v>
      </c>
      <c r="G10" s="41" t="s">
        <v>210</v>
      </c>
      <c r="H10" s="41" t="s">
        <v>209</v>
      </c>
      <c r="I10" s="41" t="s">
        <v>192</v>
      </c>
      <c r="J10" s="41" t="s">
        <v>193</v>
      </c>
      <c r="K10" s="41" t="s">
        <v>210</v>
      </c>
      <c r="L10" s="41" t="s">
        <v>209</v>
      </c>
      <c r="M10" s="41" t="s">
        <v>192</v>
      </c>
      <c r="N10" s="41" t="s">
        <v>193</v>
      </c>
      <c r="O10" s="41" t="s">
        <v>210</v>
      </c>
      <c r="P10" s="52" t="s">
        <v>209</v>
      </c>
    </row>
    <row r="11" spans="2:19" ht="18" hidden="1" customHeight="1">
      <c r="B11" s="35"/>
      <c r="C11" s="21"/>
      <c r="D11" s="97" t="s">
        <v>194</v>
      </c>
      <c r="E11" s="97" t="s">
        <v>195</v>
      </c>
      <c r="F11" s="97" t="s">
        <v>196</v>
      </c>
      <c r="G11" s="97"/>
      <c r="H11" s="97" t="s">
        <v>197</v>
      </c>
      <c r="I11" s="97" t="s">
        <v>195</v>
      </c>
      <c r="J11" s="97" t="s">
        <v>196</v>
      </c>
      <c r="K11" s="97"/>
      <c r="L11" s="97" t="s">
        <v>197</v>
      </c>
      <c r="M11" s="97" t="s">
        <v>198</v>
      </c>
      <c r="N11" s="97" t="s">
        <v>199</v>
      </c>
      <c r="O11" s="97"/>
      <c r="P11" s="98" t="s">
        <v>200</v>
      </c>
    </row>
    <row r="12" spans="2:19" ht="15">
      <c r="B12" s="46">
        <f>k_total_tec_1121!B6</f>
        <v>1</v>
      </c>
      <c r="C12" s="47" t="str">
        <f>k_total_tec_1121!C6</f>
        <v>METROPOLITAN LIFE</v>
      </c>
      <c r="D12" s="48">
        <f>SUM(E12+F12+G12+H12)</f>
        <v>1090961</v>
      </c>
      <c r="E12" s="48">
        <f>I12+M12</f>
        <v>112654</v>
      </c>
      <c r="F12" s="48">
        <f>J12+N12</f>
        <v>345185</v>
      </c>
      <c r="G12" s="48">
        <f>K12+O12</f>
        <v>370344</v>
      </c>
      <c r="H12" s="48">
        <f>L12+P12</f>
        <v>262778</v>
      </c>
      <c r="I12" s="48">
        <v>51993</v>
      </c>
      <c r="J12" s="48">
        <v>162071</v>
      </c>
      <c r="K12" s="48">
        <v>173391</v>
      </c>
      <c r="L12" s="48">
        <v>133957</v>
      </c>
      <c r="M12" s="48">
        <v>60661</v>
      </c>
      <c r="N12" s="48">
        <v>183114</v>
      </c>
      <c r="O12" s="48">
        <v>196953</v>
      </c>
      <c r="P12" s="49">
        <v>128821</v>
      </c>
    </row>
    <row r="13" spans="2:19" ht="15">
      <c r="B13" s="50">
        <f>k_total_tec_1121!B7</f>
        <v>2</v>
      </c>
      <c r="C13" s="47" t="str">
        <f>k_total_tec_1121!C7</f>
        <v>AZT VIITORUL TAU</v>
      </c>
      <c r="D13" s="48">
        <f t="shared" ref="D13:D18" si="0">SUM(E13+F13+G13+H13)</f>
        <v>1635318</v>
      </c>
      <c r="E13" s="48">
        <f t="shared" ref="E13:E18" si="1">I13+M13</f>
        <v>112367</v>
      </c>
      <c r="F13" s="48">
        <f t="shared" ref="F13:F18" si="2">J13+N13</f>
        <v>334474</v>
      </c>
      <c r="G13" s="48">
        <f t="shared" ref="G13:G18" si="3">K13+O13</f>
        <v>654740</v>
      </c>
      <c r="H13" s="48">
        <f t="shared" ref="H13:H18" si="4">L13+P13</f>
        <v>533737</v>
      </c>
      <c r="I13" s="48">
        <v>51846</v>
      </c>
      <c r="J13" s="48">
        <v>155478</v>
      </c>
      <c r="K13" s="48">
        <v>307245</v>
      </c>
      <c r="L13" s="48">
        <v>267069</v>
      </c>
      <c r="M13" s="48">
        <v>60521</v>
      </c>
      <c r="N13" s="48">
        <v>178996</v>
      </c>
      <c r="O13" s="48">
        <v>347495</v>
      </c>
      <c r="P13" s="49">
        <v>266668</v>
      </c>
    </row>
    <row r="14" spans="2:19" ht="15">
      <c r="B14" s="50">
        <f>k_total_tec_1121!B8</f>
        <v>3</v>
      </c>
      <c r="C14" s="51" t="str">
        <f>k_total_tec_1121!C8</f>
        <v>BCR</v>
      </c>
      <c r="D14" s="48">
        <f t="shared" si="0"/>
        <v>715373</v>
      </c>
      <c r="E14" s="48">
        <f t="shared" si="1"/>
        <v>116625</v>
      </c>
      <c r="F14" s="48">
        <f t="shared" si="2"/>
        <v>290697</v>
      </c>
      <c r="G14" s="48">
        <f t="shared" si="3"/>
        <v>176704</v>
      </c>
      <c r="H14" s="48">
        <f t="shared" si="4"/>
        <v>131347</v>
      </c>
      <c r="I14" s="48">
        <v>53669</v>
      </c>
      <c r="J14" s="48">
        <v>138110</v>
      </c>
      <c r="K14" s="48">
        <v>81614</v>
      </c>
      <c r="L14" s="48">
        <v>64384</v>
      </c>
      <c r="M14" s="48">
        <v>62956</v>
      </c>
      <c r="N14" s="48">
        <v>152587</v>
      </c>
      <c r="O14" s="48">
        <v>95090</v>
      </c>
      <c r="P14" s="49">
        <v>66963</v>
      </c>
    </row>
    <row r="15" spans="2:19" ht="15">
      <c r="B15" s="50">
        <f>k_total_tec_1121!B9</f>
        <v>4</v>
      </c>
      <c r="C15" s="51" t="str">
        <f>k_total_tec_1121!C9</f>
        <v>BRD</v>
      </c>
      <c r="D15" s="48">
        <f t="shared" si="0"/>
        <v>504410</v>
      </c>
      <c r="E15" s="48">
        <f t="shared" si="1"/>
        <v>121634</v>
      </c>
      <c r="F15" s="48">
        <f t="shared" si="2"/>
        <v>225339</v>
      </c>
      <c r="G15" s="48">
        <f t="shared" si="3"/>
        <v>105802</v>
      </c>
      <c r="H15" s="48">
        <f t="shared" si="4"/>
        <v>51635</v>
      </c>
      <c r="I15" s="48">
        <v>56090</v>
      </c>
      <c r="J15" s="48">
        <v>107728</v>
      </c>
      <c r="K15" s="48">
        <v>48787</v>
      </c>
      <c r="L15" s="48">
        <v>24820</v>
      </c>
      <c r="M15" s="48">
        <v>65544</v>
      </c>
      <c r="N15" s="48">
        <v>117611</v>
      </c>
      <c r="O15" s="48">
        <v>57015</v>
      </c>
      <c r="P15" s="49">
        <v>26815</v>
      </c>
    </row>
    <row r="16" spans="2:19" ht="15">
      <c r="B16" s="50">
        <f>k_total_tec_1121!B10</f>
        <v>5</v>
      </c>
      <c r="C16" s="51" t="str">
        <f>k_total_tec_1121!C10</f>
        <v>VITAL</v>
      </c>
      <c r="D16" s="48">
        <f t="shared" si="0"/>
        <v>979954</v>
      </c>
      <c r="E16" s="48">
        <f t="shared" si="1"/>
        <v>112473</v>
      </c>
      <c r="F16" s="48">
        <f t="shared" si="2"/>
        <v>365558</v>
      </c>
      <c r="G16" s="48">
        <f t="shared" si="3"/>
        <v>305645</v>
      </c>
      <c r="H16" s="48">
        <f t="shared" si="4"/>
        <v>196278</v>
      </c>
      <c r="I16" s="48">
        <v>51887</v>
      </c>
      <c r="J16" s="48">
        <v>171939</v>
      </c>
      <c r="K16" s="48">
        <v>139025</v>
      </c>
      <c r="L16" s="48">
        <v>98075</v>
      </c>
      <c r="M16" s="48">
        <v>60586</v>
      </c>
      <c r="N16" s="48">
        <v>193619</v>
      </c>
      <c r="O16" s="48">
        <v>166620</v>
      </c>
      <c r="P16" s="49">
        <v>98203</v>
      </c>
    </row>
    <row r="17" spans="2:16" ht="15">
      <c r="B17" s="50">
        <f>k_total_tec_1121!B11</f>
        <v>6</v>
      </c>
      <c r="C17" s="51" t="str">
        <f>k_total_tec_1121!C11</f>
        <v>ARIPI</v>
      </c>
      <c r="D17" s="48">
        <f t="shared" si="0"/>
        <v>815260</v>
      </c>
      <c r="E17" s="48">
        <f t="shared" si="1"/>
        <v>112163</v>
      </c>
      <c r="F17" s="48">
        <f t="shared" si="2"/>
        <v>274469</v>
      </c>
      <c r="G17" s="48">
        <f t="shared" si="3"/>
        <v>254649</v>
      </c>
      <c r="H17" s="48">
        <f t="shared" si="4"/>
        <v>173979</v>
      </c>
      <c r="I17" s="48">
        <v>51747</v>
      </c>
      <c r="J17" s="48">
        <v>129139</v>
      </c>
      <c r="K17" s="48">
        <v>117162</v>
      </c>
      <c r="L17" s="48">
        <v>87616</v>
      </c>
      <c r="M17" s="48">
        <v>60416</v>
      </c>
      <c r="N17" s="48">
        <v>145330</v>
      </c>
      <c r="O17" s="48">
        <v>137487</v>
      </c>
      <c r="P17" s="49">
        <v>86363</v>
      </c>
    </row>
    <row r="18" spans="2:16" ht="15">
      <c r="B18" s="50">
        <f>k_total_tec_1121!B12</f>
        <v>7</v>
      </c>
      <c r="C18" s="51" t="s">
        <v>213</v>
      </c>
      <c r="D18" s="48">
        <f t="shared" si="0"/>
        <v>2057887</v>
      </c>
      <c r="E18" s="48">
        <f t="shared" si="1"/>
        <v>119602</v>
      </c>
      <c r="F18" s="48">
        <f t="shared" si="2"/>
        <v>374708</v>
      </c>
      <c r="G18" s="48">
        <f t="shared" si="3"/>
        <v>847900</v>
      </c>
      <c r="H18" s="48">
        <f t="shared" si="4"/>
        <v>715677</v>
      </c>
      <c r="I18" s="48">
        <v>55472</v>
      </c>
      <c r="J18" s="48">
        <v>176052</v>
      </c>
      <c r="K18" s="48">
        <v>418764</v>
      </c>
      <c r="L18" s="48">
        <v>369028</v>
      </c>
      <c r="M18" s="48">
        <v>64130</v>
      </c>
      <c r="N18" s="48">
        <v>198656</v>
      </c>
      <c r="O18" s="48">
        <v>429136</v>
      </c>
      <c r="P18" s="49">
        <v>346649</v>
      </c>
    </row>
    <row r="19" spans="2:16" ht="15.75" thickBot="1">
      <c r="B19" s="112" t="s">
        <v>62</v>
      </c>
      <c r="C19" s="113"/>
      <c r="D19" s="44">
        <f t="shared" ref="D19:P19" si="5">SUM(D12:D18)</f>
        <v>7799163</v>
      </c>
      <c r="E19" s="44">
        <f t="shared" si="5"/>
        <v>807518</v>
      </c>
      <c r="F19" s="44">
        <f t="shared" si="5"/>
        <v>2210430</v>
      </c>
      <c r="G19" s="44">
        <f t="shared" si="5"/>
        <v>2715784</v>
      </c>
      <c r="H19" s="44">
        <f t="shared" si="5"/>
        <v>2065431</v>
      </c>
      <c r="I19" s="44">
        <f t="shared" si="5"/>
        <v>372704</v>
      </c>
      <c r="J19" s="44">
        <f t="shared" si="5"/>
        <v>1040517</v>
      </c>
      <c r="K19" s="44">
        <f t="shared" si="5"/>
        <v>1285988</v>
      </c>
      <c r="L19" s="44">
        <f t="shared" si="5"/>
        <v>1044949</v>
      </c>
      <c r="M19" s="44">
        <f t="shared" si="5"/>
        <v>434814</v>
      </c>
      <c r="N19" s="44">
        <f t="shared" si="5"/>
        <v>1169913</v>
      </c>
      <c r="O19" s="44">
        <f t="shared" si="5"/>
        <v>1429796</v>
      </c>
      <c r="P19" s="45">
        <f t="shared" si="5"/>
        <v>1020482</v>
      </c>
    </row>
    <row r="21" spans="2:16">
      <c r="B21" s="14"/>
      <c r="C21" s="15"/>
      <c r="E21" s="6"/>
      <c r="I21" s="6"/>
    </row>
    <row r="22" spans="2:16">
      <c r="B22" s="18"/>
      <c r="C22" s="18"/>
    </row>
  </sheetData>
  <mergeCells count="11">
    <mergeCell ref="E9:H9"/>
    <mergeCell ref="B7:P7"/>
    <mergeCell ref="E8:H8"/>
    <mergeCell ref="B6:P6"/>
    <mergeCell ref="B19:C19"/>
    <mergeCell ref="B8:B10"/>
    <mergeCell ref="C8:C10"/>
    <mergeCell ref="I8:P8"/>
    <mergeCell ref="I9:L9"/>
    <mergeCell ref="M9:P9"/>
    <mergeCell ref="D8:D10"/>
  </mergeCells>
  <phoneticPr fontId="0" type="noConversion"/>
  <printOptions horizontalCentered="1" verticalCentered="1"/>
  <pageMargins left="0.74803149606299202" right="0.74803149606299202" top="0.98425196850393704" bottom="0.98425196850393704" header="0.511811023622047" footer="0.511811023622047"/>
  <pageSetup paperSize="9" scale="80"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I38" sqref="I38"/>
    </sheetView>
  </sheetViews>
  <sheetFormatPr defaultRowHeight="12.7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B1:K18"/>
  <sheetViews>
    <sheetView zoomScaleNormal="100" workbookViewId="0">
      <selection activeCell="O12" sqref="O12"/>
    </sheetView>
  </sheetViews>
  <sheetFormatPr defaultRowHeight="12.75"/>
  <cols>
    <col min="2" max="2" width="5.42578125" customWidth="1"/>
    <col min="3" max="3" width="18.42578125" customWidth="1"/>
    <col min="4" max="4" width="20.7109375" customWidth="1"/>
    <col min="5" max="5" width="19.85546875" customWidth="1"/>
    <col min="6" max="6" width="14.28515625" customWidth="1"/>
    <col min="7" max="7" width="12.5703125" customWidth="1"/>
    <col min="8" max="8" width="15.7109375" customWidth="1"/>
    <col min="9" max="9" width="17.7109375" customWidth="1"/>
    <col min="10" max="10" width="14.28515625" customWidth="1"/>
    <col min="11" max="11" width="18" customWidth="1"/>
  </cols>
  <sheetData>
    <row r="1" spans="2:11" ht="13.5" thickBot="1"/>
    <row r="2" spans="2:11" ht="44.25" customHeight="1">
      <c r="B2" s="100" t="s">
        <v>214</v>
      </c>
      <c r="C2" s="101"/>
      <c r="D2" s="101"/>
      <c r="E2" s="101"/>
      <c r="F2" s="101"/>
      <c r="G2" s="101"/>
      <c r="H2" s="101"/>
      <c r="I2" s="101"/>
      <c r="J2" s="101"/>
      <c r="K2" s="102"/>
    </row>
    <row r="3" spans="2:11" ht="50.25" customHeight="1">
      <c r="B3" s="105" t="s">
        <v>61</v>
      </c>
      <c r="C3" s="99" t="s">
        <v>182</v>
      </c>
      <c r="D3" s="99" t="s">
        <v>19</v>
      </c>
      <c r="E3" s="99" t="s">
        <v>156</v>
      </c>
      <c r="F3" s="99"/>
      <c r="G3" s="99" t="s">
        <v>216</v>
      </c>
      <c r="H3" s="99"/>
      <c r="I3" s="99"/>
      <c r="J3" s="99" t="s">
        <v>157</v>
      </c>
      <c r="K3" s="109"/>
    </row>
    <row r="4" spans="2:11" ht="119.25" customHeight="1">
      <c r="B4" s="105" t="s">
        <v>61</v>
      </c>
      <c r="C4" s="99"/>
      <c r="D4" s="99"/>
      <c r="E4" s="41" t="s">
        <v>67</v>
      </c>
      <c r="F4" s="41" t="s">
        <v>158</v>
      </c>
      <c r="G4" s="41" t="s">
        <v>67</v>
      </c>
      <c r="H4" s="41" t="s">
        <v>159</v>
      </c>
      <c r="I4" s="41" t="s">
        <v>158</v>
      </c>
      <c r="J4" s="41" t="s">
        <v>217</v>
      </c>
      <c r="K4" s="52" t="s">
        <v>218</v>
      </c>
    </row>
    <row r="5" spans="2:11" hidden="1">
      <c r="B5" s="30"/>
      <c r="C5" s="28"/>
      <c r="D5" s="29" t="s">
        <v>160</v>
      </c>
      <c r="E5" s="29" t="s">
        <v>161</v>
      </c>
      <c r="F5" s="28"/>
      <c r="G5" s="29" t="s">
        <v>162</v>
      </c>
      <c r="H5" s="28"/>
      <c r="I5" s="28"/>
      <c r="J5" s="29" t="s">
        <v>163</v>
      </c>
      <c r="K5" s="31" t="s">
        <v>164</v>
      </c>
    </row>
    <row r="6" spans="2:11" ht="15">
      <c r="B6" s="46">
        <f>[1]k_total_tec_0609!A10</f>
        <v>1</v>
      </c>
      <c r="C6" s="47" t="s">
        <v>0</v>
      </c>
      <c r="D6" s="48">
        <v>1090961</v>
      </c>
      <c r="E6" s="48">
        <v>538599</v>
      </c>
      <c r="F6" s="54">
        <f>E6/D6</f>
        <v>0.49369225847670084</v>
      </c>
      <c r="G6" s="48">
        <v>23846</v>
      </c>
      <c r="H6" s="54">
        <f t="shared" ref="H6:H13" si="0">G6/$G$13</f>
        <v>0.13564894875762265</v>
      </c>
      <c r="I6" s="54">
        <f t="shared" ref="I6:I13" si="1">G6/D6</f>
        <v>2.1857793266670394E-2</v>
      </c>
      <c r="J6" s="48">
        <v>22428</v>
      </c>
      <c r="K6" s="49">
        <v>1418</v>
      </c>
    </row>
    <row r="7" spans="2:11" ht="15">
      <c r="B7" s="50">
        <v>2</v>
      </c>
      <c r="C7" s="47" t="str">
        <f>[1]k_total_tec_0609!B12</f>
        <v>AZT VIITORUL TAU</v>
      </c>
      <c r="D7" s="48">
        <v>1635318</v>
      </c>
      <c r="E7" s="48">
        <v>832569</v>
      </c>
      <c r="F7" s="54">
        <f t="shared" ref="F7:F12" si="2">E7/D7</f>
        <v>0.50911749274453044</v>
      </c>
      <c r="G7" s="48">
        <v>36813</v>
      </c>
      <c r="H7" s="54">
        <f t="shared" si="0"/>
        <v>0.20941225994356968</v>
      </c>
      <c r="I7" s="54">
        <f t="shared" si="1"/>
        <v>2.2511218001636378E-2</v>
      </c>
      <c r="J7" s="48">
        <v>34734</v>
      </c>
      <c r="K7" s="49">
        <v>2079</v>
      </c>
    </row>
    <row r="8" spans="2:11" ht="15">
      <c r="B8" s="50">
        <v>3</v>
      </c>
      <c r="C8" s="51" t="str">
        <f>[1]k_total_tec_0609!B13</f>
        <v>BCR</v>
      </c>
      <c r="D8" s="48">
        <v>715373</v>
      </c>
      <c r="E8" s="48">
        <v>335038</v>
      </c>
      <c r="F8" s="54">
        <f t="shared" si="2"/>
        <v>0.46834029240689823</v>
      </c>
      <c r="G8" s="48">
        <v>16749</v>
      </c>
      <c r="H8" s="54">
        <f t="shared" si="0"/>
        <v>9.527737325930645E-2</v>
      </c>
      <c r="I8" s="54">
        <f t="shared" si="1"/>
        <v>2.3412960791083813E-2</v>
      </c>
      <c r="J8" s="48">
        <v>15799</v>
      </c>
      <c r="K8" s="49">
        <v>950</v>
      </c>
    </row>
    <row r="9" spans="2:11" ht="15">
      <c r="B9" s="50">
        <v>4</v>
      </c>
      <c r="C9" s="51" t="str">
        <f>[1]k_total_tec_0609!B15</f>
        <v>BRD</v>
      </c>
      <c r="D9" s="48">
        <v>504410</v>
      </c>
      <c r="E9" s="48">
        <v>231290</v>
      </c>
      <c r="F9" s="54">
        <f t="shared" si="2"/>
        <v>0.45853571499375506</v>
      </c>
      <c r="G9" s="48">
        <v>12569</v>
      </c>
      <c r="H9" s="54">
        <f t="shared" si="0"/>
        <v>7.1499271866751618E-2</v>
      </c>
      <c r="I9" s="54">
        <f t="shared" si="1"/>
        <v>2.4918221288237744E-2</v>
      </c>
      <c r="J9" s="48">
        <v>11873</v>
      </c>
      <c r="K9" s="49">
        <v>696</v>
      </c>
    </row>
    <row r="10" spans="2:11" ht="15">
      <c r="B10" s="50">
        <v>5</v>
      </c>
      <c r="C10" s="51" t="str">
        <f>[1]k_total_tec_0609!B16</f>
        <v>VITAL</v>
      </c>
      <c r="D10" s="48">
        <v>979954</v>
      </c>
      <c r="E10" s="48">
        <v>455561</v>
      </c>
      <c r="F10" s="54">
        <f t="shared" si="2"/>
        <v>0.46487998416252191</v>
      </c>
      <c r="G10" s="48">
        <v>21359</v>
      </c>
      <c r="H10" s="54">
        <f t="shared" si="0"/>
        <v>0.12150154728315282</v>
      </c>
      <c r="I10" s="54">
        <f t="shared" si="1"/>
        <v>2.179592103302808E-2</v>
      </c>
      <c r="J10" s="48">
        <v>20073</v>
      </c>
      <c r="K10" s="49">
        <v>1286</v>
      </c>
    </row>
    <row r="11" spans="2:11" ht="15">
      <c r="B11" s="50">
        <v>6</v>
      </c>
      <c r="C11" s="51" t="str">
        <f>[1]k_total_tec_0609!B18</f>
        <v>ARIPI</v>
      </c>
      <c r="D11" s="48">
        <v>815260</v>
      </c>
      <c r="E11" s="48">
        <v>396276</v>
      </c>
      <c r="F11" s="54">
        <f t="shared" si="2"/>
        <v>0.48607315457645411</v>
      </c>
      <c r="G11" s="48">
        <v>18684</v>
      </c>
      <c r="H11" s="54">
        <f t="shared" si="0"/>
        <v>0.10628470010011833</v>
      </c>
      <c r="I11" s="54">
        <f t="shared" si="1"/>
        <v>2.2917842160783065E-2</v>
      </c>
      <c r="J11" s="48">
        <v>17559</v>
      </c>
      <c r="K11" s="49">
        <v>1125</v>
      </c>
    </row>
    <row r="12" spans="2:11" ht="15">
      <c r="B12" s="50">
        <v>7</v>
      </c>
      <c r="C12" s="51" t="s">
        <v>213</v>
      </c>
      <c r="D12" s="48">
        <v>2057887</v>
      </c>
      <c r="E12" s="48">
        <v>1118710</v>
      </c>
      <c r="F12" s="54">
        <f t="shared" si="2"/>
        <v>0.54362071386815702</v>
      </c>
      <c r="G12" s="48">
        <v>45772</v>
      </c>
      <c r="H12" s="54">
        <f t="shared" si="0"/>
        <v>0.26037589878947848</v>
      </c>
      <c r="I12" s="54">
        <f t="shared" si="1"/>
        <v>2.2242231959286395E-2</v>
      </c>
      <c r="J12" s="48">
        <v>42916</v>
      </c>
      <c r="K12" s="49">
        <v>2856</v>
      </c>
    </row>
    <row r="13" spans="2:11" ht="15.75" thickBot="1">
      <c r="B13" s="42" t="s">
        <v>62</v>
      </c>
      <c r="C13" s="43"/>
      <c r="D13" s="44">
        <f>SUM(D6:D12)</f>
        <v>7799163</v>
      </c>
      <c r="E13" s="44">
        <f>SUM(E6:E12)</f>
        <v>3908043</v>
      </c>
      <c r="F13" s="53">
        <f>E13/D13</f>
        <v>0.50108492411301064</v>
      </c>
      <c r="G13" s="44">
        <f>SUM(G6:G12)</f>
        <v>175792</v>
      </c>
      <c r="H13" s="53">
        <f t="shared" si="0"/>
        <v>1</v>
      </c>
      <c r="I13" s="53">
        <f t="shared" si="1"/>
        <v>2.2539854597217676E-2</v>
      </c>
      <c r="J13" s="44">
        <f>SUM(J6:J12)</f>
        <v>165382</v>
      </c>
      <c r="K13" s="45">
        <f>SUM(K6:K12)</f>
        <v>10410</v>
      </c>
    </row>
    <row r="14" spans="2:11">
      <c r="C14" s="9"/>
      <c r="D14" s="6"/>
      <c r="E14" s="6"/>
    </row>
    <row r="15" spans="2:11" ht="14.25" customHeight="1">
      <c r="B15" s="106" t="s">
        <v>165</v>
      </c>
      <c r="C15" s="106"/>
      <c r="D15" s="106"/>
      <c r="E15" s="106"/>
      <c r="F15" s="106"/>
      <c r="G15" s="106"/>
      <c r="H15" s="106"/>
      <c r="I15" s="106"/>
      <c r="J15" s="106"/>
      <c r="K15" s="106"/>
    </row>
    <row r="16" spans="2:11" ht="33.75" customHeight="1">
      <c r="B16" s="107" t="s">
        <v>201</v>
      </c>
      <c r="C16" s="107"/>
      <c r="D16" s="107"/>
      <c r="E16" s="107"/>
      <c r="F16" s="107"/>
      <c r="G16" s="107"/>
      <c r="H16" s="107"/>
      <c r="I16" s="107"/>
      <c r="J16" s="107"/>
      <c r="K16" s="107"/>
    </row>
    <row r="17" spans="2:11" ht="30.75" customHeight="1">
      <c r="B17" s="106" t="s">
        <v>166</v>
      </c>
      <c r="C17" s="106"/>
      <c r="D17" s="106"/>
      <c r="E17" s="106"/>
      <c r="F17" s="106"/>
      <c r="G17" s="106"/>
      <c r="H17" s="106"/>
      <c r="I17" s="106"/>
      <c r="J17" s="106"/>
      <c r="K17" s="106"/>
    </row>
    <row r="18" spans="2:11" ht="206.25" customHeight="1">
      <c r="B18" s="106" t="s">
        <v>219</v>
      </c>
      <c r="C18" s="108"/>
      <c r="D18" s="108"/>
      <c r="E18" s="108"/>
      <c r="F18" s="108"/>
      <c r="G18" s="108"/>
      <c r="H18" s="108"/>
      <c r="I18" s="108"/>
      <c r="J18" s="108"/>
      <c r="K18" s="108"/>
    </row>
  </sheetData>
  <mergeCells count="11">
    <mergeCell ref="B3:B4"/>
    <mergeCell ref="C3:C4"/>
    <mergeCell ref="D3:D4"/>
    <mergeCell ref="E3:F3"/>
    <mergeCell ref="G3:I3"/>
    <mergeCell ref="B2:K2"/>
    <mergeCell ref="B15:K15"/>
    <mergeCell ref="B16:K16"/>
    <mergeCell ref="B17:K17"/>
    <mergeCell ref="B18:K18"/>
    <mergeCell ref="J3:K3"/>
  </mergeCells>
  <phoneticPr fontId="17"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dimension ref="B1:N18"/>
  <sheetViews>
    <sheetView zoomScaleNormal="100" workbookViewId="0">
      <selection activeCell="D19" sqref="D19"/>
    </sheetView>
  </sheetViews>
  <sheetFormatPr defaultRowHeight="12.75"/>
  <cols>
    <col min="2" max="2" width="5.5703125" customWidth="1"/>
    <col min="3" max="3" width="18.7109375" customWidth="1"/>
    <col min="4" max="14" width="13.5703125" customWidth="1"/>
  </cols>
  <sheetData>
    <row r="1" spans="2:14" ht="13.5" thickBot="1"/>
    <row r="2" spans="2:14" s="2" customFormat="1" ht="44.25" customHeight="1">
      <c r="B2" s="100" t="s">
        <v>220</v>
      </c>
      <c r="C2" s="101"/>
      <c r="D2" s="101"/>
      <c r="E2" s="101"/>
      <c r="F2" s="101"/>
      <c r="G2" s="101"/>
      <c r="H2" s="101"/>
      <c r="I2" s="101"/>
      <c r="J2" s="101"/>
      <c r="K2" s="101"/>
      <c r="L2" s="101"/>
      <c r="M2" s="101"/>
      <c r="N2" s="102"/>
    </row>
    <row r="3" spans="2:14" s="23" customFormat="1" ht="12.75" customHeight="1">
      <c r="B3" s="105" t="s">
        <v>61</v>
      </c>
      <c r="C3" s="99" t="s">
        <v>203</v>
      </c>
      <c r="D3" s="111" t="s">
        <v>29</v>
      </c>
      <c r="E3" s="111" t="s">
        <v>34</v>
      </c>
      <c r="F3" s="111" t="s">
        <v>38</v>
      </c>
      <c r="G3" s="111" t="s">
        <v>41</v>
      </c>
      <c r="H3" s="111" t="s">
        <v>43</v>
      </c>
      <c r="I3" s="111" t="s">
        <v>49</v>
      </c>
      <c r="J3" s="111" t="s">
        <v>44</v>
      </c>
      <c r="K3" s="111" t="s">
        <v>24</v>
      </c>
      <c r="L3" s="111" t="s">
        <v>22</v>
      </c>
      <c r="M3" s="111" t="s">
        <v>16</v>
      </c>
      <c r="N3" s="114" t="s">
        <v>3</v>
      </c>
    </row>
    <row r="4" spans="2:14" s="23" customFormat="1" ht="30" customHeight="1">
      <c r="B4" s="105"/>
      <c r="C4" s="99"/>
      <c r="D4" s="99"/>
      <c r="E4" s="99"/>
      <c r="F4" s="99"/>
      <c r="G4" s="99"/>
      <c r="H4" s="99"/>
      <c r="I4" s="99"/>
      <c r="J4" s="99"/>
      <c r="K4" s="99"/>
      <c r="L4" s="99"/>
      <c r="M4" s="99"/>
      <c r="N4" s="109"/>
    </row>
    <row r="5" spans="2:14" ht="15">
      <c r="B5" s="46">
        <f>k_total_tec_1121!B6</f>
        <v>1</v>
      </c>
      <c r="C5" s="47" t="str">
        <f>k_total_tec_1121!C6</f>
        <v>METROPOLITAN LIFE</v>
      </c>
      <c r="D5" s="48">
        <v>1071862</v>
      </c>
      <c r="E5" s="48">
        <v>1073235</v>
      </c>
      <c r="F5" s="48">
        <v>1074053</v>
      </c>
      <c r="G5" s="48">
        <v>1075370</v>
      </c>
      <c r="H5" s="48">
        <v>1076586</v>
      </c>
      <c r="I5" s="48">
        <v>1078055</v>
      </c>
      <c r="J5" s="48">
        <v>1079444</v>
      </c>
      <c r="K5" s="48">
        <v>1080954</v>
      </c>
      <c r="L5" s="48">
        <v>1083513</v>
      </c>
      <c r="M5" s="48">
        <v>1087889</v>
      </c>
      <c r="N5" s="49">
        <v>1090961</v>
      </c>
    </row>
    <row r="6" spans="2:14" ht="15">
      <c r="B6" s="50">
        <f>k_total_tec_1121!B7</f>
        <v>2</v>
      </c>
      <c r="C6" s="47" t="str">
        <f>k_total_tec_1121!C7</f>
        <v>AZT VIITORUL TAU</v>
      </c>
      <c r="D6" s="48">
        <v>1617466</v>
      </c>
      <c r="E6" s="48">
        <v>1618635</v>
      </c>
      <c r="F6" s="48">
        <v>1619318</v>
      </c>
      <c r="G6" s="48">
        <v>1620490</v>
      </c>
      <c r="H6" s="48">
        <v>1621608</v>
      </c>
      <c r="I6" s="48">
        <v>1622976</v>
      </c>
      <c r="J6" s="48">
        <v>1624266</v>
      </c>
      <c r="K6" s="48">
        <v>1625645</v>
      </c>
      <c r="L6" s="48">
        <v>1628078</v>
      </c>
      <c r="M6" s="48">
        <v>1632343</v>
      </c>
      <c r="N6" s="49">
        <v>1635318</v>
      </c>
    </row>
    <row r="7" spans="2:14" ht="15">
      <c r="B7" s="50">
        <f>k_total_tec_1121!B8</f>
        <v>3</v>
      </c>
      <c r="C7" s="51" t="str">
        <f>k_total_tec_1121!C8</f>
        <v>BCR</v>
      </c>
      <c r="D7" s="48">
        <v>694871</v>
      </c>
      <c r="E7" s="48">
        <v>696363</v>
      </c>
      <c r="F7" s="48">
        <v>697281</v>
      </c>
      <c r="G7" s="48">
        <v>698699</v>
      </c>
      <c r="H7" s="48">
        <v>700016</v>
      </c>
      <c r="I7" s="48">
        <v>701627</v>
      </c>
      <c r="J7" s="48">
        <v>703170</v>
      </c>
      <c r="K7" s="48">
        <v>704828</v>
      </c>
      <c r="L7" s="48">
        <v>707542</v>
      </c>
      <c r="M7" s="48">
        <v>712088</v>
      </c>
      <c r="N7" s="49">
        <v>715373</v>
      </c>
    </row>
    <row r="8" spans="2:14" ht="15">
      <c r="B8" s="50">
        <f>k_total_tec_1121!B9</f>
        <v>4</v>
      </c>
      <c r="C8" s="51" t="str">
        <f>k_total_tec_1121!C9</f>
        <v>BRD</v>
      </c>
      <c r="D8" s="48">
        <v>482487</v>
      </c>
      <c r="E8" s="48">
        <v>484082</v>
      </c>
      <c r="F8" s="48">
        <v>485151</v>
      </c>
      <c r="G8" s="48">
        <v>486656</v>
      </c>
      <c r="H8" s="48">
        <v>488057</v>
      </c>
      <c r="I8" s="48">
        <v>489767</v>
      </c>
      <c r="J8" s="48">
        <v>491548</v>
      </c>
      <c r="K8" s="48">
        <v>493385</v>
      </c>
      <c r="L8" s="48">
        <v>496302</v>
      </c>
      <c r="M8" s="48">
        <v>501046</v>
      </c>
      <c r="N8" s="49">
        <v>504410</v>
      </c>
    </row>
    <row r="9" spans="2:14" ht="15">
      <c r="B9" s="50">
        <f>k_total_tec_1121!B10</f>
        <v>5</v>
      </c>
      <c r="C9" s="51" t="str">
        <f>k_total_tec_1121!C10</f>
        <v>VITAL</v>
      </c>
      <c r="D9" s="48">
        <v>960586</v>
      </c>
      <c r="E9" s="48">
        <v>962019</v>
      </c>
      <c r="F9" s="48">
        <v>962851</v>
      </c>
      <c r="G9" s="48">
        <v>964175</v>
      </c>
      <c r="H9" s="48">
        <v>965393</v>
      </c>
      <c r="I9" s="48">
        <v>966901</v>
      </c>
      <c r="J9" s="48">
        <v>968361</v>
      </c>
      <c r="K9" s="48">
        <v>969903</v>
      </c>
      <c r="L9" s="48">
        <v>972436</v>
      </c>
      <c r="M9" s="48">
        <v>976825</v>
      </c>
      <c r="N9" s="49">
        <v>979954</v>
      </c>
    </row>
    <row r="10" spans="2:14" ht="15">
      <c r="B10" s="50">
        <f>k_total_tec_1121!B11</f>
        <v>6</v>
      </c>
      <c r="C10" s="51" t="str">
        <f>k_total_tec_1121!C11</f>
        <v>ARIPI</v>
      </c>
      <c r="D10" s="48">
        <v>795524</v>
      </c>
      <c r="E10" s="48">
        <v>796992</v>
      </c>
      <c r="F10" s="48">
        <v>797869</v>
      </c>
      <c r="G10" s="48">
        <v>799232</v>
      </c>
      <c r="H10" s="48">
        <v>800462</v>
      </c>
      <c r="I10" s="48">
        <v>801973</v>
      </c>
      <c r="J10" s="48">
        <v>803440</v>
      </c>
      <c r="K10" s="48">
        <v>805011</v>
      </c>
      <c r="L10" s="48">
        <v>807675</v>
      </c>
      <c r="M10" s="48">
        <v>812109</v>
      </c>
      <c r="N10" s="49">
        <v>815260</v>
      </c>
    </row>
    <row r="11" spans="2:14" ht="15">
      <c r="B11" s="50">
        <f>k_total_tec_1121!B12</f>
        <v>7</v>
      </c>
      <c r="C11" s="51" t="str">
        <f>k_total_tec_1121!C12</f>
        <v>NN</v>
      </c>
      <c r="D11" s="48">
        <v>2039863</v>
      </c>
      <c r="E11" s="48">
        <v>2041159</v>
      </c>
      <c r="F11" s="48">
        <v>2041912</v>
      </c>
      <c r="G11" s="48">
        <v>2043066</v>
      </c>
      <c r="H11" s="48">
        <v>2044154</v>
      </c>
      <c r="I11" s="48">
        <v>2045536</v>
      </c>
      <c r="J11" s="48">
        <v>2046842</v>
      </c>
      <c r="K11" s="48">
        <v>2048222</v>
      </c>
      <c r="L11" s="48">
        <v>2050687</v>
      </c>
      <c r="M11" s="48">
        <v>2054944</v>
      </c>
      <c r="N11" s="49">
        <v>2057887</v>
      </c>
    </row>
    <row r="12" spans="2:14" ht="15.75" thickBot="1">
      <c r="B12" s="112" t="s">
        <v>58</v>
      </c>
      <c r="C12" s="113"/>
      <c r="D12" s="55">
        <f t="shared" ref="D12:N12" si="0">SUM(D5:D11)</f>
        <v>7662659</v>
      </c>
      <c r="E12" s="55">
        <f t="shared" si="0"/>
        <v>7672485</v>
      </c>
      <c r="F12" s="55">
        <f t="shared" si="0"/>
        <v>7678435</v>
      </c>
      <c r="G12" s="55">
        <f t="shared" si="0"/>
        <v>7687688</v>
      </c>
      <c r="H12" s="55">
        <f t="shared" si="0"/>
        <v>7696276</v>
      </c>
      <c r="I12" s="55">
        <f t="shared" si="0"/>
        <v>7706835</v>
      </c>
      <c r="J12" s="55">
        <f t="shared" si="0"/>
        <v>7717071</v>
      </c>
      <c r="K12" s="55">
        <f t="shared" si="0"/>
        <v>7727948</v>
      </c>
      <c r="L12" s="55">
        <f t="shared" si="0"/>
        <v>7746233</v>
      </c>
      <c r="M12" s="55">
        <f t="shared" si="0"/>
        <v>7777244</v>
      </c>
      <c r="N12" s="56">
        <f t="shared" si="0"/>
        <v>7799163</v>
      </c>
    </row>
    <row r="17" spans="3:3" ht="18">
      <c r="C17" s="1"/>
    </row>
    <row r="18" spans="3:3" ht="18">
      <c r="C18" s="1"/>
    </row>
  </sheetData>
  <mergeCells count="15">
    <mergeCell ref="B12:C12"/>
    <mergeCell ref="B3:B4"/>
    <mergeCell ref="C3:C4"/>
    <mergeCell ref="F3:F4"/>
    <mergeCell ref="E3:E4"/>
    <mergeCell ref="D3:D4"/>
    <mergeCell ref="N3:N4"/>
    <mergeCell ref="B2:N2"/>
    <mergeCell ref="M3:M4"/>
    <mergeCell ref="L3:L4"/>
    <mergeCell ref="I3:I4"/>
    <mergeCell ref="H3:H4"/>
    <mergeCell ref="G3:G4"/>
    <mergeCell ref="K3:K4"/>
    <mergeCell ref="J3:J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dimension ref="B1:U24"/>
  <sheetViews>
    <sheetView zoomScaleNormal="100" workbookViewId="0">
      <selection activeCell="E25" sqref="E25"/>
    </sheetView>
  </sheetViews>
  <sheetFormatPr defaultRowHeight="12.75"/>
  <cols>
    <col min="2" max="2" width="5.7109375" customWidth="1"/>
    <col min="3" max="3" width="17.7109375" customWidth="1"/>
    <col min="4" max="14" width="17.5703125" customWidth="1"/>
    <col min="15" max="15" width="18.42578125" customWidth="1"/>
    <col min="18" max="18" width="11.140625" bestFit="1" customWidth="1"/>
    <col min="21" max="21" width="16.7109375" customWidth="1"/>
  </cols>
  <sheetData>
    <row r="1" spans="2:21" ht="21" thickBot="1">
      <c r="B1" s="19"/>
      <c r="C1" s="19"/>
      <c r="D1" s="19"/>
      <c r="E1" s="19"/>
      <c r="F1" s="19"/>
      <c r="G1" s="19"/>
      <c r="H1" s="19"/>
      <c r="I1" s="19"/>
      <c r="J1" s="19"/>
      <c r="K1" s="19"/>
      <c r="L1" s="19"/>
      <c r="M1" s="19"/>
      <c r="N1" s="19"/>
      <c r="O1" s="19"/>
    </row>
    <row r="2" spans="2:21" ht="46.5" customHeight="1">
      <c r="B2" s="100" t="s">
        <v>221</v>
      </c>
      <c r="C2" s="101"/>
      <c r="D2" s="101"/>
      <c r="E2" s="101"/>
      <c r="F2" s="101"/>
      <c r="G2" s="101"/>
      <c r="H2" s="101"/>
      <c r="I2" s="101"/>
      <c r="J2" s="101"/>
      <c r="K2" s="101"/>
      <c r="L2" s="101"/>
      <c r="M2" s="101"/>
      <c r="N2" s="101"/>
      <c r="O2" s="102"/>
    </row>
    <row r="3" spans="2:21" s="7" customFormat="1">
      <c r="B3" s="105" t="s">
        <v>61</v>
      </c>
      <c r="C3" s="99" t="s">
        <v>203</v>
      </c>
      <c r="D3" s="115" t="s">
        <v>29</v>
      </c>
      <c r="E3" s="115" t="s">
        <v>34</v>
      </c>
      <c r="F3" s="115" t="s">
        <v>38</v>
      </c>
      <c r="G3" s="115" t="s">
        <v>41</v>
      </c>
      <c r="H3" s="115" t="s">
        <v>43</v>
      </c>
      <c r="I3" s="115" t="s">
        <v>49</v>
      </c>
      <c r="J3" s="115" t="s">
        <v>44</v>
      </c>
      <c r="K3" s="115" t="s">
        <v>24</v>
      </c>
      <c r="L3" s="115" t="s">
        <v>22</v>
      </c>
      <c r="M3" s="115" t="s">
        <v>16</v>
      </c>
      <c r="N3" s="115" t="s">
        <v>3</v>
      </c>
      <c r="O3" s="109" t="s">
        <v>58</v>
      </c>
    </row>
    <row r="4" spans="2:21">
      <c r="B4" s="105"/>
      <c r="C4" s="99"/>
      <c r="D4" s="115"/>
      <c r="E4" s="115"/>
      <c r="F4" s="115"/>
      <c r="G4" s="115"/>
      <c r="H4" s="115"/>
      <c r="I4" s="115"/>
      <c r="J4" s="115"/>
      <c r="K4" s="115"/>
      <c r="L4" s="115"/>
      <c r="M4" s="115"/>
      <c r="N4" s="115"/>
      <c r="O4" s="109"/>
    </row>
    <row r="5" spans="2:21" s="10" customFormat="1" ht="25.5">
      <c r="B5" s="105"/>
      <c r="C5" s="99"/>
      <c r="D5" s="57" t="s">
        <v>222</v>
      </c>
      <c r="E5" s="57" t="s">
        <v>223</v>
      </c>
      <c r="F5" s="57" t="s">
        <v>224</v>
      </c>
      <c r="G5" s="57" t="s">
        <v>225</v>
      </c>
      <c r="H5" s="57" t="s">
        <v>226</v>
      </c>
      <c r="I5" s="57" t="s">
        <v>227</v>
      </c>
      <c r="J5" s="57" t="s">
        <v>228</v>
      </c>
      <c r="K5" s="57" t="s">
        <v>229</v>
      </c>
      <c r="L5" s="57" t="s">
        <v>230</v>
      </c>
      <c r="M5" s="57" t="s">
        <v>231</v>
      </c>
      <c r="N5" s="57" t="s">
        <v>232</v>
      </c>
      <c r="O5" s="109"/>
    </row>
    <row r="6" spans="2:21" ht="15.75">
      <c r="B6" s="46">
        <f>k_total_tec_1121!B6</f>
        <v>1</v>
      </c>
      <c r="C6" s="47" t="str">
        <f>k_total_tec_1121!C6</f>
        <v>METROPOLITAN LIFE</v>
      </c>
      <c r="D6" s="48">
        <v>21966324.576479252</v>
      </c>
      <c r="E6" s="48">
        <v>21919288.077789731</v>
      </c>
      <c r="F6" s="48">
        <v>22902771.575870749</v>
      </c>
      <c r="G6" s="48">
        <v>23372318.578680202</v>
      </c>
      <c r="H6" s="48">
        <v>22943198.002517156</v>
      </c>
      <c r="I6" s="48">
        <v>23822003.4917477</v>
      </c>
      <c r="J6" s="48">
        <v>22153639.578828238</v>
      </c>
      <c r="K6" s="48">
        <v>23744862.472464178</v>
      </c>
      <c r="L6" s="48">
        <v>23069581.312641446</v>
      </c>
      <c r="M6" s="48">
        <v>23202149.236240201</v>
      </c>
      <c r="N6" s="48">
        <v>23640743.452320762</v>
      </c>
      <c r="O6" s="49">
        <f t="shared" ref="O6:O12" si="0">SUM(D6:N6)</f>
        <v>252736880.35557961</v>
      </c>
      <c r="U6" s="26"/>
    </row>
    <row r="7" spans="2:21" ht="15.75">
      <c r="B7" s="46">
        <f>k_total_tec_1121!B7</f>
        <v>2</v>
      </c>
      <c r="C7" s="47" t="str">
        <f>k_total_tec_1121!C7</f>
        <v>AZT VIITORUL TAU</v>
      </c>
      <c r="D7" s="48">
        <v>33072069.932073001</v>
      </c>
      <c r="E7" s="48">
        <v>32956921.093765859</v>
      </c>
      <c r="F7" s="48">
        <v>34231197.734838031</v>
      </c>
      <c r="G7" s="48">
        <v>34893654.822335027</v>
      </c>
      <c r="H7" s="48">
        <v>34293838.049612276</v>
      </c>
      <c r="I7" s="48">
        <v>35558883.046752878</v>
      </c>
      <c r="J7" s="48">
        <v>33291529.475960467</v>
      </c>
      <c r="K7" s="48">
        <v>35198819.344799012</v>
      </c>
      <c r="L7" s="48">
        <v>34572862.107985772</v>
      </c>
      <c r="M7" s="48">
        <v>34386506.304049134</v>
      </c>
      <c r="N7" s="48">
        <v>35089400.950551122</v>
      </c>
      <c r="O7" s="49">
        <f t="shared" si="0"/>
        <v>377545682.86272264</v>
      </c>
      <c r="U7" s="26"/>
    </row>
    <row r="8" spans="2:21" ht="15.75">
      <c r="B8" s="46">
        <f>k_total_tec_1121!B8</f>
        <v>3</v>
      </c>
      <c r="C8" s="51" t="str">
        <f>k_total_tec_1121!C8</f>
        <v>BCR</v>
      </c>
      <c r="D8" s="48">
        <v>12096063.098453229</v>
      </c>
      <c r="E8" s="48">
        <v>12125760.337792575</v>
      </c>
      <c r="F8" s="48">
        <v>12493957.335390111</v>
      </c>
      <c r="G8" s="48">
        <v>13025797.969543148</v>
      </c>
      <c r="H8" s="48">
        <v>12719975.234460641</v>
      </c>
      <c r="I8" s="48">
        <v>13298291.682738179</v>
      </c>
      <c r="J8" s="48">
        <v>12405443.7056648</v>
      </c>
      <c r="K8" s="48">
        <v>13277160.930458155</v>
      </c>
      <c r="L8" s="48">
        <v>12974366.715163272</v>
      </c>
      <c r="M8" s="48">
        <v>13104411.622080335</v>
      </c>
      <c r="N8" s="48">
        <v>13305444.028718779</v>
      </c>
      <c r="O8" s="49">
        <f t="shared" si="0"/>
        <v>140826672.66046324</v>
      </c>
      <c r="U8" s="26"/>
    </row>
    <row r="9" spans="2:21" ht="15.75">
      <c r="B9" s="46">
        <f>k_total_tec_1121!B9</f>
        <v>4</v>
      </c>
      <c r="C9" s="51" t="str">
        <f>k_total_tec_1121!C9</f>
        <v>BRD</v>
      </c>
      <c r="D9" s="48">
        <v>8155606.8418037482</v>
      </c>
      <c r="E9" s="48">
        <v>8158855.281053978</v>
      </c>
      <c r="F9" s="48">
        <v>8575142.8919379711</v>
      </c>
      <c r="G9" s="48">
        <v>8816837.3604060914</v>
      </c>
      <c r="H9" s="48">
        <v>8646963.7854735907</v>
      </c>
      <c r="I9" s="48">
        <v>9057325.9708885681</v>
      </c>
      <c r="J9" s="48">
        <v>8506373.5575271305</v>
      </c>
      <c r="K9" s="48">
        <v>9064680.7865645401</v>
      </c>
      <c r="L9" s="48">
        <v>8844556.458131263</v>
      </c>
      <c r="M9" s="48">
        <v>9050279.6411541253</v>
      </c>
      <c r="N9" s="48">
        <v>9196780.6653857827</v>
      </c>
      <c r="O9" s="49">
        <f t="shared" si="0"/>
        <v>96073403.240326807</v>
      </c>
      <c r="U9" s="26"/>
    </row>
    <row r="10" spans="2:21" ht="15.75">
      <c r="B10" s="46">
        <f>k_total_tec_1121!B10</f>
        <v>5</v>
      </c>
      <c r="C10" s="51" t="str">
        <f>k_total_tec_1121!C10</f>
        <v>VITAL</v>
      </c>
      <c r="D10" s="48">
        <v>16879290.244700875</v>
      </c>
      <c r="E10" s="48">
        <v>16811389.943362903</v>
      </c>
      <c r="F10" s="48">
        <v>17477994.032637816</v>
      </c>
      <c r="G10" s="48">
        <v>17883410.355329949</v>
      </c>
      <c r="H10" s="48">
        <v>17683309.650440503</v>
      </c>
      <c r="I10" s="48">
        <v>18364015.712864652</v>
      </c>
      <c r="J10" s="48">
        <v>17227727.208423436</v>
      </c>
      <c r="K10" s="48">
        <v>18325182.393241849</v>
      </c>
      <c r="L10" s="48">
        <v>17883423.254122209</v>
      </c>
      <c r="M10" s="48">
        <v>18001051.685120828</v>
      </c>
      <c r="N10" s="48">
        <v>18280584.690059662</v>
      </c>
      <c r="O10" s="49">
        <f t="shared" si="0"/>
        <v>194817379.17030466</v>
      </c>
      <c r="U10" s="26"/>
    </row>
    <row r="11" spans="2:21" ht="15.75">
      <c r="B11" s="46">
        <f>k_total_tec_1121!B11</f>
        <v>6</v>
      </c>
      <c r="C11" s="51" t="str">
        <f>k_total_tec_1121!C11</f>
        <v>ARIPI</v>
      </c>
      <c r="D11" s="48">
        <v>14728648.211801292</v>
      </c>
      <c r="E11" s="48">
        <v>14660017.255029334</v>
      </c>
      <c r="F11" s="48">
        <v>15298889.745879678</v>
      </c>
      <c r="G11" s="48">
        <v>15662613.40101523</v>
      </c>
      <c r="H11" s="48">
        <v>15410151.029190859</v>
      </c>
      <c r="I11" s="48">
        <v>16045387.847905966</v>
      </c>
      <c r="J11" s="48">
        <v>15006797.760756653</v>
      </c>
      <c r="K11" s="48">
        <v>15891782.300276874</v>
      </c>
      <c r="L11" s="48">
        <v>15652583.252505656</v>
      </c>
      <c r="M11" s="48">
        <v>15735574.23421967</v>
      </c>
      <c r="N11" s="48">
        <v>15998244.311861666</v>
      </c>
      <c r="O11" s="49">
        <f t="shared" si="0"/>
        <v>170090689.35044289</v>
      </c>
      <c r="U11" s="26"/>
    </row>
    <row r="12" spans="2:21" ht="15.75">
      <c r="B12" s="46">
        <f>k_total_tec_1121!B12</f>
        <v>7</v>
      </c>
      <c r="C12" s="51" t="str">
        <f>k_total_tec_1121!C12</f>
        <v>NN</v>
      </c>
      <c r="D12" s="48">
        <v>51153266.020132579</v>
      </c>
      <c r="E12" s="48">
        <v>51028825.846003942</v>
      </c>
      <c r="F12" s="48">
        <v>53635920.0698222</v>
      </c>
      <c r="G12" s="48">
        <v>54310219.49238579</v>
      </c>
      <c r="H12" s="48">
        <v>53093547.562015347</v>
      </c>
      <c r="I12" s="48">
        <v>54770971.599098638</v>
      </c>
      <c r="J12" s="48">
        <v>51172793.597542487</v>
      </c>
      <c r="K12" s="48">
        <v>54511348.800549701</v>
      </c>
      <c r="L12" s="48">
        <v>53058490.947300352</v>
      </c>
      <c r="M12" s="48">
        <v>52785201.244645596</v>
      </c>
      <c r="N12" s="48">
        <v>54282034.381636165</v>
      </c>
      <c r="O12" s="49">
        <f t="shared" si="0"/>
        <v>583802619.56113279</v>
      </c>
      <c r="U12" s="26"/>
    </row>
    <row r="13" spans="2:21" ht="15.75" thickBot="1">
      <c r="B13" s="112" t="s">
        <v>58</v>
      </c>
      <c r="C13" s="113"/>
      <c r="D13" s="44">
        <f t="shared" ref="D13:O13" si="1">SUM(D6:D12)</f>
        <v>158051268.92544398</v>
      </c>
      <c r="E13" s="44">
        <f t="shared" si="1"/>
        <v>157661057.83479834</v>
      </c>
      <c r="F13" s="44">
        <f t="shared" si="1"/>
        <v>164615873.38637656</v>
      </c>
      <c r="G13" s="44">
        <f t="shared" si="1"/>
        <v>167964851.97969544</v>
      </c>
      <c r="H13" s="44">
        <f t="shared" si="1"/>
        <v>164790983.31371036</v>
      </c>
      <c r="I13" s="44">
        <f t="shared" si="1"/>
        <v>170916879.3519966</v>
      </c>
      <c r="J13" s="44">
        <f t="shared" si="1"/>
        <v>159764304.88470322</v>
      </c>
      <c r="K13" s="44">
        <f t="shared" si="1"/>
        <v>170013837.02835432</v>
      </c>
      <c r="L13" s="44">
        <f t="shared" si="1"/>
        <v>166055864.04784998</v>
      </c>
      <c r="M13" s="44">
        <f t="shared" si="1"/>
        <v>166265173.9675099</v>
      </c>
      <c r="N13" s="44">
        <f t="shared" si="1"/>
        <v>169793232.48053393</v>
      </c>
      <c r="O13" s="45">
        <f t="shared" si="1"/>
        <v>1815893327.2009726</v>
      </c>
      <c r="U13" s="27"/>
    </row>
    <row r="24" spans="4:15">
      <c r="D24" s="6"/>
      <c r="E24" s="6"/>
      <c r="F24" s="6"/>
      <c r="G24" s="6"/>
      <c r="H24" s="6"/>
      <c r="I24" s="6"/>
      <c r="J24" s="6"/>
      <c r="K24" s="6"/>
      <c r="L24" s="6"/>
      <c r="M24" s="6"/>
      <c r="N24" s="6"/>
      <c r="O24" s="6"/>
    </row>
  </sheetData>
  <mergeCells count="16">
    <mergeCell ref="M3:M4"/>
    <mergeCell ref="L3:L4"/>
    <mergeCell ref="J3:J4"/>
    <mergeCell ref="B2:O2"/>
    <mergeCell ref="O3:O5"/>
    <mergeCell ref="B13:C13"/>
    <mergeCell ref="B3:B5"/>
    <mergeCell ref="C3:C5"/>
    <mergeCell ref="I3:I4"/>
    <mergeCell ref="H3:H4"/>
    <mergeCell ref="G3:G4"/>
    <mergeCell ref="F3:F4"/>
    <mergeCell ref="D3:D4"/>
    <mergeCell ref="K3:K4"/>
    <mergeCell ref="N3:N4"/>
    <mergeCell ref="E3:E4"/>
  </mergeCells>
  <phoneticPr fontId="17" type="noConversion"/>
  <pageMargins left="0.27559055118110198" right="0.23622047244094499" top="0.98425196850393704" bottom="0.98425196850393704" header="1.69291338582677" footer="0.511811023622047"/>
  <pageSetup paperSize="9" scale="60" orientation="landscape" r:id="rId1"/>
  <headerFooter alignWithMargins="0"/>
</worksheet>
</file>

<file path=xl/worksheets/sheet5.xml><?xml version="1.0" encoding="utf-8"?>
<worksheet xmlns="http://schemas.openxmlformats.org/spreadsheetml/2006/main" xmlns:r="http://schemas.openxmlformats.org/officeDocument/2006/relationships">
  <dimension ref="B1:P7"/>
  <sheetViews>
    <sheetView workbookViewId="0">
      <selection activeCell="C82" sqref="C82"/>
    </sheetView>
  </sheetViews>
  <sheetFormatPr defaultRowHeight="12.75"/>
  <cols>
    <col min="2" max="2" width="10.42578125" bestFit="1" customWidth="1"/>
    <col min="3" max="13" width="13.140625" bestFit="1" customWidth="1"/>
  </cols>
  <sheetData>
    <row r="1" spans="2:16" ht="13.5" thickBot="1"/>
    <row r="2" spans="2:16" ht="25.5">
      <c r="B2" s="58"/>
      <c r="C2" s="65" t="s">
        <v>30</v>
      </c>
      <c r="D2" s="65" t="s">
        <v>35</v>
      </c>
      <c r="E2" s="65" t="s">
        <v>39</v>
      </c>
      <c r="F2" s="65" t="s">
        <v>51</v>
      </c>
      <c r="G2" s="65" t="s">
        <v>52</v>
      </c>
      <c r="H2" s="65" t="s">
        <v>50</v>
      </c>
      <c r="I2" s="65" t="s">
        <v>45</v>
      </c>
      <c r="J2" s="65" t="s">
        <v>25</v>
      </c>
      <c r="K2" s="65" t="s">
        <v>23</v>
      </c>
      <c r="L2" s="65" t="s">
        <v>17</v>
      </c>
      <c r="M2" s="66" t="s">
        <v>5</v>
      </c>
    </row>
    <row r="3" spans="2:16" ht="15">
      <c r="B3" s="64" t="s">
        <v>167</v>
      </c>
      <c r="C3" s="48">
        <v>158051269</v>
      </c>
      <c r="D3" s="48">
        <v>157661058</v>
      </c>
      <c r="E3" s="48">
        <v>164615873</v>
      </c>
      <c r="F3" s="48">
        <v>167964852</v>
      </c>
      <c r="G3" s="48">
        <v>164790983.31371036</v>
      </c>
      <c r="H3" s="48">
        <v>170916879</v>
      </c>
      <c r="I3" s="48">
        <v>159764305</v>
      </c>
      <c r="J3" s="48">
        <v>170013837</v>
      </c>
      <c r="K3" s="48">
        <v>166055964</v>
      </c>
      <c r="L3" s="48">
        <v>166265174</v>
      </c>
      <c r="M3" s="49">
        <v>169793232</v>
      </c>
    </row>
    <row r="4" spans="2:16" ht="15" hidden="1">
      <c r="B4" s="64"/>
      <c r="C4" s="60"/>
      <c r="D4" s="60"/>
      <c r="E4" s="60"/>
      <c r="F4" s="60"/>
      <c r="G4" s="60"/>
      <c r="H4" s="60"/>
      <c r="I4" s="60"/>
      <c r="J4" s="60"/>
      <c r="K4" s="60"/>
      <c r="L4" s="60"/>
      <c r="M4" s="61"/>
    </row>
    <row r="5" spans="2:16" ht="15">
      <c r="B5" s="64" t="s">
        <v>168</v>
      </c>
      <c r="C5" s="48">
        <v>772491382</v>
      </c>
      <c r="D5" s="48">
        <v>776654137</v>
      </c>
      <c r="E5" s="48">
        <v>811029485</v>
      </c>
      <c r="F5" s="48">
        <v>827226896</v>
      </c>
      <c r="G5" s="48">
        <v>811793342</v>
      </c>
      <c r="H5" s="48">
        <v>841919456</v>
      </c>
      <c r="I5" s="48">
        <v>790529757</v>
      </c>
      <c r="J5" s="48">
        <v>841245467</v>
      </c>
      <c r="K5" s="48">
        <v>821777260</v>
      </c>
      <c r="L5" s="48">
        <v>822879599</v>
      </c>
      <c r="M5" s="49">
        <v>839542638</v>
      </c>
    </row>
    <row r="6" spans="2:16" ht="15">
      <c r="B6" s="64" t="s">
        <v>169</v>
      </c>
      <c r="C6" s="62">
        <v>4.8747999999999996</v>
      </c>
      <c r="D6" s="62">
        <v>4.9260999999999999</v>
      </c>
      <c r="E6" s="62">
        <v>4.9268000000000001</v>
      </c>
      <c r="F6" s="62">
        <v>4.9249999999999998</v>
      </c>
      <c r="G6" s="62">
        <v>4.9261999999999997</v>
      </c>
      <c r="H6" s="62">
        <v>4.9259000000000004</v>
      </c>
      <c r="I6" s="62">
        <v>4.9481000000000002</v>
      </c>
      <c r="J6" s="62">
        <v>4.9481000000000002</v>
      </c>
      <c r="K6" s="62">
        <v>4.9488000000000003</v>
      </c>
      <c r="L6" s="62">
        <v>4.9488000000000003</v>
      </c>
      <c r="M6" s="63">
        <v>4.9444999999999997</v>
      </c>
    </row>
    <row r="7" spans="2:16" ht="39" thickBot="1">
      <c r="B7" s="59"/>
      <c r="C7" s="67" t="s">
        <v>33</v>
      </c>
      <c r="D7" s="67" t="s">
        <v>37</v>
      </c>
      <c r="E7" s="67" t="s">
        <v>40</v>
      </c>
      <c r="F7" s="67" t="s">
        <v>42</v>
      </c>
      <c r="G7" s="67" t="s">
        <v>46</v>
      </c>
      <c r="H7" s="67" t="s">
        <v>47</v>
      </c>
      <c r="I7" s="67" t="s">
        <v>28</v>
      </c>
      <c r="J7" s="67" t="s">
        <v>26</v>
      </c>
      <c r="K7" s="67" t="s">
        <v>20</v>
      </c>
      <c r="L7" s="67" t="s">
        <v>15</v>
      </c>
      <c r="M7" s="68" t="s">
        <v>1</v>
      </c>
      <c r="P7" s="33"/>
    </row>
  </sheetData>
  <phoneticPr fontId="17" type="noConversion"/>
  <pageMargins left="0.74803149606299213" right="0.74803149606299213" top="0.98425196850393704" bottom="0.98425196850393704" header="0.51181102362204722" footer="0.51181102362204722"/>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B1:N19"/>
  <sheetViews>
    <sheetView zoomScaleNormal="100" workbookViewId="0">
      <selection activeCell="G23" sqref="G23"/>
    </sheetView>
  </sheetViews>
  <sheetFormatPr defaultRowHeight="12.75"/>
  <cols>
    <col min="2" max="2" width="6.140625" customWidth="1"/>
    <col min="3" max="3" width="17.85546875" customWidth="1"/>
    <col min="4" max="14" width="16.85546875" customWidth="1"/>
  </cols>
  <sheetData>
    <row r="1" spans="2:14" s="2" customFormat="1" ht="18" customHeight="1" thickBot="1">
      <c r="B1" s="34"/>
      <c r="C1" s="34"/>
      <c r="D1" s="34"/>
      <c r="E1" s="34"/>
      <c r="F1" s="34"/>
      <c r="G1" s="34"/>
      <c r="H1" s="34"/>
      <c r="I1" s="34"/>
      <c r="J1" s="34"/>
      <c r="K1" s="34"/>
      <c r="L1" s="34"/>
      <c r="M1" s="34"/>
      <c r="N1" s="34"/>
    </row>
    <row r="2" spans="2:14" s="2" customFormat="1" ht="44.25" customHeight="1">
      <c r="B2" s="100" t="s">
        <v>233</v>
      </c>
      <c r="C2" s="101"/>
      <c r="D2" s="101"/>
      <c r="E2" s="101"/>
      <c r="F2" s="101"/>
      <c r="G2" s="101"/>
      <c r="H2" s="101"/>
      <c r="I2" s="101"/>
      <c r="J2" s="101"/>
      <c r="K2" s="101"/>
      <c r="L2" s="101"/>
      <c r="M2" s="101"/>
      <c r="N2" s="102"/>
    </row>
    <row r="3" spans="2:14" ht="12.75" customHeight="1">
      <c r="B3" s="105" t="s">
        <v>61</v>
      </c>
      <c r="C3" s="99" t="s">
        <v>59</v>
      </c>
      <c r="D3" s="111" t="s">
        <v>29</v>
      </c>
      <c r="E3" s="111" t="s">
        <v>34</v>
      </c>
      <c r="F3" s="111" t="s">
        <v>38</v>
      </c>
      <c r="G3" s="111" t="s">
        <v>41</v>
      </c>
      <c r="H3" s="111" t="s">
        <v>43</v>
      </c>
      <c r="I3" s="111" t="s">
        <v>49</v>
      </c>
      <c r="J3" s="111" t="s">
        <v>44</v>
      </c>
      <c r="K3" s="111" t="s">
        <v>24</v>
      </c>
      <c r="L3" s="111" t="s">
        <v>22</v>
      </c>
      <c r="M3" s="111" t="s">
        <v>16</v>
      </c>
      <c r="N3" s="114" t="s">
        <v>3</v>
      </c>
    </row>
    <row r="4" spans="2:14" ht="21.75" customHeight="1">
      <c r="B4" s="105"/>
      <c r="C4" s="99"/>
      <c r="D4" s="99"/>
      <c r="E4" s="99"/>
      <c r="F4" s="99"/>
      <c r="G4" s="99"/>
      <c r="H4" s="99"/>
      <c r="I4" s="99"/>
      <c r="J4" s="99"/>
      <c r="K4" s="99"/>
      <c r="L4" s="99"/>
      <c r="M4" s="99"/>
      <c r="N4" s="109"/>
    </row>
    <row r="5" spans="2:14" ht="25.5">
      <c r="B5" s="105"/>
      <c r="C5" s="99"/>
      <c r="D5" s="57" t="s">
        <v>234</v>
      </c>
      <c r="E5" s="57" t="s">
        <v>235</v>
      </c>
      <c r="F5" s="57" t="s">
        <v>236</v>
      </c>
      <c r="G5" s="57" t="s">
        <v>237</v>
      </c>
      <c r="H5" s="57" t="s">
        <v>238</v>
      </c>
      <c r="I5" s="57" t="s">
        <v>239</v>
      </c>
      <c r="J5" s="57" t="s">
        <v>240</v>
      </c>
      <c r="K5" s="57" t="s">
        <v>241</v>
      </c>
      <c r="L5" s="57" t="s">
        <v>242</v>
      </c>
      <c r="M5" s="57" t="s">
        <v>243</v>
      </c>
      <c r="N5" s="69" t="s">
        <v>244</v>
      </c>
    </row>
    <row r="6" spans="2:14" ht="15">
      <c r="B6" s="46">
        <f>k_total_tec_1121!B6</f>
        <v>1</v>
      </c>
      <c r="C6" s="47" t="str">
        <f>k_total_tec_1121!C6</f>
        <v>METROPOLITAN LIFE</v>
      </c>
      <c r="D6" s="72">
        <f>sume_euro_1121!D6/evolutie_rp_1121!D5</f>
        <v>20.493612588634779</v>
      </c>
      <c r="E6" s="72">
        <f>sume_euro_1121!E6/evolutie_rp_1121!E5</f>
        <v>20.423568070170774</v>
      </c>
      <c r="F6" s="72">
        <f>sume_euro_1121!F6/evolutie_rp_1121!F5</f>
        <v>21.323688473353503</v>
      </c>
      <c r="G6" s="72">
        <f>sume_euro_1121!G6/evolutie_rp_1121!G5</f>
        <v>21.73421108890912</v>
      </c>
      <c r="H6" s="72">
        <f>sume_euro_1121!H6/evolutie_rp_1121!H5</f>
        <v>21.311068509638019</v>
      </c>
      <c r="I6" s="72">
        <f>sume_euro_1121!I6/evolutie_rp_1121!I5</f>
        <v>22.097206071812383</v>
      </c>
      <c r="J6" s="72">
        <f>sume_euro_1121!J6/evolutie_rp_1121!J5</f>
        <v>20.523194884429611</v>
      </c>
      <c r="K6" s="72">
        <f>sume_euro_1121!K6/evolutie_rp_1121!K5</f>
        <v>21.966579958503488</v>
      </c>
      <c r="L6" s="72">
        <f>sume_euro_1121!L6/evolutie_rp_1121!L5</f>
        <v>21.291467026829807</v>
      </c>
      <c r="M6" s="72">
        <f>sume_euro_1121!M6/evolutie_rp_1121!M5</f>
        <v>21.327680706616391</v>
      </c>
      <c r="N6" s="73">
        <f>sume_euro_1121!N6/evolutie_rp_1121!N5</f>
        <v>21.669650383763273</v>
      </c>
    </row>
    <row r="7" spans="2:14" ht="15">
      <c r="B7" s="50">
        <f>k_total_tec_1121!B7</f>
        <v>2</v>
      </c>
      <c r="C7" s="47" t="str">
        <f>k_total_tec_1121!C7</f>
        <v>AZT VIITORUL TAU</v>
      </c>
      <c r="D7" s="72">
        <f>sume_euro_1121!D7/evolutie_rp_1121!D6</f>
        <v>20.446840880780801</v>
      </c>
      <c r="E7" s="72">
        <f>sume_euro_1121!E7/evolutie_rp_1121!E6</f>
        <v>20.36093442546705</v>
      </c>
      <c r="F7" s="72">
        <f>sume_euro_1121!F7/evolutie_rp_1121!F6</f>
        <v>21.139268343116072</v>
      </c>
      <c r="G7" s="72">
        <f>sume_euro_1121!G7/evolutie_rp_1121!G6</f>
        <v>21.532780098818893</v>
      </c>
      <c r="H7" s="72">
        <f>sume_euro_1121!H7/evolutie_rp_1121!H6</f>
        <v>21.148044440834205</v>
      </c>
      <c r="I7" s="72">
        <f>sume_euro_1121!I7/evolutie_rp_1121!I6</f>
        <v>21.909678915001134</v>
      </c>
      <c r="J7" s="72">
        <f>sume_euro_1121!J7/evolutie_rp_1121!J6</f>
        <v>20.49635310716377</v>
      </c>
      <c r="K7" s="72">
        <f>sume_euro_1121!K7/evolutie_rp_1121!K6</f>
        <v>21.652217639643965</v>
      </c>
      <c r="L7" s="72">
        <f>sume_euro_1121!L7/evolutie_rp_1121!L6</f>
        <v>21.235384366096572</v>
      </c>
      <c r="M7" s="72">
        <f>sume_euro_1121!M7/evolutie_rp_1121!M6</f>
        <v>21.065735757772192</v>
      </c>
      <c r="N7" s="73">
        <f>sume_euro_1121!N7/evolutie_rp_1121!N6</f>
        <v>21.457233975624998</v>
      </c>
    </row>
    <row r="8" spans="2:14" ht="15">
      <c r="B8" s="50">
        <f>k_total_tec_1121!B8</f>
        <v>3</v>
      </c>
      <c r="C8" s="51" t="str">
        <f>k_total_tec_1121!C8</f>
        <v>BCR</v>
      </c>
      <c r="D8" s="72">
        <f>sume_euro_1121!D8/evolutie_rp_1121!D7</f>
        <v>17.407638393965541</v>
      </c>
      <c r="E8" s="72">
        <f>sume_euro_1121!E8/evolutie_rp_1121!E7</f>
        <v>17.412987677106013</v>
      </c>
      <c r="F8" s="72">
        <f>sume_euro_1121!F8/evolutie_rp_1121!F7</f>
        <v>17.918109536026524</v>
      </c>
      <c r="G8" s="72">
        <f>sume_euro_1121!G8/evolutie_rp_1121!G7</f>
        <v>18.642932034457111</v>
      </c>
      <c r="H8" s="72">
        <f>sume_euro_1121!H8/evolutie_rp_1121!H7</f>
        <v>18.170977855449934</v>
      </c>
      <c r="I8" s="72">
        <f>sume_euro_1121!I8/evolutie_rp_1121!I7</f>
        <v>18.953506183111795</v>
      </c>
      <c r="J8" s="72">
        <f>sume_euro_1121!J8/evolutie_rp_1121!J7</f>
        <v>17.642168615931851</v>
      </c>
      <c r="K8" s="72">
        <f>sume_euro_1121!K8/evolutie_rp_1121!K7</f>
        <v>18.837448186590422</v>
      </c>
      <c r="L8" s="72">
        <f>sume_euro_1121!L8/evolutie_rp_1121!L7</f>
        <v>18.337238941523289</v>
      </c>
      <c r="M8" s="72">
        <f>sume_euro_1121!M8/evolutie_rp_1121!M7</f>
        <v>18.402797999798249</v>
      </c>
      <c r="N8" s="73">
        <f>sume_euro_1121!N8/evolutie_rp_1121!N7</f>
        <v>18.599309770873067</v>
      </c>
    </row>
    <row r="9" spans="2:14" ht="15">
      <c r="B9" s="50">
        <f>k_total_tec_1121!B9</f>
        <v>4</v>
      </c>
      <c r="C9" s="51" t="str">
        <f>k_total_tec_1121!C9</f>
        <v>BRD</v>
      </c>
      <c r="D9" s="72">
        <f>sume_euro_1121!D9/evolutie_rp_1121!D8</f>
        <v>16.903267532189982</v>
      </c>
      <c r="E9" s="72">
        <f>sume_euro_1121!E9/evolutie_rp_1121!E8</f>
        <v>16.854283532653515</v>
      </c>
      <c r="F9" s="72">
        <f>sume_euro_1121!F9/evolutie_rp_1121!F8</f>
        <v>17.675203992031289</v>
      </c>
      <c r="G9" s="72">
        <f>sume_euro_1121!G9/evolutie_rp_1121!G8</f>
        <v>18.117186185737136</v>
      </c>
      <c r="H9" s="72">
        <f>sume_euro_1121!H9/evolutie_rp_1121!H8</f>
        <v>17.717118667437596</v>
      </c>
      <c r="I9" s="72">
        <f>sume_euro_1121!I9/evolutie_rp_1121!I8</f>
        <v>18.493132389255642</v>
      </c>
      <c r="J9" s="72">
        <f>sume_euro_1121!J9/evolutie_rp_1121!J8</f>
        <v>17.30527549197053</v>
      </c>
      <c r="K9" s="72">
        <f>sume_euro_1121!K9/evolutie_rp_1121!K8</f>
        <v>18.372428806235575</v>
      </c>
      <c r="L9" s="72">
        <f>sume_euro_1121!L9/evolutie_rp_1121!L8</f>
        <v>17.820916414060921</v>
      </c>
      <c r="M9" s="72">
        <f>sume_euro_1121!M9/evolutie_rp_1121!M8</f>
        <v>18.062771963360898</v>
      </c>
      <c r="N9" s="73">
        <f>sume_euro_1121!N9/evolutie_rp_1121!N8</f>
        <v>18.232748489097723</v>
      </c>
    </row>
    <row r="10" spans="2:14" ht="15">
      <c r="B10" s="50">
        <f>k_total_tec_1121!B10</f>
        <v>5</v>
      </c>
      <c r="C10" s="51" t="str">
        <f>k_total_tec_1121!C10</f>
        <v>VITAL</v>
      </c>
      <c r="D10" s="72">
        <f>sume_euro_1121!D10/evolutie_rp_1121!D9</f>
        <v>17.571867843900364</v>
      </c>
      <c r="E10" s="72">
        <f>sume_euro_1121!E10/evolutie_rp_1121!E9</f>
        <v>17.475112179034824</v>
      </c>
      <c r="F10" s="72">
        <f>sume_euro_1121!F10/evolutie_rp_1121!F9</f>
        <v>18.152335130396931</v>
      </c>
      <c r="G10" s="72">
        <f>sume_euro_1121!G10/evolutie_rp_1121!G9</f>
        <v>18.547888459387508</v>
      </c>
      <c r="H10" s="72">
        <f>sume_euro_1121!H10/evolutie_rp_1121!H9</f>
        <v>18.317213456530659</v>
      </c>
      <c r="I10" s="72">
        <f>sume_euro_1121!I10/evolutie_rp_1121!I9</f>
        <v>18.992653552809081</v>
      </c>
      <c r="J10" s="72">
        <f>sume_euro_1121!J10/evolutie_rp_1121!J9</f>
        <v>17.790604132573943</v>
      </c>
      <c r="K10" s="72">
        <f>sume_euro_1121!K10/evolutie_rp_1121!K9</f>
        <v>18.893829994588994</v>
      </c>
      <c r="L10" s="72">
        <f>sume_euro_1121!L10/evolutie_rp_1121!L9</f>
        <v>18.390334432417362</v>
      </c>
      <c r="M10" s="72">
        <f>sume_euro_1121!M10/evolutie_rp_1121!M9</f>
        <v>18.428123445981448</v>
      </c>
      <c r="N10" s="73">
        <f>sume_euro_1121!N10/evolutie_rp_1121!N9</f>
        <v>18.654533467958355</v>
      </c>
    </row>
    <row r="11" spans="2:14" ht="15">
      <c r="B11" s="50">
        <f>k_total_tec_1121!B11</f>
        <v>6</v>
      </c>
      <c r="C11" s="51" t="str">
        <f>k_total_tec_1121!C11</f>
        <v>ARIPI</v>
      </c>
      <c r="D11" s="72">
        <f>sume_euro_1121!D11/evolutie_rp_1121!D10</f>
        <v>18.514398323370877</v>
      </c>
      <c r="E11" s="72">
        <f>sume_euro_1121!E11/evolutie_rp_1121!E10</f>
        <v>18.394183699496775</v>
      </c>
      <c r="F11" s="72">
        <f>sume_euro_1121!F11/evolutie_rp_1121!F10</f>
        <v>19.174688759532803</v>
      </c>
      <c r="G11" s="72">
        <f>sume_euro_1121!G11/evolutie_rp_1121!G10</f>
        <v>19.597079948019136</v>
      </c>
      <c r="H11" s="72">
        <f>sume_euro_1121!H11/evolutie_rp_1121!H10</f>
        <v>19.251571004233629</v>
      </c>
      <c r="I11" s="72">
        <f>sume_euro_1121!I11/evolutie_rp_1121!I10</f>
        <v>20.007391580397304</v>
      </c>
      <c r="J11" s="72">
        <f>sume_euro_1121!J11/evolutie_rp_1121!J10</f>
        <v>18.678181022548856</v>
      </c>
      <c r="K11" s="72">
        <f>sume_euro_1121!K11/evolutie_rp_1121!K10</f>
        <v>19.7410747185776</v>
      </c>
      <c r="L11" s="72">
        <f>sume_euro_1121!L11/evolutie_rp_1121!L10</f>
        <v>19.37980407033232</v>
      </c>
      <c r="M11" s="72">
        <f>sume_euro_1121!M11/evolutie_rp_1121!M10</f>
        <v>19.376185012380937</v>
      </c>
      <c r="N11" s="73">
        <f>sume_euro_1121!N11/evolutie_rp_1121!N10</f>
        <v>19.623487368277196</v>
      </c>
    </row>
    <row r="12" spans="2:14" ht="15">
      <c r="B12" s="50">
        <f>k_total_tec_1121!B12</f>
        <v>7</v>
      </c>
      <c r="C12" s="51" t="str">
        <f>k_total_tec_1121!C12</f>
        <v>NN</v>
      </c>
      <c r="D12" s="72">
        <f>sume_euro_1121!D12/evolutie_rp_1121!D11</f>
        <v>25.07681448221404</v>
      </c>
      <c r="E12" s="72">
        <f>sume_euro_1121!E12/evolutie_rp_1121!E11</f>
        <v>24.99992692681165</v>
      </c>
      <c r="F12" s="72">
        <f>sume_euro_1121!F12/evolutie_rp_1121!F11</f>
        <v>26.267498339704257</v>
      </c>
      <c r="G12" s="72">
        <f>sume_euro_1121!G12/evolutie_rp_1121!G11</f>
        <v>26.582704372930582</v>
      </c>
      <c r="H12" s="72">
        <f>sume_euro_1121!H12/evolutie_rp_1121!H11</f>
        <v>25.973359914182272</v>
      </c>
      <c r="I12" s="72">
        <f>sume_euro_1121!I12/evolutie_rp_1121!I11</f>
        <v>26.775853174472921</v>
      </c>
      <c r="J12" s="72">
        <f>sume_euro_1121!J12/evolutie_rp_1121!J11</f>
        <v>25.000851847647493</v>
      </c>
      <c r="K12" s="72">
        <f>sume_euro_1121!K12/evolutie_rp_1121!K11</f>
        <v>26.61398461717026</v>
      </c>
      <c r="L12" s="72">
        <f>sume_euro_1121!L12/evolutie_rp_1121!L11</f>
        <v>25.873519921519154</v>
      </c>
      <c r="M12" s="72">
        <f>sume_euro_1121!M12/evolutie_rp_1121!M11</f>
        <v>25.686929300577336</v>
      </c>
      <c r="N12" s="73">
        <f>sume_euro_1121!N12/evolutie_rp_1121!N11</f>
        <v>26.377558331257337</v>
      </c>
    </row>
    <row r="13" spans="2:14" ht="15.75" thickBot="1">
      <c r="B13" s="112" t="s">
        <v>58</v>
      </c>
      <c r="C13" s="113"/>
      <c r="D13" s="70">
        <f>sume_euro_1121!D13/evolutie_rp_1121!D12</f>
        <v>20.626165006878679</v>
      </c>
      <c r="E13" s="70">
        <f>sume_euro_1121!E13/evolutie_rp_1121!E12</f>
        <v>20.548890983142794</v>
      </c>
      <c r="F13" s="70">
        <f>sume_euro_1121!F13/evolutie_rp_1121!F12</f>
        <v>21.438727212820915</v>
      </c>
      <c r="G13" s="70">
        <f>sume_euro_1121!G13/evolutie_rp_1121!G12</f>
        <v>21.84855212382389</v>
      </c>
      <c r="H13" s="70">
        <f>sume_euro_1121!H13/evolutie_rp_1121!H12</f>
        <v>21.411781920725083</v>
      </c>
      <c r="I13" s="70">
        <f>sume_euro_1121!I13/evolutie_rp_1121!I12</f>
        <v>22.177311354401205</v>
      </c>
      <c r="J13" s="70">
        <f>sume_euro_1121!J13/evolutie_rp_1121!J12</f>
        <v>20.70271284075308</v>
      </c>
      <c r="K13" s="70">
        <f>sume_euro_1121!K13/evolutie_rp_1121!K12</f>
        <v>21.999868144603756</v>
      </c>
      <c r="L13" s="70">
        <f>sume_euro_1121!L13/evolutie_rp_1121!L12</f>
        <v>21.436982859649326</v>
      </c>
      <c r="M13" s="70">
        <f>sume_euro_1121!M13/evolutie_rp_1121!M12</f>
        <v>21.378418108974067</v>
      </c>
      <c r="N13" s="71">
        <f>sume_euro_1121!N13/evolutie_rp_1121!N12</f>
        <v>21.770699302032018</v>
      </c>
    </row>
    <row r="18" spans="3:3" ht="18">
      <c r="C18" s="1"/>
    </row>
    <row r="19" spans="3:3" ht="18">
      <c r="C19" s="1"/>
    </row>
  </sheetData>
  <mergeCells count="15">
    <mergeCell ref="B13:C13"/>
    <mergeCell ref="C3:C5"/>
    <mergeCell ref="B3:B5"/>
    <mergeCell ref="F3:F4"/>
    <mergeCell ref="E3:E4"/>
    <mergeCell ref="D3:D4"/>
    <mergeCell ref="N3:N4"/>
    <mergeCell ref="B2:N2"/>
    <mergeCell ref="M3:M4"/>
    <mergeCell ref="L3:L4"/>
    <mergeCell ref="I3:I4"/>
    <mergeCell ref="H3:H4"/>
    <mergeCell ref="G3:G4"/>
    <mergeCell ref="K3:K4"/>
    <mergeCell ref="J3:J4"/>
  </mergeCells>
  <phoneticPr fontId="0" type="noConversion"/>
  <printOptions horizontalCentered="1" verticalCentered="1"/>
  <pageMargins left="0" right="0" top="0" bottom="0" header="0" footer="0"/>
  <pageSetup paperSize="9" scale="70"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E18" sqref="E18"/>
    </sheetView>
  </sheetViews>
  <sheetFormatPr defaultRowHeight="12.75"/>
  <cols>
    <col min="2" max="2" width="5.42578125" customWidth="1"/>
    <col min="3" max="4" width="18.85546875" customWidth="1"/>
    <col min="5" max="6" width="16.5703125" customWidth="1"/>
    <col min="7" max="7" width="16.28515625" customWidth="1"/>
    <col min="8" max="8" width="10.7109375" customWidth="1"/>
    <col min="9" max="9" width="8.42578125" customWidth="1"/>
    <col min="10" max="10" width="10.85546875" customWidth="1"/>
    <col min="11" max="11" width="13" customWidth="1"/>
    <col min="12" max="12" width="18.140625" customWidth="1"/>
    <col min="13" max="13" width="20.7109375" customWidth="1"/>
  </cols>
  <sheetData>
    <row r="1" spans="2:15" s="2" customFormat="1" ht="18.75" thickBot="1">
      <c r="B1" s="34"/>
      <c r="C1" s="34"/>
      <c r="D1" s="34"/>
      <c r="E1" s="34"/>
      <c r="F1" s="34"/>
      <c r="G1" s="34"/>
      <c r="H1" s="34"/>
      <c r="I1" s="34"/>
      <c r="J1" s="34"/>
      <c r="K1" s="34"/>
      <c r="L1" s="34"/>
      <c r="M1" s="34"/>
      <c r="N1" s="4"/>
      <c r="O1" s="4"/>
    </row>
    <row r="2" spans="2:15" s="2" customFormat="1" ht="45.75" customHeight="1">
      <c r="B2" s="100" t="s">
        <v>233</v>
      </c>
      <c r="C2" s="101"/>
      <c r="D2" s="101"/>
      <c r="E2" s="101"/>
      <c r="F2" s="101"/>
      <c r="G2" s="101"/>
      <c r="H2" s="101"/>
      <c r="I2" s="101"/>
      <c r="J2" s="101"/>
      <c r="K2" s="101"/>
      <c r="L2" s="101"/>
      <c r="M2" s="102"/>
      <c r="N2" s="4"/>
      <c r="O2" s="4"/>
    </row>
    <row r="3" spans="2:15" ht="27" customHeight="1">
      <c r="B3" s="105" t="s">
        <v>61</v>
      </c>
      <c r="C3" s="99" t="s">
        <v>59</v>
      </c>
      <c r="D3" s="99" t="s">
        <v>6</v>
      </c>
      <c r="E3" s="99" t="s">
        <v>7</v>
      </c>
      <c r="F3" s="99" t="s">
        <v>8</v>
      </c>
      <c r="G3" s="99" t="s">
        <v>9</v>
      </c>
      <c r="H3" s="99" t="s">
        <v>205</v>
      </c>
      <c r="I3" s="99"/>
      <c r="J3" s="99"/>
      <c r="K3" s="99"/>
      <c r="L3" s="99" t="s">
        <v>11</v>
      </c>
      <c r="M3" s="109" t="s">
        <v>10</v>
      </c>
    </row>
    <row r="4" spans="2:15" ht="84" customHeight="1">
      <c r="B4" s="105"/>
      <c r="C4" s="99"/>
      <c r="D4" s="99"/>
      <c r="E4" s="99"/>
      <c r="F4" s="99"/>
      <c r="G4" s="99"/>
      <c r="H4" s="41" t="s">
        <v>180</v>
      </c>
      <c r="I4" s="41" t="s">
        <v>181</v>
      </c>
      <c r="J4" s="41" t="s">
        <v>211</v>
      </c>
      <c r="K4" s="41" t="s">
        <v>212</v>
      </c>
      <c r="L4" s="99"/>
      <c r="M4" s="109"/>
    </row>
    <row r="5" spans="2:15" ht="15.75">
      <c r="B5" s="46">
        <f>k_total_tec_1121!B6</f>
        <v>1</v>
      </c>
      <c r="C5" s="47" t="str">
        <f>k_total_tec_1121!C6</f>
        <v>METROPOLITAN LIFE</v>
      </c>
      <c r="D5" s="48">
        <v>1087889</v>
      </c>
      <c r="E5" s="60">
        <v>31</v>
      </c>
      <c r="F5" s="48">
        <v>1</v>
      </c>
      <c r="G5" s="48">
        <v>3</v>
      </c>
      <c r="H5" s="48">
        <v>162</v>
      </c>
      <c r="I5" s="48">
        <v>1</v>
      </c>
      <c r="J5" s="48">
        <v>0</v>
      </c>
      <c r="K5" s="48">
        <v>1</v>
      </c>
      <c r="L5" s="48">
        <v>3259</v>
      </c>
      <c r="M5" s="49">
        <f t="shared" ref="M5:M11" si="0">D5-E5+F5+G5-H5+I5+L5+J5+K5</f>
        <v>1090961</v>
      </c>
      <c r="N5" s="74"/>
      <c r="O5" s="6"/>
    </row>
    <row r="6" spans="2:15" ht="15.75">
      <c r="B6" s="50">
        <f>k_total_tec_1121!B7</f>
        <v>2</v>
      </c>
      <c r="C6" s="47" t="str">
        <f>k_total_tec_1121!C7</f>
        <v>AZT VIITORUL TAU</v>
      </c>
      <c r="D6" s="48">
        <v>1632343</v>
      </c>
      <c r="E6" s="60">
        <v>24</v>
      </c>
      <c r="F6" s="48">
        <v>2</v>
      </c>
      <c r="G6" s="48">
        <v>13</v>
      </c>
      <c r="H6" s="48">
        <v>277</v>
      </c>
      <c r="I6" s="48">
        <v>2</v>
      </c>
      <c r="J6" s="48">
        <v>0</v>
      </c>
      <c r="K6" s="48">
        <v>0</v>
      </c>
      <c r="L6" s="48">
        <v>3259</v>
      </c>
      <c r="M6" s="49">
        <f t="shared" si="0"/>
        <v>1635318</v>
      </c>
      <c r="N6" s="74"/>
      <c r="O6" s="6"/>
    </row>
    <row r="7" spans="2:15" ht="15.75">
      <c r="B7" s="50">
        <f>k_total_tec_1121!B8</f>
        <v>3</v>
      </c>
      <c r="C7" s="51" t="str">
        <f>k_total_tec_1121!C8</f>
        <v>BCR</v>
      </c>
      <c r="D7" s="48">
        <v>712088</v>
      </c>
      <c r="E7" s="60">
        <v>6</v>
      </c>
      <c r="F7" s="48">
        <v>61</v>
      </c>
      <c r="G7" s="48">
        <v>57</v>
      </c>
      <c r="H7" s="48">
        <v>88</v>
      </c>
      <c r="I7" s="48">
        <v>0</v>
      </c>
      <c r="J7" s="48">
        <v>0</v>
      </c>
      <c r="K7" s="48">
        <v>2</v>
      </c>
      <c r="L7" s="48">
        <v>3259</v>
      </c>
      <c r="M7" s="49">
        <f t="shared" si="0"/>
        <v>715373</v>
      </c>
      <c r="N7" s="74"/>
      <c r="O7" s="6"/>
    </row>
    <row r="8" spans="2:15" ht="15.75">
      <c r="B8" s="50">
        <f>k_total_tec_1121!B9</f>
        <v>4</v>
      </c>
      <c r="C8" s="51" t="str">
        <f>k_total_tec_1121!C9</f>
        <v>BRD</v>
      </c>
      <c r="D8" s="48">
        <v>501046</v>
      </c>
      <c r="E8" s="60">
        <v>24</v>
      </c>
      <c r="F8" s="48">
        <v>8</v>
      </c>
      <c r="G8" s="48">
        <v>135</v>
      </c>
      <c r="H8" s="48">
        <v>35</v>
      </c>
      <c r="I8" s="48">
        <v>0</v>
      </c>
      <c r="J8" s="48">
        <v>0</v>
      </c>
      <c r="K8" s="48">
        <v>2</v>
      </c>
      <c r="L8" s="48">
        <v>3278</v>
      </c>
      <c r="M8" s="49">
        <f t="shared" si="0"/>
        <v>504410</v>
      </c>
      <c r="N8" s="74"/>
      <c r="O8" s="6"/>
    </row>
    <row r="9" spans="2:15" ht="15.75">
      <c r="B9" s="50">
        <f>k_total_tec_1121!B10</f>
        <v>5</v>
      </c>
      <c r="C9" s="51" t="str">
        <f>k_total_tec_1121!C10</f>
        <v>VITAL</v>
      </c>
      <c r="D9" s="48">
        <v>976825</v>
      </c>
      <c r="E9" s="60">
        <v>20</v>
      </c>
      <c r="F9" s="48">
        <v>2</v>
      </c>
      <c r="G9" s="48">
        <v>2</v>
      </c>
      <c r="H9" s="48">
        <v>115</v>
      </c>
      <c r="I9" s="48">
        <v>0</v>
      </c>
      <c r="J9" s="48">
        <v>1</v>
      </c>
      <c r="K9" s="48">
        <v>0</v>
      </c>
      <c r="L9" s="48">
        <v>3259</v>
      </c>
      <c r="M9" s="49">
        <f t="shared" si="0"/>
        <v>979954</v>
      </c>
      <c r="N9" s="74"/>
      <c r="O9" s="6"/>
    </row>
    <row r="10" spans="2:15" ht="15.75">
      <c r="B10" s="50">
        <f>k_total_tec_1121!B11</f>
        <v>6</v>
      </c>
      <c r="C10" s="51" t="str">
        <f>k_total_tec_1121!C11</f>
        <v>ARIPI</v>
      </c>
      <c r="D10" s="48">
        <v>812109</v>
      </c>
      <c r="E10" s="60">
        <v>19</v>
      </c>
      <c r="F10" s="48">
        <v>1</v>
      </c>
      <c r="G10" s="48">
        <v>3</v>
      </c>
      <c r="H10" s="48">
        <v>97</v>
      </c>
      <c r="I10" s="48">
        <v>0</v>
      </c>
      <c r="J10" s="48">
        <v>1</v>
      </c>
      <c r="K10" s="48">
        <v>3</v>
      </c>
      <c r="L10" s="48">
        <v>3259</v>
      </c>
      <c r="M10" s="49">
        <f t="shared" si="0"/>
        <v>815260</v>
      </c>
      <c r="N10" s="74"/>
      <c r="O10" s="6"/>
    </row>
    <row r="11" spans="2:15" ht="15.75">
      <c r="B11" s="50">
        <f>k_total_tec_1121!B12</f>
        <v>7</v>
      </c>
      <c r="C11" s="51" t="str">
        <f>k_total_tec_1121!C12</f>
        <v>NN</v>
      </c>
      <c r="D11" s="48">
        <v>2054944</v>
      </c>
      <c r="E11" s="60">
        <v>12</v>
      </c>
      <c r="F11" s="48">
        <v>61</v>
      </c>
      <c r="G11" s="48">
        <v>54</v>
      </c>
      <c r="H11" s="48">
        <v>421</v>
      </c>
      <c r="I11" s="48"/>
      <c r="J11" s="48">
        <v>1</v>
      </c>
      <c r="K11" s="48">
        <v>1</v>
      </c>
      <c r="L11" s="48">
        <v>3259</v>
      </c>
      <c r="M11" s="49">
        <f t="shared" si="0"/>
        <v>2057887</v>
      </c>
      <c r="N11" s="74"/>
      <c r="O11" s="6"/>
    </row>
    <row r="12" spans="2:15" ht="15.75" thickBot="1">
      <c r="B12" s="112" t="s">
        <v>58</v>
      </c>
      <c r="C12" s="113"/>
      <c r="D12" s="44">
        <f t="shared" ref="D12:M12" si="1">SUM(D5:D11)</f>
        <v>7777244</v>
      </c>
      <c r="E12" s="44">
        <f t="shared" si="1"/>
        <v>136</v>
      </c>
      <c r="F12" s="44">
        <f t="shared" si="1"/>
        <v>136</v>
      </c>
      <c r="G12" s="44">
        <f t="shared" si="1"/>
        <v>267</v>
      </c>
      <c r="H12" s="44">
        <f t="shared" si="1"/>
        <v>1195</v>
      </c>
      <c r="I12" s="44">
        <f t="shared" si="1"/>
        <v>3</v>
      </c>
      <c r="J12" s="44">
        <f t="shared" si="1"/>
        <v>3</v>
      </c>
      <c r="K12" s="44">
        <f t="shared" si="1"/>
        <v>9</v>
      </c>
      <c r="L12" s="44">
        <f t="shared" si="1"/>
        <v>22832</v>
      </c>
      <c r="M12" s="45">
        <f t="shared" si="1"/>
        <v>7799163</v>
      </c>
      <c r="N12" s="6"/>
      <c r="O12" s="6"/>
    </row>
    <row r="13" spans="2:15">
      <c r="D13" s="6"/>
      <c r="F13" s="6"/>
      <c r="J13" s="6"/>
      <c r="L13" s="6"/>
    </row>
    <row r="14" spans="2:15">
      <c r="F14" s="6"/>
    </row>
    <row r="15" spans="2:15">
      <c r="D15" s="6"/>
    </row>
    <row r="16" spans="2:15">
      <c r="D16" s="6"/>
    </row>
    <row r="17" spans="3:11">
      <c r="D17" s="6"/>
    </row>
    <row r="18" spans="3:11" ht="18">
      <c r="C18" s="1"/>
      <c r="D18" s="1"/>
      <c r="F18" s="6"/>
      <c r="G18" s="6"/>
      <c r="H18" s="6"/>
      <c r="I18" s="6"/>
      <c r="J18" s="6"/>
      <c r="K18" s="6"/>
    </row>
    <row r="19" spans="3:11" ht="18">
      <c r="C19" s="1"/>
      <c r="D19" s="1"/>
      <c r="F19" s="6"/>
      <c r="G19" s="6"/>
      <c r="H19" s="6"/>
      <c r="I19" s="6"/>
      <c r="J19" s="6"/>
      <c r="K19" s="6"/>
    </row>
    <row r="20" spans="3:11" ht="18">
      <c r="C20" s="1"/>
      <c r="D20" s="1"/>
      <c r="F20" s="6"/>
      <c r="G20" s="6"/>
      <c r="H20" s="6"/>
      <c r="I20" s="6"/>
      <c r="J20" s="6"/>
      <c r="K20" s="6"/>
    </row>
    <row r="21" spans="3:11" ht="18">
      <c r="C21" s="1"/>
      <c r="D21" s="1"/>
      <c r="F21" s="6"/>
      <c r="G21" s="6"/>
      <c r="H21" s="6"/>
      <c r="I21" s="6"/>
      <c r="J21" s="6"/>
      <c r="K21" s="6"/>
    </row>
    <row r="22" spans="3:11" ht="18">
      <c r="C22" s="1"/>
      <c r="D22" s="1"/>
      <c r="F22" s="6"/>
      <c r="G22" s="6"/>
      <c r="H22" s="6"/>
      <c r="I22" s="6"/>
      <c r="J22" s="6"/>
      <c r="K22" s="6"/>
    </row>
    <row r="23" spans="3:11" ht="18">
      <c r="C23" s="1"/>
      <c r="D23" s="1"/>
      <c r="F23" s="6"/>
      <c r="G23" s="6"/>
      <c r="H23" s="6"/>
      <c r="I23" s="6"/>
      <c r="J23" s="6"/>
      <c r="K23" s="6"/>
    </row>
    <row r="24" spans="3:11" ht="18">
      <c r="C24" s="1"/>
      <c r="D24" s="1"/>
      <c r="F24" s="6"/>
      <c r="G24" s="6"/>
      <c r="H24" s="6"/>
      <c r="I24" s="6"/>
      <c r="J24" s="6"/>
      <c r="K24" s="6"/>
    </row>
    <row r="25" spans="3:11" ht="18">
      <c r="C25" s="1"/>
      <c r="D25" s="1"/>
      <c r="F25" s="6"/>
      <c r="G25" s="6"/>
      <c r="H25" s="6"/>
      <c r="I25" s="6"/>
      <c r="J25" s="6"/>
      <c r="K25" s="6"/>
    </row>
    <row r="26" spans="3:11" ht="18">
      <c r="C26" s="1"/>
      <c r="D26" s="1"/>
      <c r="F26" s="6"/>
      <c r="G26" s="6"/>
      <c r="H26" s="6"/>
      <c r="I26" s="6"/>
      <c r="J26" s="6"/>
      <c r="K26" s="6"/>
    </row>
    <row r="27" spans="3:11" ht="18">
      <c r="C27" s="1"/>
      <c r="D27" s="1"/>
      <c r="F27" s="6"/>
      <c r="G27" s="6"/>
      <c r="H27" s="6"/>
      <c r="I27" s="6"/>
      <c r="J27" s="6"/>
      <c r="K27" s="6"/>
    </row>
    <row r="28" spans="3:11" ht="18">
      <c r="C28" s="1"/>
      <c r="D28" s="1"/>
      <c r="F28" s="6"/>
      <c r="G28" s="6"/>
      <c r="H28" s="6"/>
      <c r="I28" s="6"/>
      <c r="J28" s="6"/>
      <c r="K28" s="6"/>
    </row>
    <row r="29" spans="3:11" ht="18">
      <c r="C29" s="1"/>
      <c r="D29" s="1"/>
      <c r="F29" s="6"/>
      <c r="G29" s="6"/>
      <c r="H29" s="6"/>
      <c r="I29" s="6"/>
      <c r="J29" s="6"/>
      <c r="K29" s="6"/>
    </row>
    <row r="30" spans="3:11" ht="18">
      <c r="C30" s="1"/>
      <c r="D30" s="1"/>
      <c r="F30" s="6"/>
      <c r="G30" s="6"/>
      <c r="H30" s="6"/>
      <c r="I30" s="6"/>
      <c r="J30" s="6"/>
      <c r="K30" s="6"/>
    </row>
    <row r="31" spans="3:11" ht="18">
      <c r="C31" s="1"/>
      <c r="D31" s="1"/>
      <c r="F31" s="6"/>
      <c r="G31" s="6"/>
      <c r="H31" s="6"/>
      <c r="I31" s="6"/>
      <c r="J31" s="6"/>
      <c r="K31" s="6"/>
    </row>
    <row r="32" spans="3:11" ht="18">
      <c r="C32" s="1"/>
      <c r="D32" s="1"/>
      <c r="F32" s="6"/>
      <c r="G32" s="6"/>
      <c r="H32" s="6"/>
      <c r="I32" s="6"/>
      <c r="J32" s="6"/>
      <c r="K32" s="6"/>
    </row>
    <row r="33" spans="3:11" ht="18">
      <c r="C33" s="1"/>
      <c r="D33" s="1"/>
      <c r="F33" s="6"/>
      <c r="G33" s="6"/>
      <c r="H33" s="6"/>
      <c r="I33" s="6"/>
      <c r="J33" s="6"/>
      <c r="K33" s="6"/>
    </row>
  </sheetData>
  <mergeCells count="11">
    <mergeCell ref="B12:C12"/>
    <mergeCell ref="L3:L4"/>
    <mergeCell ref="C3:C4"/>
    <mergeCell ref="M3:M4"/>
    <mergeCell ref="D3:D4"/>
    <mergeCell ref="B2:M2"/>
    <mergeCell ref="G3:G4"/>
    <mergeCell ref="H3:K3"/>
    <mergeCell ref="E3:E4"/>
    <mergeCell ref="F3:F4"/>
    <mergeCell ref="B3:B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L3"/>
  <sheetViews>
    <sheetView workbookViewId="0">
      <selection activeCell="I35" sqref="I35"/>
    </sheetView>
  </sheetViews>
  <sheetFormatPr defaultRowHeight="12.75"/>
  <cols>
    <col min="2" max="12" width="16.140625" customWidth="1"/>
  </cols>
  <sheetData>
    <row r="1" spans="2:12" ht="13.5" thickBot="1"/>
    <row r="2" spans="2:12" ht="25.5">
      <c r="B2" s="75" t="s">
        <v>29</v>
      </c>
      <c r="C2" s="65" t="s">
        <v>34</v>
      </c>
      <c r="D2" s="65" t="s">
        <v>38</v>
      </c>
      <c r="E2" s="65" t="s">
        <v>41</v>
      </c>
      <c r="F2" s="65" t="s">
        <v>43</v>
      </c>
      <c r="G2" s="65" t="s">
        <v>49</v>
      </c>
      <c r="H2" s="65" t="s">
        <v>44</v>
      </c>
      <c r="I2" s="65" t="s">
        <v>24</v>
      </c>
      <c r="J2" s="65" t="s">
        <v>22</v>
      </c>
      <c r="K2" s="65" t="s">
        <v>16</v>
      </c>
      <c r="L2" s="66" t="s">
        <v>3</v>
      </c>
    </row>
    <row r="3" spans="2:12" ht="15.75" thickBot="1">
      <c r="B3" s="76">
        <v>7662659</v>
      </c>
      <c r="C3" s="77">
        <v>7672485</v>
      </c>
      <c r="D3" s="77">
        <v>7678435</v>
      </c>
      <c r="E3" s="77">
        <v>7687688</v>
      </c>
      <c r="F3" s="77">
        <v>7696276</v>
      </c>
      <c r="G3" s="77">
        <v>7706835</v>
      </c>
      <c r="H3" s="77">
        <v>7717710</v>
      </c>
      <c r="I3" s="77">
        <v>7727948</v>
      </c>
      <c r="J3" s="77">
        <v>7746233</v>
      </c>
      <c r="K3" s="77">
        <v>7777244</v>
      </c>
      <c r="L3" s="78">
        <v>7799163</v>
      </c>
    </row>
  </sheetData>
  <phoneticPr fontId="0" type="noConversion"/>
  <pageMargins left="0.74803149606299213" right="0.74803149606299213" top="0.98425196850393704" bottom="0.98425196850393704" header="0.51181102362204722" footer="0.51181102362204722"/>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dimension ref="B1:L6"/>
  <sheetViews>
    <sheetView workbookViewId="0">
      <selection activeCell="H37" sqref="H37"/>
    </sheetView>
  </sheetViews>
  <sheetFormatPr defaultRowHeight="12.75"/>
  <cols>
    <col min="2" max="12" width="16.7109375" customWidth="1"/>
  </cols>
  <sheetData>
    <row r="1" spans="2:12" ht="13.5" thickBot="1"/>
    <row r="2" spans="2:12" ht="25.5">
      <c r="B2" s="75" t="s">
        <v>29</v>
      </c>
      <c r="C2" s="65" t="s">
        <v>34</v>
      </c>
      <c r="D2" s="65" t="s">
        <v>38</v>
      </c>
      <c r="E2" s="65" t="s">
        <v>41</v>
      </c>
      <c r="F2" s="65" t="s">
        <v>43</v>
      </c>
      <c r="G2" s="65" t="s">
        <v>49</v>
      </c>
      <c r="H2" s="65" t="s">
        <v>44</v>
      </c>
      <c r="I2" s="65" t="s">
        <v>24</v>
      </c>
      <c r="J2" s="65" t="s">
        <v>22</v>
      </c>
      <c r="K2" s="65" t="s">
        <v>16</v>
      </c>
      <c r="L2" s="66" t="s">
        <v>3</v>
      </c>
    </row>
    <row r="3" spans="2:12" ht="15.75" thickBot="1">
      <c r="B3" s="76">
        <v>3569344</v>
      </c>
      <c r="C3" s="77">
        <v>3580169</v>
      </c>
      <c r="D3" s="77">
        <v>3586933</v>
      </c>
      <c r="E3" s="77">
        <v>3597129</v>
      </c>
      <c r="F3" s="77">
        <v>3606448</v>
      </c>
      <c r="G3" s="77">
        <v>3617753</v>
      </c>
      <c r="H3" s="77">
        <v>3628706</v>
      </c>
      <c r="I3" s="77">
        <v>3640384</v>
      </c>
      <c r="J3" s="77">
        <v>3659554</v>
      </c>
      <c r="K3" s="77">
        <v>3691352</v>
      </c>
      <c r="L3" s="78">
        <v>3714184</v>
      </c>
    </row>
    <row r="6" spans="2:12">
      <c r="B6" s="6"/>
      <c r="C6" s="6"/>
      <c r="D6" s="6"/>
      <c r="E6" s="6"/>
      <c r="F6" s="6"/>
      <c r="G6" s="6"/>
      <c r="H6" s="6"/>
      <c r="I6" s="6"/>
      <c r="J6" s="6"/>
      <c r="K6" s="6"/>
      <c r="L6" s="6"/>
    </row>
  </sheetData>
  <phoneticPr fontId="0" type="noConversion"/>
  <pageMargins left="0.74803149606299213" right="0.74803149606299213" top="0.98425196850393704" bottom="0.98425196850393704"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vt:i4>
      </vt:variant>
    </vt:vector>
  </HeadingPairs>
  <TitlesOfParts>
    <vt:vector size="22" baseType="lpstr">
      <vt:lpstr>k_total_tec_1121</vt:lpstr>
      <vt:lpstr>regularizati_1121</vt:lpstr>
      <vt:lpstr>evolutie_rp_1121</vt:lpstr>
      <vt:lpstr>sume_euro_1121</vt:lpstr>
      <vt:lpstr>sume_euro_1121_graf</vt:lpstr>
      <vt:lpstr>evolutie_contrib_1121</vt:lpstr>
      <vt:lpstr>part_fonduri_1121</vt:lpstr>
      <vt:lpstr>evolutie_rp_1121_graf</vt:lpstr>
      <vt:lpstr>evolutie_aleatorii_1121_graf</vt:lpstr>
      <vt:lpstr>participanti_judete_1121</vt:lpstr>
      <vt:lpstr>participanti_jud_dom_1121</vt:lpstr>
      <vt:lpstr>conturi_goale_1121</vt:lpstr>
      <vt:lpstr>rp_sexe_1121</vt:lpstr>
      <vt:lpstr>Sheet1</vt:lpstr>
      <vt:lpstr>rp_varste_sexe_1121</vt:lpstr>
      <vt:lpstr>Sheet2</vt:lpstr>
      <vt:lpstr>evolutie_contrib_1121!Print_Area</vt:lpstr>
      <vt:lpstr>k_total_tec_1121!Print_Area</vt:lpstr>
      <vt:lpstr>part_fonduri_1121!Print_Area</vt:lpstr>
      <vt:lpstr>participanti_judete_1121!Print_Area</vt:lpstr>
      <vt:lpstr>rp_sexe_1121!Print_Area</vt:lpstr>
      <vt:lpstr>rp_varste_sexe_1121!Print_Area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2022-01-19T11:17:35Z</cp:lastPrinted>
  <dcterms:created xsi:type="dcterms:W3CDTF">2008-08-08T07:39:32Z</dcterms:created>
  <dcterms:modified xsi:type="dcterms:W3CDTF">2022-01-19T11:26:59Z</dcterms:modified>
</cp:coreProperties>
</file>