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1021" sheetId="23" r:id="rId1"/>
    <sheet name="regularizati_1021" sheetId="31" r:id="rId2"/>
    <sheet name="evolutie_rp_1021" sheetId="1" r:id="rId3"/>
    <sheet name="sume_euro_1021" sheetId="15" r:id="rId4"/>
    <sheet name="sume_euro_1021_graf" sheetId="16" r:id="rId5"/>
    <sheet name="evolutie_contrib_1021" sheetId="25" r:id="rId6"/>
    <sheet name="part_fonduri_1021" sheetId="24" r:id="rId7"/>
    <sheet name="evolutie_rp_1021_graf" sheetId="13" r:id="rId8"/>
    <sheet name="evolutie_aleatorii_1021_graf" sheetId="14" r:id="rId9"/>
    <sheet name="participanti_judete_1021" sheetId="17" r:id="rId10"/>
    <sheet name="participanti_jud_dom_1021" sheetId="32" r:id="rId11"/>
    <sheet name="conturi_goale_1021" sheetId="30" r:id="rId12"/>
    <sheet name="rp_sexe_1021" sheetId="26" r:id="rId13"/>
    <sheet name="Sheet1" sheetId="33" r:id="rId14"/>
    <sheet name="rp_varste_sexe_1021" sheetId="28" r:id="rId15"/>
    <sheet name="Sheet2" sheetId="34" r:id="rId16"/>
  </sheets>
  <externalReferences>
    <externalReference r:id="rId17"/>
  </externalReferences>
  <definedNames>
    <definedName name="_xlnm.Print_Area" localSheetId="5">evolutie_contrib_1021!$B$2:$M$13</definedName>
    <definedName name="_xlnm.Print_Area" localSheetId="2">evolutie_rp_1021!$B$2:$M$12</definedName>
    <definedName name="_xlnm.Print_Area" localSheetId="0">k_total_tec_1021!$B$2:$K$16</definedName>
    <definedName name="_xlnm.Print_Area" localSheetId="6">part_fonduri_1021!$B$2:$M$12</definedName>
    <definedName name="_xlnm.Print_Area" localSheetId="10">participanti_jud_dom_1021!#REF!</definedName>
    <definedName name="_xlnm.Print_Area" localSheetId="9">participanti_judete_1021!$B$2:$E$48</definedName>
    <definedName name="_xlnm.Print_Area" localSheetId="12">rp_sexe_1021!$B$2:$F$12</definedName>
    <definedName name="_xlnm.Print_Area" localSheetId="14">rp_varste_sexe_1021!$B$2:$P$14</definedName>
    <definedName name="_xlnm.Print_Area" localSheetId="3">sume_euro_1021!$B$2:$N$13</definedName>
  </definedNames>
  <calcPr calcId="125725"/>
</workbook>
</file>

<file path=xl/calcChain.xml><?xml version="1.0" encoding="utf-8"?>
<calcChain xmlns="http://schemas.openxmlformats.org/spreadsheetml/2006/main">
  <c r="N7" i="15"/>
  <c r="N8"/>
  <c r="N9"/>
  <c r="N10"/>
  <c r="N11"/>
  <c r="N12"/>
  <c r="N6"/>
  <c r="N13" s="1"/>
  <c r="D48" i="17"/>
  <c r="E9" s="1"/>
  <c r="M12" i="1"/>
  <c r="M13" i="15"/>
  <c r="M12" i="25"/>
  <c r="M11"/>
  <c r="M10"/>
  <c r="M9"/>
  <c r="M8"/>
  <c r="M7"/>
  <c r="M6"/>
  <c r="L13" i="15"/>
  <c r="L12" i="1"/>
  <c r="L12" i="25"/>
  <c r="L11"/>
  <c r="L10"/>
  <c r="L9"/>
  <c r="L8"/>
  <c r="L7"/>
  <c r="L6"/>
  <c r="K12" i="1"/>
  <c r="K13" i="25" s="1"/>
  <c r="K13" i="15"/>
  <c r="K12" i="25"/>
  <c r="K11"/>
  <c r="K10"/>
  <c r="K9"/>
  <c r="K8"/>
  <c r="K7"/>
  <c r="K6"/>
  <c r="J13" i="15"/>
  <c r="J12" i="1"/>
  <c r="J13" i="25"/>
  <c r="J12"/>
  <c r="J11"/>
  <c r="J10"/>
  <c r="J9"/>
  <c r="J8"/>
  <c r="J7"/>
  <c r="J6"/>
  <c r="I13" i="15"/>
  <c r="I12" i="25"/>
  <c r="I11"/>
  <c r="I10"/>
  <c r="I9"/>
  <c r="I8"/>
  <c r="I7"/>
  <c r="I6"/>
  <c r="I12" i="1"/>
  <c r="H13" i="15"/>
  <c r="H13" i="25" s="1"/>
  <c r="H12" i="1"/>
  <c r="H12" i="25"/>
  <c r="H11"/>
  <c r="H10"/>
  <c r="H9"/>
  <c r="H8"/>
  <c r="H7"/>
  <c r="H6"/>
  <c r="G13" i="15"/>
  <c r="G12" i="25"/>
  <c r="G11"/>
  <c r="G10"/>
  <c r="G9"/>
  <c r="G8"/>
  <c r="G7"/>
  <c r="G6"/>
  <c r="G12" i="1"/>
  <c r="G13" i="25" s="1"/>
  <c r="F13" i="15"/>
  <c r="F13" i="25" s="1"/>
  <c r="F12" i="1"/>
  <c r="F12" i="25"/>
  <c r="F11"/>
  <c r="F10"/>
  <c r="F9"/>
  <c r="F8"/>
  <c r="F7"/>
  <c r="F6"/>
  <c r="E13" i="15"/>
  <c r="E12" i="25"/>
  <c r="E11"/>
  <c r="E10"/>
  <c r="E9"/>
  <c r="E8"/>
  <c r="E7"/>
  <c r="E6"/>
  <c r="E12" i="1"/>
  <c r="E13" i="25" s="1"/>
  <c r="D13" i="15"/>
  <c r="D12" i="1"/>
  <c r="D13" i="25"/>
  <c r="D12"/>
  <c r="D11"/>
  <c r="D10"/>
  <c r="D9"/>
  <c r="D8"/>
  <c r="D7"/>
  <c r="D6"/>
  <c r="M6" i="24"/>
  <c r="F7" i="31"/>
  <c r="F8"/>
  <c r="F9"/>
  <c r="F10"/>
  <c r="F11"/>
  <c r="F12"/>
  <c r="F6"/>
  <c r="D53" i="32"/>
  <c r="E8" i="28"/>
  <c r="F8"/>
  <c r="F14" s="1"/>
  <c r="G8"/>
  <c r="H8"/>
  <c r="E9"/>
  <c r="F9"/>
  <c r="D9" s="1"/>
  <c r="G9"/>
  <c r="H9"/>
  <c r="E10"/>
  <c r="E14" s="1"/>
  <c r="F10"/>
  <c r="G10"/>
  <c r="H10"/>
  <c r="E11"/>
  <c r="F11"/>
  <c r="G11"/>
  <c r="D11" s="1"/>
  <c r="H11"/>
  <c r="E12"/>
  <c r="D12" s="1"/>
  <c r="F12"/>
  <c r="G12"/>
  <c r="H12"/>
  <c r="E13"/>
  <c r="D13" s="1"/>
  <c r="F13"/>
  <c r="G13"/>
  <c r="H13"/>
  <c r="E7"/>
  <c r="D7" s="1"/>
  <c r="F7"/>
  <c r="G7"/>
  <c r="G14" s="1"/>
  <c r="H7"/>
  <c r="H14" s="1"/>
  <c r="J12" i="24"/>
  <c r="L12"/>
  <c r="M7"/>
  <c r="M8"/>
  <c r="M9"/>
  <c r="M12" s="1"/>
  <c r="M10"/>
  <c r="M11"/>
  <c r="M5"/>
  <c r="K12"/>
  <c r="F13" i="23"/>
  <c r="K14" i="28"/>
  <c r="O14"/>
  <c r="K7" i="23"/>
  <c r="K8"/>
  <c r="K9"/>
  <c r="K10"/>
  <c r="K11"/>
  <c r="K12"/>
  <c r="K6"/>
  <c r="K13" s="1"/>
  <c r="I7"/>
  <c r="I6"/>
  <c r="I13"/>
  <c r="I8"/>
  <c r="I9"/>
  <c r="I10"/>
  <c r="I11"/>
  <c r="I12"/>
  <c r="E37" i="17"/>
  <c r="D12" i="24"/>
  <c r="E48" i="17"/>
  <c r="G13" i="31"/>
  <c r="H7" s="1"/>
  <c r="E13" i="23"/>
  <c r="D13"/>
  <c r="D11" i="26"/>
  <c r="D10"/>
  <c r="D9"/>
  <c r="D8"/>
  <c r="D6"/>
  <c r="D5"/>
  <c r="D7"/>
  <c r="D12" s="1"/>
  <c r="E12"/>
  <c r="F12"/>
  <c r="K13" i="31"/>
  <c r="J13"/>
  <c r="D13"/>
  <c r="F13" s="1"/>
  <c r="E13"/>
  <c r="I12"/>
  <c r="I11"/>
  <c r="C11"/>
  <c r="I10"/>
  <c r="C10"/>
  <c r="I9"/>
  <c r="C9"/>
  <c r="I8"/>
  <c r="C8"/>
  <c r="I7"/>
  <c r="C7"/>
  <c r="I6"/>
  <c r="B6"/>
  <c r="J13" i="23"/>
  <c r="G13"/>
  <c r="H13"/>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I14" i="28"/>
  <c r="J14"/>
  <c r="L14"/>
  <c r="M14"/>
  <c r="N14"/>
  <c r="P14"/>
  <c r="H6" i="31"/>
  <c r="H9"/>
  <c r="H11"/>
  <c r="H10"/>
  <c r="H8"/>
  <c r="H12"/>
  <c r="E29" i="17"/>
  <c r="E21"/>
  <c r="E38"/>
  <c r="E40"/>
  <c r="E23"/>
  <c r="E11"/>
  <c r="E16"/>
  <c r="E18"/>
  <c r="E27"/>
  <c r="E17"/>
  <c r="E42"/>
  <c r="E28"/>
  <c r="E7"/>
  <c r="E44"/>
  <c r="E32"/>
  <c r="E46"/>
  <c r="E20"/>
  <c r="E10"/>
  <c r="E45"/>
  <c r="E33"/>
  <c r="E13"/>
  <c r="E39"/>
  <c r="B7" i="25"/>
  <c r="B6" i="24"/>
  <c r="B8" i="28"/>
  <c r="B6" i="26"/>
  <c r="B7" i="15"/>
  <c r="B6" i="1"/>
  <c r="B7"/>
  <c r="B7" i="24"/>
  <c r="B8" i="15"/>
  <c r="B9" i="28"/>
  <c r="B8" i="25"/>
  <c r="B7" i="26"/>
  <c r="B9" i="15"/>
  <c r="B9" i="25"/>
  <c r="B8" i="24"/>
  <c r="B10" i="28"/>
  <c r="B8" i="26"/>
  <c r="B8" i="1"/>
  <c r="B11" i="28"/>
  <c r="B9" i="1"/>
  <c r="B9" i="24"/>
  <c r="B9" i="26"/>
  <c r="B10" i="15"/>
  <c r="B10" i="25"/>
  <c r="B10" i="24"/>
  <c r="B11" i="15"/>
  <c r="B10" i="26"/>
  <c r="B12" i="28"/>
  <c r="B10" i="1"/>
  <c r="B11" i="25"/>
  <c r="B12"/>
  <c r="B11" i="24"/>
  <c r="B11" i="26"/>
  <c r="B13" i="28"/>
  <c r="B11" i="1"/>
  <c r="B12" i="15"/>
  <c r="H13" i="31"/>
  <c r="D14" i="28" l="1"/>
  <c r="D10"/>
  <c r="D8"/>
  <c r="E36" i="17"/>
  <c r="E25"/>
  <c r="E6"/>
  <c r="E35"/>
  <c r="E15"/>
  <c r="E5"/>
  <c r="E30"/>
  <c r="E14"/>
  <c r="E34"/>
  <c r="E22"/>
  <c r="E47"/>
  <c r="E19"/>
  <c r="E41"/>
  <c r="E43"/>
  <c r="E31"/>
  <c r="E12"/>
  <c r="E8"/>
  <c r="E26"/>
  <c r="E24"/>
  <c r="I13" i="25"/>
  <c r="M13"/>
  <c r="L13"/>
  <c r="I13" i="31"/>
</calcChain>
</file>

<file path=xl/sharedStrings.xml><?xml version="1.0" encoding="utf-8"?>
<sst xmlns="http://schemas.openxmlformats.org/spreadsheetml/2006/main" count="422" uniqueCount="239">
  <si>
    <t>OCTOMBRIE 2021</t>
  </si>
  <si>
    <t>Octombrie 2021'</t>
  </si>
  <si>
    <t>Numar participanti in Registrul Participantilor la luna de referinta  SEPTEMBRIE 2021</t>
  </si>
  <si>
    <t>Transferuri validate catre alte fonduri la luna de referinta OCTOMBRIE 2021</t>
  </si>
  <si>
    <t>Transferuri validate de la alte fonduri la luna de referinta   OCTOMBRIE 2021</t>
  </si>
  <si>
    <t>Acte aderare validate pentru luna de referinta OCTOMBRIE 2021</t>
  </si>
  <si>
    <t>Asigurati repartizati aleatoriu la luna de referinta OCTOMBRIE 2021</t>
  </si>
  <si>
    <t>Numar participanti in Registrul participantilor dupa repartizarea aleatorie la luna de referinta   OCTOMBRIE 2021</t>
  </si>
  <si>
    <t>Numar de participanti pentru care se fac viramente in luna de referinta OCTOMBRIE 2021</t>
  </si>
  <si>
    <t>octombrie 2021</t>
  </si>
  <si>
    <t>Numar participanti in registrul participantilor</t>
  </si>
  <si>
    <t xml:space="preserve">1Euro 4,9488 BNR 18/11/2021)              </t>
  </si>
  <si>
    <t>septembrie 2021</t>
  </si>
  <si>
    <t>SEPTEMBRIE 2021</t>
  </si>
  <si>
    <t>Septembrie 2021'</t>
  </si>
  <si>
    <t>AUGUST 2021</t>
  </si>
  <si>
    <t>August 2021'</t>
  </si>
  <si>
    <t xml:space="preserve">1Euro 4,9481 BNR 18/10/2021)              </t>
  </si>
  <si>
    <t>august 2021</t>
  </si>
  <si>
    <t xml:space="preserve">1Euro 4,9481BNR 20/09/2021)              </t>
  </si>
  <si>
    <t>IANUARIE 2021</t>
  </si>
  <si>
    <t>Ianuarie 2021'</t>
  </si>
  <si>
    <t>iulie 2021</t>
  </si>
  <si>
    <t>ianuarie 2021</t>
  </si>
  <si>
    <t xml:space="preserve">1Euro 4,8876 BNR 18/03/2021)              </t>
  </si>
  <si>
    <t>FEBRUARIE 2021</t>
  </si>
  <si>
    <t>Februarie 2021'</t>
  </si>
  <si>
    <t>februarie 2021</t>
  </si>
  <si>
    <t xml:space="preserve">1Euro 4,9261 BNR 19/04/2021)              </t>
  </si>
  <si>
    <t>MARTIE 2021</t>
  </si>
  <si>
    <t>Martie 2021'</t>
  </si>
  <si>
    <t xml:space="preserve">1Euro 4,9268 BNR 18/05/2021)              </t>
  </si>
  <si>
    <t>APRILIE 2021</t>
  </si>
  <si>
    <t xml:space="preserve">1Euro 4,9250 BNR 18/06/2021)              </t>
  </si>
  <si>
    <t>MAI 2021</t>
  </si>
  <si>
    <t>IULIE 2021</t>
  </si>
  <si>
    <t>Iulie 2021'</t>
  </si>
  <si>
    <t xml:space="preserve">1Euro 4,9262 BNR 19/07/2021)              </t>
  </si>
  <si>
    <t xml:space="preserve">1Euro 4,9259BNR 18/08/2021)              </t>
  </si>
  <si>
    <t>iunie 2021</t>
  </si>
  <si>
    <t>IUNIE 2021</t>
  </si>
  <si>
    <t>Iunie 2021'</t>
  </si>
  <si>
    <t>Aprilie 2021'</t>
  </si>
  <si>
    <t>Mai 2021'</t>
  </si>
  <si>
    <t>mai 2021</t>
  </si>
  <si>
    <t>aprilie 2021</t>
  </si>
  <si>
    <t>martie 2021</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</si>
  <si>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</si>
  <si>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</si>
  <si>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</si>
  <si>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</si>
  <si>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</si>
  <si>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</si>
  <si>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</si>
  <si>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</si>
  <si>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</si>
  <si>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</si>
  <si>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</si>
  <si>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</si>
  <si>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</si>
  <si>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</si>
  <si>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</si>
  <si>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</si>
  <si>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</si>
  <si>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</si>
  <si>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</si>
  <si>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</si>
  <si>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</si>
  <si>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</si>
  <si>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</si>
  <si>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</si>
  <si>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</si>
  <si>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</si>
  <si>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</si>
  <si>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</si>
  <si>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</si>
  <si>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</si>
  <si>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</si>
  <si>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</si>
  <si>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</si>
  <si>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</si>
  <si>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</si>
  <si>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</si>
  <si>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</si>
  <si>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</si>
  <si>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</si>
  <si>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</si>
  <si>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</si>
  <si>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</si>
  <si>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</si>
  <si>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</si>
  <si>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</si>
  <si>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</si>
  <si>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</si>
  <si>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</si>
  <si>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</si>
  <si>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</si>
  <si>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</si>
  <si>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</si>
  <si>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</si>
  <si>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</si>
  <si>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</si>
  <si>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</si>
  <si>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</si>
  <si>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</si>
  <si>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</si>
  <si>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</si>
  <si>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</si>
  <si>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</si>
  <si>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</si>
  <si>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</si>
  <si>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</si>
  <si>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</si>
  <si>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</si>
  <si>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</si>
  <si>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</si>
  <si>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</si>
  <si>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</si>
  <si>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</si>
  <si>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</si>
  <si>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</si>
  <si>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</si>
  <si>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</si>
  <si>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</si>
  <si>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</si>
  <si>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</si>
  <si>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</si>
  <si>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</si>
  <si>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</si>
  <si>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</si>
  <si>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</si>
  <si>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</si>
  <si>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</si>
  <si>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</si>
  <si>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</si>
  <si>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</si>
  <si>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</si>
  <si>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</si>
  <si>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</si>
  <si>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</si>
  <si>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</si>
  <si>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</si>
  <si>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</si>
  <si>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</si>
  <si>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</si>
  <si>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</si>
  <si>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</si>
  <si>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</si>
  <si>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</si>
  <si>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</si>
  <si>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</si>
  <si>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</si>
  <si>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</si>
  <si>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</si>
  <si>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</si>
  <si>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</si>
  <si>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</si>
  <si>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</si>
  <si>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</si>
  <si>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</si>
  <si>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</si>
  <si>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</si>
  <si>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</si>
  <si>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</si>
  <si>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</si>
  <si>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</si>
  <si>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</si>
  <si>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</si>
  <si>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</si>
  <si>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</si>
  <si>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</si>
  <si>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</si>
  <si>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</si>
  <si>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</si>
  <si>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</si>
  <si>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</si>
  <si>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</si>
  <si>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</si>
  <si>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</si>
  <si>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</si>
  <si>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</si>
  <si>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</si>
  <si>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</si>
  <si>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</si>
  <si>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</si>
  <si>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</si>
  <si>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</si>
  <si>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</si>
  <si>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</si>
  <si>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</si>
  <si>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</si>
  <si>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</si>
  <si>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</si>
  <si>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</si>
  <si>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</si>
  <si>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</si>
  <si>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</si>
  <si>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</si>
  <si>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</si>
  <si>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Preluati MapN acte aderare</t>
  </si>
  <si>
    <t>Preluati MapN repartizare aleatorie</t>
  </si>
  <si>
    <t>NN</t>
  </si>
  <si>
    <t>METROPOLITAN LIFE</t>
  </si>
  <si>
    <t>(BNR  17/12/2021)</t>
  </si>
  <si>
    <t xml:space="preserve">1Euro 4,9492 BNR 17/12/2021)              </t>
  </si>
  <si>
    <t>Situatie centralizatoare
privind numarul participantilor si contributiile virate la fondurile de pensii administrate privat
aferente lunii de referinta OCTOMBRIE 2021</t>
  </si>
  <si>
    <t>1 EUR</t>
  </si>
  <si>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</si>
  <si>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OCTOMBRIE 2021</t>
  </si>
  <si>
    <t>Situatie centralizatoare                
privind valoarea in Euro a viramentelor catre fondurile de pensii administrate privat 
aferente lunilor de referinta IANUARIE 2020 - OCTOMBRIE 2021</t>
  </si>
  <si>
    <t xml:space="preserve">1Euro 4,8876 
BNR (18/03/2021)              </t>
  </si>
  <si>
    <t xml:space="preserve">1Euro 4,9261 
BNR (19/04/2021)              </t>
  </si>
  <si>
    <t xml:space="preserve">1Euro 4,9268 
BNR (18/05/2021)              </t>
  </si>
  <si>
    <t xml:space="preserve">1Euro 4,9250 
BNR (18/06/2021)              </t>
  </si>
  <si>
    <t xml:space="preserve">1Euro 4,9262 
BNR (19/07/2021)              </t>
  </si>
  <si>
    <t xml:space="preserve">1Euro 4,9259 
BNR (18/08/2021)              </t>
  </si>
  <si>
    <t xml:space="preserve">1Euro 4,9481 
BNR (20/09/2021)              </t>
  </si>
  <si>
    <t xml:space="preserve">1Euro 4,9481 
BNR (18/10/2021)              </t>
  </si>
  <si>
    <t xml:space="preserve">1Euro 4,9488 
BNR (18/11/2021)              </t>
  </si>
  <si>
    <t xml:space="preserve">1Euro 4,9492 
BNR (17/12/2021)              </t>
  </si>
  <si>
    <t>Situatie centralizatoare               
privind evolutia contributiei medii in Euro la pilonul II a participantilor pana la luna de referinta 
OCTOMBRIE 2021</t>
  </si>
  <si>
    <t xml:space="preserve">1Euro 4,8876 
BNR 18/03/2021)              </t>
  </si>
  <si>
    <t xml:space="preserve">1Euro 4,9261 
BNR 19/04/2021)              </t>
  </si>
  <si>
    <t xml:space="preserve">1Euro 4,9268 
BNR 18/05/2021)              </t>
  </si>
  <si>
    <t xml:space="preserve">1Euro 4,9250 
BNR 18/06/2021)              </t>
  </si>
  <si>
    <t xml:space="preserve">1Euro 4,9262 
BNR 19/07/2021)              </t>
  </si>
  <si>
    <t xml:space="preserve">1Euro 4,9259 
BNR 18/08/2021)              </t>
  </si>
  <si>
    <t xml:space="preserve">1Euro 4,9481 
BNR 20/09/2021)              </t>
  </si>
  <si>
    <t xml:space="preserve">1Euro 4,9481 
BNR 18/10/2021)              </t>
  </si>
  <si>
    <t xml:space="preserve">1Euro 4,9488 
BNR 18/11/2021)              </t>
  </si>
  <si>
    <t xml:space="preserve">1Euro 4,9492 
BNR 17/12/2021)              </t>
  </si>
  <si>
    <t>Situatie centralizatoare           
privind repartizarea participantilor dupa judetul 
angajatorului la luna de referinta 
OCTOMBRIE 2021</t>
  </si>
  <si>
    <t>Situatie centralizatoare privind repartizarea participantilor
 dupa judetul de domiciliu pentru care se fac viramente 
la luna de referinta 
OCTOMBRIE 2021</t>
  </si>
  <si>
    <t>Situatie centralizatoare privind numarul de participanti  
care nu figurează cu declaraţii depuse 
in sistemul public de pensii</t>
  </si>
  <si>
    <t>Situatie centralizatoare    
privind repartizarea pe sexe a participantilor    
aferente lunii de referinta 
OCTOMBRIE 2021</t>
  </si>
  <si>
    <t>Situatie centralizatoare              
privind repartizarea pe sexe si varste a participantilor              
aferente lunii de referinta 
OCTOMBRIE 2021</t>
  </si>
  <si>
    <r>
      <t xml:space="preserve">din care, Numar participanti pentru care s-au efectuat regularizari prin actualizarea cu datele primite de la angajatori </t>
    </r>
    <r>
      <rPr>
        <b/>
        <sz val="10"/>
        <color rgb="FFFF0000"/>
        <rFont val="Arial"/>
        <family val="2"/>
      </rPr>
      <t>(*)</t>
    </r>
  </si>
  <si>
    <r>
      <t xml:space="preserve">Numar participanti cu contributii restante de la luni anterioare, virate la luna de referinta </t>
    </r>
    <r>
      <rPr>
        <b/>
        <sz val="10"/>
        <color rgb="FFFF0000"/>
        <rFont val="Arial"/>
        <family val="2"/>
      </rPr>
      <t>(**)</t>
    </r>
  </si>
  <si>
    <r>
      <t xml:space="preserve">Numar participanti cu contributii achitate in plus la luni anterioare, regularizate la luna de referinta </t>
    </r>
    <r>
      <rPr>
        <b/>
        <sz val="10"/>
        <color rgb="FFFF0000"/>
        <rFont val="Arial"/>
        <family val="2"/>
      </rPr>
      <t>(***)</t>
    </r>
  </si>
</sst>
</file>

<file path=xl/styles.xml><?xml version="1.0" encoding="utf-8"?>
<styleSheet xmlns="http://schemas.openxmlformats.org/spreadsheetml/2006/main">
  <numFmts count="1">
    <numFmt numFmtId="164" formatCode="#,##0.0000"/>
  </numFmts>
  <fonts count="24">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rgb="FFFF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0"/>
        <bgColor indexed="64"/>
      </patternFill>
    </fill>
    <fill>
      <patternFill patternType="solid">
        <fgColor theme="7" tint="0.39997558519241921"/>
        <bgColor indexed="64"/>
      </patternFill>
    </fill>
    <fill>
      <patternFill patternType="solid">
        <fgColor theme="7" tint="0.79998168889431442"/>
        <bgColor indexed="64"/>
      </patternFill>
    </fill>
  </fills>
  <borders count="1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34">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0" fontId="13" fillId="0" borderId="2" xfId="0" applyFont="1" applyFill="1" applyBorder="1" applyAlignment="1">
      <alignment horizontal="center" vertical="center" wrapText="1"/>
    </xf>
    <xf numFmtId="0" fontId="13" fillId="20" borderId="2" xfId="0" applyFont="1" applyFill="1" applyBorder="1" applyAlignment="1">
      <alignment horizontal="center" vertical="center" wrapText="1"/>
    </xf>
    <xf numFmtId="0" fontId="19" fillId="21" borderId="4" xfId="0" applyFont="1" applyFill="1" applyBorder="1" applyAlignment="1">
      <alignment horizontal="center" vertical="center" wrapText="1"/>
    </xf>
    <xf numFmtId="0" fontId="13" fillId="20" borderId="3" xfId="0" applyFont="1" applyFill="1" applyBorder="1" applyAlignment="1">
      <alignment horizontal="center" vertical="center" wrapText="1"/>
    </xf>
    <xf numFmtId="3" fontId="3" fillId="0" borderId="0" xfId="26" applyNumberFormat="1" applyFont="1"/>
    <xf numFmtId="0" fontId="0" fillId="22" borderId="0" xfId="0" applyFill="1"/>
    <xf numFmtId="3" fontId="3" fillId="0" borderId="0" xfId="0" applyNumberFormat="1" applyFont="1" applyFill="1" applyBorder="1"/>
    <xf numFmtId="0" fontId="2" fillId="23" borderId="4" xfId="0" applyFont="1" applyFill="1" applyBorder="1" applyAlignment="1">
      <alignment horizontal="center" vertical="center" wrapText="1"/>
    </xf>
    <xf numFmtId="0" fontId="2" fillId="23" borderId="2" xfId="0" applyFont="1" applyFill="1" applyBorder="1" applyAlignment="1">
      <alignment horizontal="center" vertical="center" wrapText="1"/>
    </xf>
    <xf numFmtId="3" fontId="13" fillId="20" borderId="2"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4" fillId="24" borderId="8" xfId="0" applyFont="1" applyFill="1" applyBorder="1" applyAlignment="1">
      <alignment horizontal="centerContinuous"/>
    </xf>
    <xf numFmtId="0" fontId="14" fillId="24" borderId="9" xfId="0" applyFont="1" applyFill="1" applyBorder="1" applyAlignment="1">
      <alignment horizontal="centerContinuous"/>
    </xf>
    <xf numFmtId="3" fontId="14" fillId="24" borderId="9" xfId="0" applyNumberFormat="1" applyFont="1" applyFill="1" applyBorder="1"/>
    <xf numFmtId="3" fontId="14" fillId="24" borderId="10" xfId="0" applyNumberFormat="1" applyFont="1" applyFill="1" applyBorder="1"/>
    <xf numFmtId="0" fontId="12" fillId="25" borderId="4" xfId="0" applyFont="1" applyFill="1" applyBorder="1" applyAlignment="1">
      <alignment horizontal="center"/>
    </xf>
    <xf numFmtId="0" fontId="19" fillId="25" borderId="2" xfId="0" applyFont="1" applyFill="1" applyBorder="1" applyAlignment="1">
      <alignment horizontal="left"/>
    </xf>
    <xf numFmtId="3" fontId="14" fillId="25" borderId="2" xfId="0" applyNumberFormat="1" applyFont="1" applyFill="1" applyBorder="1"/>
    <xf numFmtId="3" fontId="14" fillId="25" borderId="3" xfId="0" applyNumberFormat="1" applyFont="1" applyFill="1" applyBorder="1"/>
    <xf numFmtId="0" fontId="12" fillId="25" borderId="4" xfId="0" quotePrefix="1" applyFont="1" applyFill="1" applyBorder="1" applyAlignment="1">
      <alignment horizontal="center"/>
    </xf>
    <xf numFmtId="0" fontId="12" fillId="25" borderId="2" xfId="0" applyFont="1" applyFill="1" applyBorder="1" applyAlignment="1">
      <alignment horizontal="left"/>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0" fontId="12" fillId="24" borderId="3" xfId="0" applyFont="1" applyFill="1" applyBorder="1" applyAlignment="1">
      <alignment horizontal="center" vertical="center" wrapText="1"/>
    </xf>
    <xf numFmtId="10" fontId="14" fillId="24" borderId="9" xfId="0" applyNumberFormat="1" applyFont="1" applyFill="1" applyBorder="1"/>
    <xf numFmtId="10" fontId="14" fillId="25" borderId="2" xfId="0" applyNumberFormat="1" applyFont="1" applyFill="1" applyBorder="1"/>
    <xf numFmtId="3" fontId="14" fillId="24" borderId="9" xfId="0" applyNumberFormat="1" applyFont="1" applyFill="1" applyBorder="1" applyAlignment="1">
      <alignment horizontal="right"/>
    </xf>
    <xf numFmtId="3" fontId="14" fillId="24" borderId="10" xfId="0" applyNumberFormat="1" applyFont="1" applyFill="1" applyBorder="1" applyAlignment="1">
      <alignment horizontal="right"/>
    </xf>
    <xf numFmtId="0" fontId="21" fillId="24" borderId="2" xfId="0" applyFont="1" applyFill="1" applyBorder="1" applyAlignment="1">
      <alignment vertical="center" wrapText="1"/>
    </xf>
    <xf numFmtId="0" fontId="0" fillId="0" borderId="11" xfId="0" applyBorder="1"/>
    <xf numFmtId="0" fontId="0" fillId="0" borderId="8" xfId="0" applyBorder="1"/>
    <xf numFmtId="17" fontId="12" fillId="24" borderId="12" xfId="0" quotePrefix="1" applyNumberFormat="1" applyFont="1" applyFill="1" applyBorder="1" applyAlignment="1">
      <alignment horizontal="center" vertical="center" wrapText="1"/>
    </xf>
    <xf numFmtId="17" fontId="12" fillId="24" borderId="13" xfId="0" quotePrefix="1" applyNumberFormat="1" applyFont="1" applyFill="1" applyBorder="1" applyAlignment="1">
      <alignment horizontal="center" vertical="center" wrapText="1"/>
    </xf>
    <xf numFmtId="0" fontId="14" fillId="25" borderId="2" xfId="0" applyFont="1" applyFill="1" applyBorder="1"/>
    <xf numFmtId="0" fontId="14" fillId="25" borderId="3" xfId="0" applyFont="1" applyFill="1" applyBorder="1"/>
    <xf numFmtId="164" fontId="14" fillId="25" borderId="2" xfId="0" applyNumberFormat="1" applyFont="1" applyFill="1" applyBorder="1"/>
    <xf numFmtId="164" fontId="14" fillId="25" borderId="3" xfId="0" applyNumberFormat="1" applyFont="1" applyFill="1" applyBorder="1"/>
    <xf numFmtId="0" fontId="21" fillId="24" borderId="9" xfId="0" applyFont="1" applyFill="1" applyBorder="1" applyAlignment="1">
      <alignment vertical="center" wrapText="1"/>
    </xf>
    <xf numFmtId="0" fontId="21" fillId="24" borderId="10" xfId="0" applyFont="1" applyFill="1" applyBorder="1" applyAlignment="1">
      <alignment vertical="center" wrapText="1"/>
    </xf>
    <xf numFmtId="0" fontId="12" fillId="24" borderId="4" xfId="0" applyFont="1" applyFill="1" applyBorder="1"/>
    <xf numFmtId="0" fontId="21" fillId="24" borderId="3" xfId="0" applyFont="1" applyFill="1" applyBorder="1" applyAlignment="1">
      <alignment vertical="center" wrapText="1"/>
    </xf>
    <xf numFmtId="2" fontId="14" fillId="24" borderId="9" xfId="0" applyNumberFormat="1" applyFont="1" applyFill="1" applyBorder="1" applyAlignment="1">
      <alignment horizontal="center"/>
    </xf>
    <xf numFmtId="2" fontId="14" fillId="24" borderId="10"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3" xfId="0" applyNumberFormat="1" applyFont="1" applyFill="1" applyBorder="1" applyAlignment="1">
      <alignment horizontal="center"/>
    </xf>
    <xf numFmtId="17" fontId="12" fillId="24" borderId="2" xfId="0" quotePrefix="1" applyNumberFormat="1" applyFont="1" applyFill="1" applyBorder="1" applyAlignment="1">
      <alignment horizontal="center" vertical="center" wrapText="1"/>
    </xf>
    <xf numFmtId="17" fontId="12" fillId="24" borderId="11" xfId="0" quotePrefix="1" applyNumberFormat="1" applyFont="1" applyFill="1" applyBorder="1" applyAlignment="1">
      <alignment horizontal="center" vertical="center" wrapText="1"/>
    </xf>
    <xf numFmtId="3" fontId="14" fillId="25" borderId="8" xfId="0" applyNumberFormat="1" applyFont="1" applyFill="1" applyBorder="1"/>
    <xf numFmtId="3" fontId="14" fillId="25" borderId="9" xfId="0" applyNumberFormat="1" applyFont="1" applyFill="1" applyBorder="1"/>
    <xf numFmtId="3" fontId="14" fillId="25" borderId="10" xfId="0" applyNumberFormat="1" applyFont="1" applyFill="1" applyBorder="1"/>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14" fillId="24" borderId="8" xfId="26" applyFont="1" applyFill="1" applyBorder="1"/>
    <xf numFmtId="0" fontId="14" fillId="24" borderId="9" xfId="26" applyFont="1" applyFill="1" applyBorder="1"/>
    <xf numFmtId="10" fontId="14" fillId="24" borderId="10" xfId="26" applyNumberFormat="1" applyFont="1" applyFill="1" applyBorder="1"/>
    <xf numFmtId="0" fontId="12" fillId="25" borderId="4" xfId="26" applyFont="1" applyFill="1" applyBorder="1"/>
    <xf numFmtId="0" fontId="12" fillId="25" borderId="2" xfId="26" applyFont="1" applyFill="1" applyBorder="1"/>
    <xf numFmtId="10" fontId="14" fillId="25" borderId="3" xfId="26" applyNumberFormat="1" applyFont="1" applyFill="1" applyBorder="1"/>
    <xf numFmtId="0" fontId="12" fillId="24" borderId="3" xfId="26" applyFont="1" applyFill="1" applyBorder="1" applyAlignment="1">
      <alignment horizontal="center" vertical="center" wrapText="1"/>
    </xf>
    <xf numFmtId="0" fontId="12" fillId="24" borderId="3" xfId="26" applyFont="1" applyFill="1" applyBorder="1" applyAlignment="1">
      <alignment horizontal="center"/>
    </xf>
    <xf numFmtId="3" fontId="14" fillId="24" borderId="10" xfId="25" applyNumberFormat="1" applyFont="1" applyFill="1" applyBorder="1"/>
    <xf numFmtId="0" fontId="12" fillId="25" borderId="4" xfId="26" applyFont="1" applyFill="1" applyBorder="1" applyAlignment="1">
      <alignment horizontal="center"/>
    </xf>
    <xf numFmtId="3" fontId="14" fillId="25" borderId="3" xfId="25" applyNumberFormat="1" applyFont="1" applyFill="1" applyBorder="1"/>
    <xf numFmtId="17" fontId="14" fillId="25" borderId="4" xfId="0" quotePrefix="1" applyNumberFormat="1" applyFont="1" applyFill="1" applyBorder="1"/>
    <xf numFmtId="17" fontId="14" fillId="25" borderId="8" xfId="0" quotePrefix="1" applyNumberFormat="1" applyFont="1" applyFill="1" applyBorder="1"/>
    <xf numFmtId="0" fontId="12" fillId="24" borderId="2" xfId="0" applyFont="1" applyFill="1" applyBorder="1" applyAlignment="1">
      <alignment horizontal="center" vertical="center" wrapText="1"/>
    </xf>
    <xf numFmtId="0" fontId="12" fillId="24" borderId="3" xfId="0"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7" xfId="0" applyFont="1" applyFill="1" applyBorder="1" applyAlignment="1">
      <alignment horizontal="center" vertical="center"/>
    </xf>
    <xf numFmtId="3" fontId="12" fillId="24" borderId="2" xfId="0" applyNumberFormat="1" applyFont="1" applyFill="1" applyBorder="1" applyAlignment="1">
      <alignment horizontal="center" vertical="center" wrapText="1"/>
    </xf>
    <xf numFmtId="3" fontId="12" fillId="24" borderId="3" xfId="0" applyNumberFormat="1"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10" fillId="0" borderId="0" xfId="0" applyFont="1" applyAlignment="1">
      <alignment horizontal="left" vertical="top"/>
    </xf>
    <xf numFmtId="0" fontId="12" fillId="24" borderId="3" xfId="0" applyFont="1" applyFill="1" applyBorder="1" applyAlignment="1">
      <alignment horizontal="center" vertical="center" wrapText="1"/>
    </xf>
    <xf numFmtId="0" fontId="14" fillId="24" borderId="8" xfId="0" applyFont="1" applyFill="1" applyBorder="1" applyAlignment="1">
      <alignment horizontal="center"/>
    </xf>
    <xf numFmtId="0" fontId="14" fillId="24" borderId="9" xfId="0" applyFont="1" applyFill="1" applyBorder="1" applyAlignment="1">
      <alignment horizontal="center"/>
    </xf>
    <xf numFmtId="17" fontId="12" fillId="24" borderId="2" xfId="0" quotePrefix="1" applyNumberFormat="1" applyFont="1" applyFill="1" applyBorder="1" applyAlignment="1">
      <alignment horizontal="center" vertical="center" wrapText="1"/>
    </xf>
    <xf numFmtId="17" fontId="12" fillId="24" borderId="3" xfId="0" quotePrefix="1" applyNumberFormat="1" applyFont="1" applyFill="1" applyBorder="1" applyAlignment="1">
      <alignment horizontal="center" vertical="center" wrapText="1"/>
    </xf>
    <xf numFmtId="0" fontId="12" fillId="24" borderId="2" xfId="0" quotePrefix="1"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12" fillId="24" borderId="5" xfId="26" applyFont="1" applyFill="1" applyBorder="1" applyAlignment="1">
      <alignment horizontal="center" vertical="center" wrapText="1"/>
    </xf>
    <xf numFmtId="0" fontId="12" fillId="24" borderId="6" xfId="26" applyFont="1" applyFill="1" applyBorder="1" applyAlignment="1">
      <alignment horizontal="center" vertical="center"/>
    </xf>
    <xf numFmtId="0" fontId="12" fillId="24" borderId="7"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11" xfId="25" applyFont="1" applyFill="1" applyBorder="1" applyAlignment="1">
      <alignment horizontal="center" vertical="center" wrapText="1"/>
    </xf>
    <xf numFmtId="0" fontId="12" fillId="24" borderId="12" xfId="25" applyFont="1" applyFill="1" applyBorder="1" applyAlignment="1">
      <alignment horizontal="center" vertical="center"/>
    </xf>
    <xf numFmtId="0" fontId="12" fillId="24" borderId="13" xfId="25" applyFont="1" applyFill="1" applyBorder="1" applyAlignment="1">
      <alignment horizontal="center" vertical="center"/>
    </xf>
    <xf numFmtId="0" fontId="2" fillId="0" borderId="0" xfId="26" applyFont="1" applyAlignment="1">
      <alignment horizontal="center"/>
    </xf>
    <xf numFmtId="0" fontId="12" fillId="24" borderId="11" xfId="26" applyFont="1" applyFill="1" applyBorder="1" applyAlignment="1">
      <alignment horizontal="center" vertical="center" wrapText="1"/>
    </xf>
    <xf numFmtId="0" fontId="12" fillId="24" borderId="13" xfId="26" applyFont="1" applyFill="1" applyBorder="1" applyAlignment="1">
      <alignment horizontal="center" vertical="center"/>
    </xf>
    <xf numFmtId="3" fontId="14" fillId="24" borderId="8" xfId="0" applyNumberFormat="1" applyFont="1" applyFill="1" applyBorder="1" applyAlignment="1">
      <alignment horizontal="center"/>
    </xf>
    <xf numFmtId="3" fontId="14" fillId="24" borderId="9" xfId="0" applyNumberFormat="1" applyFont="1" applyFill="1" applyBorder="1" applyAlignment="1">
      <alignment horizontal="center"/>
    </xf>
    <xf numFmtId="0" fontId="12" fillId="24" borderId="11" xfId="0" applyFont="1" applyFill="1" applyBorder="1" applyAlignment="1">
      <alignment horizontal="center" vertical="center" wrapText="1"/>
    </xf>
    <xf numFmtId="0" fontId="12" fillId="24" borderId="12" xfId="0" applyFont="1" applyFill="1" applyBorder="1" applyAlignment="1">
      <alignment horizontal="center" vertical="center"/>
    </xf>
    <xf numFmtId="0" fontId="12" fillId="24" borderId="13" xfId="0" applyFont="1" applyFill="1" applyBorder="1" applyAlignment="1">
      <alignment horizontal="center" vertical="center"/>
    </xf>
    <xf numFmtId="0" fontId="12" fillId="24" borderId="14"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Repartizarea pe sexe a participantilor
la luna de referinta OCTOMBRIE 2021
</a:t>
            </a:r>
          </a:p>
        </c:rich>
      </c:tx>
      <c:layout>
        <c:manualLayout>
          <c:xMode val="edge"/>
          <c:yMode val="edge"/>
          <c:x val="0.34534569733405202"/>
          <c:y val="7.8310496620993306E-2"/>
        </c:manualLayout>
      </c:layout>
    </c:title>
    <c:view3D>
      <c:perspective val="0"/>
    </c:view3D>
    <c:plotArea>
      <c:layout>
        <c:manualLayout>
          <c:layoutTarget val="inner"/>
          <c:xMode val="edge"/>
          <c:yMode val="edge"/>
          <c:x val="0.15094339622641531"/>
          <c:y val="0.38336052202283888"/>
          <c:w val="0.6270810210876806"/>
          <c:h val="0.36541598694942951"/>
        </c:manualLayout>
      </c:layout>
      <c:pie3DChart>
        <c:varyColors val="1"/>
        <c:ser>
          <c:idx val="0"/>
          <c:order val="0"/>
          <c:dPt>
            <c:idx val="0"/>
            <c:explosion val="8"/>
          </c:dPt>
          <c:dLbls>
            <c:dLbl>
              <c:idx val="0"/>
              <c:layout>
                <c:manualLayout>
                  <c:x val="-0.11432208598786414"/>
                  <c:y val="-0.19734381489426395"/>
                </c:manualLayout>
              </c:layout>
              <c:dLblPos val="bestFit"/>
              <c:showVal val="1"/>
              <c:showPercent val="1"/>
              <c:separator>
</c:separator>
            </c:dLbl>
            <c:dLbl>
              <c:idx val="1"/>
              <c:layout>
                <c:manualLayout>
                  <c:x val="6.0355568761451948E-2"/>
                  <c:y val="-0.28044289732951444"/>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rp_sexe_1021!$E$4:$F$4</c:f>
              <c:strCache>
                <c:ptCount val="2"/>
                <c:pt idx="0">
                  <c:v>femei</c:v>
                </c:pt>
                <c:pt idx="1">
                  <c:v>barbati</c:v>
                </c:pt>
              </c:strCache>
            </c:strRef>
          </c:cat>
          <c:val>
            <c:numRef>
              <c:f>rp_sexe_1021!$E$12:$F$12</c:f>
              <c:numCache>
                <c:formatCode>#,##0</c:formatCode>
                <c:ptCount val="2"/>
                <c:pt idx="0">
                  <c:v>3733263</c:v>
                </c:pt>
                <c:pt idx="1">
                  <c:v>4043981</c:v>
                </c:pt>
              </c:numCache>
            </c:numRef>
          </c:val>
        </c:ser>
        <c:dLbls>
          <c:showVal val="1"/>
          <c:showPercent val="1"/>
          <c:separator>
</c:separator>
        </c:dLbls>
      </c:pie3DChart>
      <c:spPr>
        <a:noFill/>
        <a:ln w="25400">
          <a:noFill/>
        </a:ln>
      </c:spPr>
    </c:plotArea>
    <c:legend>
      <c:legendPos val="r"/>
      <c:layout>
        <c:manualLayout>
          <c:xMode val="edge"/>
          <c:yMode val="edge"/>
          <c:x val="0.45283020294732068"/>
          <c:y val="0.80032736065472121"/>
          <c:w val="8.7680300466643227E-2"/>
          <c:h val="0.14729948126562925"/>
        </c:manualLayout>
      </c:layout>
      <c:txPr>
        <a:bodyPr/>
        <a:lstStyle/>
        <a:p>
          <a:pPr>
            <a:defRPr b="1"/>
          </a:pPr>
          <a:endParaRPr lang="en-US"/>
        </a:p>
      </c:txPr>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00"/>
            </a:pPr>
            <a:r>
              <a:rPr lang="en-US" sz="1000"/>
              <a:t>Situatie centralizatoare privind repartizarea</a:t>
            </a:r>
          </a:p>
          <a:p>
            <a:pPr>
              <a:defRPr sz="1000"/>
            </a:pPr>
            <a:r>
              <a:rPr lang="en-US" sz="1000"/>
              <a:t> pe sexe si categorii de varsta a participantilor</a:t>
            </a:r>
          </a:p>
          <a:p>
            <a:pPr>
              <a:defRPr sz="1000"/>
            </a:pPr>
            <a:r>
              <a:rPr lang="en-US" sz="1000"/>
              <a:t> aferente lunii de referinta OCTOMBRIE 2021</a:t>
            </a:r>
          </a:p>
        </c:rich>
      </c:tx>
      <c:layout>
        <c:manualLayout>
          <c:xMode val="edge"/>
          <c:yMode val="edge"/>
          <c:x val="0.34631708806183398"/>
          <c:y val="8.9087425715621227E-2"/>
        </c:manualLayout>
      </c:layout>
    </c:title>
    <c:view3D>
      <c:hPercent val="167"/>
      <c:depthPercent val="100"/>
      <c:rAngAx val="1"/>
    </c:view3D>
    <c:plotArea>
      <c:layout>
        <c:manualLayout>
          <c:layoutTarget val="inner"/>
          <c:xMode val="edge"/>
          <c:yMode val="edge"/>
          <c:x val="0.18934911242603575"/>
          <c:y val="0.27032161057272952"/>
          <c:w val="0.55739644970414159"/>
          <c:h val="0.66918776323598772"/>
        </c:manualLayout>
      </c:layout>
      <c:bar3DChart>
        <c:barDir val="bar"/>
        <c:grouping val="clustered"/>
        <c:ser>
          <c:idx val="0"/>
          <c:order val="0"/>
          <c:tx>
            <c:strRef>
              <c:f>rp_varste_sexe_1021!$E$5:$H$5</c:f>
              <c:strCache>
                <c:ptCount val="1"/>
                <c:pt idx="0">
                  <c:v>15-25 ani 25-35 ani 35-45 ani peste 45 de ani</c:v>
                </c:pt>
              </c:strCache>
            </c:strRef>
          </c:tx>
          <c:dLbls>
            <c:dLbl>
              <c:idx val="0"/>
              <c:layout>
                <c:manualLayout>
                  <c:x val="-0.12428346456692924"/>
                  <c:y val="3.6167879771172029E-3"/>
                </c:manualLayout>
              </c:layout>
              <c:spPr/>
              <c:txPr>
                <a:bodyPr/>
                <a:lstStyle/>
                <a:p>
                  <a:pPr>
                    <a:defRPr/>
                  </a:pPr>
                  <a:endParaRPr lang="en-US"/>
                </a:p>
              </c:txPr>
              <c:showVal val="1"/>
            </c:dLbl>
            <c:dLbl>
              <c:idx val="1"/>
              <c:layout>
                <c:manualLayout>
                  <c:x val="-0.31037239280001289"/>
                  <c:y val="3.8807436405043187E-3"/>
                </c:manualLayout>
              </c:layout>
              <c:spPr/>
              <c:txPr>
                <a:bodyPr/>
                <a:lstStyle/>
                <a:p>
                  <a:pPr>
                    <a:defRPr/>
                  </a:pPr>
                  <a:endParaRPr lang="en-US"/>
                </a:p>
              </c:txPr>
              <c:showVal val="1"/>
            </c:dLbl>
            <c:dLbl>
              <c:idx val="2"/>
              <c:layout>
                <c:manualLayout>
                  <c:x val="-0.34914286601748767"/>
                  <c:y val="-3.4167373690765081E-3"/>
                </c:manualLayout>
              </c:layout>
              <c:spPr/>
              <c:txPr>
                <a:bodyPr/>
                <a:lstStyle/>
                <a:p>
                  <a:pPr>
                    <a:defRPr/>
                  </a:pPr>
                  <a:endParaRPr lang="en-US"/>
                </a:p>
              </c:txPr>
              <c:showVal val="1"/>
            </c:dLbl>
            <c:dLbl>
              <c:idx val="3"/>
              <c:layout>
                <c:manualLayout>
                  <c:x val="-0.24432359564521888"/>
                  <c:y val="-3.1527817056894491E-3"/>
                </c:manualLayout>
              </c:layout>
              <c:spPr/>
              <c:txPr>
                <a:bodyPr/>
                <a:lstStyle/>
                <a:p>
                  <a:pPr>
                    <a:defRPr/>
                  </a:pPr>
                  <a:endParaRPr lang="en-US"/>
                </a:p>
              </c:txPr>
              <c:showVal val="1"/>
            </c:dLbl>
            <c:showVal val="1"/>
          </c:dLbls>
          <c:cat>
            <c:strRef>
              <c:f>rp_varste_sexe_1021!$E$5:$H$5</c:f>
              <c:strCache>
                <c:ptCount val="4"/>
                <c:pt idx="0">
                  <c:v>15-25 ani</c:v>
                </c:pt>
                <c:pt idx="1">
                  <c:v>25-35 ani</c:v>
                </c:pt>
                <c:pt idx="2">
                  <c:v>35-45 ani</c:v>
                </c:pt>
                <c:pt idx="3">
                  <c:v>peste 45 de ani</c:v>
                </c:pt>
              </c:strCache>
            </c:strRef>
          </c:cat>
          <c:val>
            <c:numRef>
              <c:f>rp_varste_sexe_1021!$E$14:$H$14</c:f>
              <c:numCache>
                <c:formatCode>#,##0</c:formatCode>
                <c:ptCount val="4"/>
                <c:pt idx="0">
                  <c:v>787106</c:v>
                </c:pt>
                <c:pt idx="1">
                  <c:v>2207884</c:v>
                </c:pt>
                <c:pt idx="2">
                  <c:v>2715743</c:v>
                </c:pt>
                <c:pt idx="3">
                  <c:v>2066511</c:v>
                </c:pt>
              </c:numCache>
            </c:numRef>
          </c:val>
        </c:ser>
        <c:dLbls>
          <c:showVal val="1"/>
        </c:dLbls>
        <c:shape val="box"/>
        <c:axId val="164225792"/>
        <c:axId val="164227328"/>
        <c:axId val="0"/>
      </c:bar3DChart>
      <c:catAx>
        <c:axId val="164225792"/>
        <c:scaling>
          <c:orientation val="minMax"/>
        </c:scaling>
        <c:axPos val="l"/>
        <c:numFmt formatCode="General" sourceLinked="1"/>
        <c:tickLblPos val="low"/>
        <c:txPr>
          <a:bodyPr rot="0" vert="horz"/>
          <a:lstStyle/>
          <a:p>
            <a:pPr>
              <a:defRPr/>
            </a:pPr>
            <a:endParaRPr lang="en-US"/>
          </a:p>
        </c:txPr>
        <c:crossAx val="164227328"/>
        <c:crosses val="autoZero"/>
        <c:lblAlgn val="ctr"/>
        <c:lblOffset val="100"/>
        <c:tickLblSkip val="1"/>
        <c:tickMarkSkip val="1"/>
      </c:catAx>
      <c:valAx>
        <c:axId val="164227328"/>
        <c:scaling>
          <c:orientation val="minMax"/>
        </c:scaling>
        <c:axPos val="b"/>
        <c:majorGridlines/>
        <c:numFmt formatCode="#,##0" sourceLinked="1"/>
        <c:tickLblPos val="nextTo"/>
        <c:txPr>
          <a:bodyPr rot="0" vert="horz"/>
          <a:lstStyle/>
          <a:p>
            <a:pPr>
              <a:defRPr/>
            </a:pPr>
            <a:endParaRPr lang="en-US"/>
          </a:p>
        </c:txPr>
        <c:crossAx val="164225792"/>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44" r="0.75000000000000044"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9</xdr:col>
      <xdr:colOff>693691</xdr:colOff>
      <xdr:row>32</xdr:row>
      <xdr:rowOff>9482</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7523116" cy="3895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979815</xdr:colOff>
      <xdr:row>24</xdr:row>
      <xdr:rowOff>96301</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838200"/>
          <a:ext cx="7437765" cy="33348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6</xdr:col>
      <xdr:colOff>847519</xdr:colOff>
      <xdr:row>25</xdr:row>
      <xdr:rowOff>40698</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85800"/>
          <a:ext cx="6419644" cy="36030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28575</xdr:colOff>
      <xdr:row>0</xdr:row>
      <xdr:rowOff>28575</xdr:rowOff>
    </xdr:from>
    <xdr:to>
      <xdr:col>13</xdr:col>
      <xdr:colOff>38100</xdr:colOff>
      <xdr:row>30</xdr:row>
      <xdr:rowOff>9525</xdr:rowOff>
    </xdr:to>
    <xdr:graphicFrame macro="">
      <xdr:nvGraphicFramePr>
        <xdr:cNvPr id="624644"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19050</xdr:colOff>
      <xdr:row>30</xdr:row>
      <xdr:rowOff>9525</xdr:rowOff>
    </xdr:to>
    <xdr:graphicFrame macro="">
      <xdr:nvGraphicFramePr>
        <xdr:cNvPr id="6328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1"/>
  <sheetViews>
    <sheetView tabSelected="1" zoomScaleNormal="100" workbookViewId="0">
      <selection activeCell="G26" sqref="G26"/>
    </sheetView>
  </sheetViews>
  <sheetFormatPr defaultRowHeight="12.75"/>
  <cols>
    <col min="2" max="2" width="6.28515625" customWidth="1"/>
    <col min="3" max="3" width="18.42578125" style="7" customWidth="1"/>
    <col min="4" max="4" width="13.5703125" customWidth="1"/>
    <col min="5" max="5" width="12.85546875" customWidth="1"/>
    <col min="6" max="7" width="13.710937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43.5" customHeight="1">
      <c r="B2" s="94" t="s">
        <v>205</v>
      </c>
      <c r="C2" s="95"/>
      <c r="D2" s="95"/>
      <c r="E2" s="95"/>
      <c r="F2" s="95"/>
      <c r="G2" s="95"/>
      <c r="H2" s="95"/>
      <c r="I2" s="95"/>
      <c r="J2" s="95"/>
      <c r="K2" s="96"/>
    </row>
    <row r="3" spans="2:11" s="5" customFormat="1" ht="76.5" customHeight="1">
      <c r="B3" s="99" t="s">
        <v>51</v>
      </c>
      <c r="C3" s="93" t="s">
        <v>192</v>
      </c>
      <c r="D3" s="93" t="s">
        <v>145</v>
      </c>
      <c r="E3" s="93" t="s">
        <v>160</v>
      </c>
      <c r="F3" s="93" t="s">
        <v>161</v>
      </c>
      <c r="G3" s="93"/>
      <c r="H3" s="93"/>
      <c r="I3" s="93" t="s">
        <v>162</v>
      </c>
      <c r="J3" s="97" t="s">
        <v>163</v>
      </c>
      <c r="K3" s="98" t="s">
        <v>164</v>
      </c>
    </row>
    <row r="4" spans="2:11" s="5" customFormat="1" ht="48" customHeight="1">
      <c r="B4" s="99" t="s">
        <v>51</v>
      </c>
      <c r="C4" s="93"/>
      <c r="D4" s="93"/>
      <c r="E4" s="93"/>
      <c r="F4" s="34" t="s">
        <v>49</v>
      </c>
      <c r="G4" s="34" t="s">
        <v>165</v>
      </c>
      <c r="H4" s="34" t="s">
        <v>166</v>
      </c>
      <c r="I4" s="93"/>
      <c r="J4" s="97"/>
      <c r="K4" s="98"/>
    </row>
    <row r="5" spans="2:11" s="6" customFormat="1" ht="13.5" hidden="1" customHeight="1">
      <c r="B5" s="25"/>
      <c r="C5" s="23"/>
      <c r="D5" s="24" t="s">
        <v>150</v>
      </c>
      <c r="E5" s="24" t="s">
        <v>173</v>
      </c>
      <c r="F5" s="24" t="s">
        <v>174</v>
      </c>
      <c r="G5" s="24" t="s">
        <v>175</v>
      </c>
      <c r="H5" s="24" t="s">
        <v>176</v>
      </c>
      <c r="I5" s="23"/>
      <c r="J5" s="32" t="s">
        <v>177</v>
      </c>
      <c r="K5" s="33"/>
    </row>
    <row r="6" spans="2:11" ht="15">
      <c r="B6" s="39">
        <v>1</v>
      </c>
      <c r="C6" s="40" t="s">
        <v>202</v>
      </c>
      <c r="D6" s="41">
        <v>1087889</v>
      </c>
      <c r="E6" s="41">
        <v>1142741</v>
      </c>
      <c r="F6" s="41">
        <v>114832077</v>
      </c>
      <c r="G6" s="41">
        <v>112445919</v>
      </c>
      <c r="H6" s="41">
        <v>2386158</v>
      </c>
      <c r="I6" s="41">
        <f t="shared" ref="I6:I12" si="0">F6/$C$15</f>
        <v>23202149.236240201</v>
      </c>
      <c r="J6" s="41">
        <v>2998692488</v>
      </c>
      <c r="K6" s="42">
        <f t="shared" ref="K6:K12" si="1">J6/$C$15</f>
        <v>605894384.54699743</v>
      </c>
    </row>
    <row r="7" spans="2:11" ht="15">
      <c r="B7" s="43">
        <v>2</v>
      </c>
      <c r="C7" s="40" t="s">
        <v>167</v>
      </c>
      <c r="D7" s="41">
        <v>1632343</v>
      </c>
      <c r="E7" s="41">
        <v>1716728</v>
      </c>
      <c r="F7" s="41">
        <v>170185697</v>
      </c>
      <c r="G7" s="41">
        <v>167580688</v>
      </c>
      <c r="H7" s="41">
        <v>2605009</v>
      </c>
      <c r="I7" s="41">
        <f t="shared" si="0"/>
        <v>34386506.304049134</v>
      </c>
      <c r="J7" s="41">
        <v>4469038953</v>
      </c>
      <c r="K7" s="42">
        <f t="shared" si="1"/>
        <v>902982088.62038302</v>
      </c>
    </row>
    <row r="8" spans="2:11" ht="15">
      <c r="B8" s="43">
        <v>3</v>
      </c>
      <c r="C8" s="44" t="s">
        <v>47</v>
      </c>
      <c r="D8" s="41">
        <v>712088</v>
      </c>
      <c r="E8" s="41">
        <v>742642</v>
      </c>
      <c r="F8" s="41">
        <v>64856354</v>
      </c>
      <c r="G8" s="41">
        <v>62920438</v>
      </c>
      <c r="H8" s="41">
        <v>1935916</v>
      </c>
      <c r="I8" s="41">
        <f t="shared" si="0"/>
        <v>13104411.622080335</v>
      </c>
      <c r="J8" s="41">
        <v>1677991275</v>
      </c>
      <c r="K8" s="42">
        <f t="shared" si="1"/>
        <v>339042931.18079686</v>
      </c>
    </row>
    <row r="9" spans="2:11" ht="15">
      <c r="B9" s="43">
        <v>4</v>
      </c>
      <c r="C9" s="44" t="s">
        <v>48</v>
      </c>
      <c r="D9" s="41">
        <v>501046</v>
      </c>
      <c r="E9" s="41">
        <v>521226</v>
      </c>
      <c r="F9" s="41">
        <v>44791644</v>
      </c>
      <c r="G9" s="41">
        <v>43073323</v>
      </c>
      <c r="H9" s="41">
        <v>1718321</v>
      </c>
      <c r="I9" s="41">
        <f t="shared" si="0"/>
        <v>9050279.6411541253</v>
      </c>
      <c r="J9" s="41">
        <v>1148695018</v>
      </c>
      <c r="K9" s="42">
        <f t="shared" si="1"/>
        <v>232097110.24003878</v>
      </c>
    </row>
    <row r="10" spans="2:11" ht="15">
      <c r="B10" s="43">
        <v>5</v>
      </c>
      <c r="C10" s="44" t="s">
        <v>168</v>
      </c>
      <c r="D10" s="41">
        <v>976825</v>
      </c>
      <c r="E10" s="41">
        <v>1019480</v>
      </c>
      <c r="F10" s="41">
        <v>89090805</v>
      </c>
      <c r="G10" s="41">
        <v>86794996</v>
      </c>
      <c r="H10" s="41">
        <v>2295809</v>
      </c>
      <c r="I10" s="41">
        <f t="shared" si="0"/>
        <v>18001051.685120828</v>
      </c>
      <c r="J10" s="41">
        <v>2314682949</v>
      </c>
      <c r="K10" s="42">
        <f t="shared" si="1"/>
        <v>467688302.95805383</v>
      </c>
    </row>
    <row r="11" spans="2:11" ht="15">
      <c r="B11" s="43">
        <v>6</v>
      </c>
      <c r="C11" s="44" t="s">
        <v>169</v>
      </c>
      <c r="D11" s="41">
        <v>812109</v>
      </c>
      <c r="E11" s="41">
        <v>849489</v>
      </c>
      <c r="F11" s="41">
        <v>77878504</v>
      </c>
      <c r="G11" s="41">
        <v>75885642</v>
      </c>
      <c r="H11" s="41">
        <v>1992862</v>
      </c>
      <c r="I11" s="41">
        <f t="shared" si="0"/>
        <v>15735574.23421967</v>
      </c>
      <c r="J11" s="41">
        <v>2023749137</v>
      </c>
      <c r="K11" s="42">
        <f t="shared" si="1"/>
        <v>408904295.0375818</v>
      </c>
    </row>
    <row r="12" spans="2:11" ht="15">
      <c r="B12" s="43">
        <v>7</v>
      </c>
      <c r="C12" s="44" t="s">
        <v>201</v>
      </c>
      <c r="D12" s="41">
        <v>2054944</v>
      </c>
      <c r="E12" s="41">
        <v>2177080</v>
      </c>
      <c r="F12" s="41">
        <v>261244518</v>
      </c>
      <c r="G12" s="41">
        <v>259039930</v>
      </c>
      <c r="H12" s="41">
        <v>2204588</v>
      </c>
      <c r="I12" s="41">
        <f t="shared" si="0"/>
        <v>52785201.244645596</v>
      </c>
      <c r="J12" s="41">
        <v>6907948089</v>
      </c>
      <c r="K12" s="42">
        <f t="shared" si="1"/>
        <v>1395770647.5794067</v>
      </c>
    </row>
    <row r="13" spans="2:11" ht="15.75" thickBot="1">
      <c r="B13" s="35" t="s">
        <v>52</v>
      </c>
      <c r="C13" s="36"/>
      <c r="D13" s="37">
        <f t="shared" ref="D13:K13" si="2">SUM(D6:D12)</f>
        <v>7777244</v>
      </c>
      <c r="E13" s="37">
        <f t="shared" si="2"/>
        <v>8169386</v>
      </c>
      <c r="F13" s="37">
        <f t="shared" si="2"/>
        <v>822879599</v>
      </c>
      <c r="G13" s="37">
        <f t="shared" si="2"/>
        <v>807740936</v>
      </c>
      <c r="H13" s="37">
        <f t="shared" si="2"/>
        <v>15138663</v>
      </c>
      <c r="I13" s="37">
        <f t="shared" si="2"/>
        <v>166265173.9675099</v>
      </c>
      <c r="J13" s="37">
        <f t="shared" si="2"/>
        <v>21540797909</v>
      </c>
      <c r="K13" s="38">
        <f t="shared" si="2"/>
        <v>4352379760.1632586</v>
      </c>
    </row>
    <row r="15" spans="2:11" s="13" customFormat="1">
      <c r="B15" s="45" t="s">
        <v>206</v>
      </c>
      <c r="C15" s="46">
        <v>4.9492000000000003</v>
      </c>
      <c r="J15" s="14"/>
      <c r="K15" s="14"/>
    </row>
    <row r="16" spans="2:11">
      <c r="B16" s="47"/>
      <c r="C16" s="47" t="s">
        <v>203</v>
      </c>
    </row>
    <row r="17" spans="7:7">
      <c r="G17" s="19"/>
    </row>
    <row r="18" spans="7:7">
      <c r="G18" s="19"/>
    </row>
    <row r="19" spans="7:7">
      <c r="G19" s="19"/>
    </row>
    <row r="20" spans="7:7">
      <c r="G20" s="19"/>
    </row>
    <row r="21" spans="7:7">
      <c r="G21" s="19"/>
    </row>
    <row r="22" spans="7:7">
      <c r="G22" s="19"/>
    </row>
    <row r="23" spans="7:7">
      <c r="G23" s="19"/>
    </row>
    <row r="24" spans="7:7">
      <c r="G24" s="19"/>
    </row>
    <row r="25" spans="7:7">
      <c r="G25" s="19"/>
    </row>
    <row r="26" spans="7:7">
      <c r="G26" s="19"/>
    </row>
    <row r="27" spans="7:7">
      <c r="G27" s="19"/>
    </row>
    <row r="28" spans="7:7">
      <c r="G28" s="19"/>
    </row>
    <row r="29" spans="7:7">
      <c r="G29" s="19"/>
    </row>
    <row r="30" spans="7:7">
      <c r="G30" s="19"/>
    </row>
    <row r="31" spans="7:7">
      <c r="G31" s="19"/>
    </row>
  </sheetData>
  <mergeCells count="9">
    <mergeCell ref="E3:E4"/>
    <mergeCell ref="B2:K2"/>
    <mergeCell ref="J3:J4"/>
    <mergeCell ref="F3:H3"/>
    <mergeCell ref="K3:K4"/>
    <mergeCell ref="I3:I4"/>
    <mergeCell ref="B3:B4"/>
    <mergeCell ref="C3:C4"/>
    <mergeCell ref="D3:D4"/>
  </mergeCells>
  <phoneticPr fontId="18" type="noConversion"/>
  <printOptions horizontalCentered="1"/>
  <pageMargins left="0.196850393700787" right="0.23622047244094499" top="0.59055118110236204" bottom="0.43307086614173201" header="0.35433070866141703" footer="0.19685039370078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J26" sqref="J26"/>
    </sheetView>
  </sheetViews>
  <sheetFormatPr defaultRowHeight="15"/>
  <cols>
    <col min="1" max="1" width="9.140625" style="9"/>
    <col min="2" max="2" width="7.85546875" style="9" customWidth="1"/>
    <col min="3" max="3" width="20.140625" style="9" customWidth="1"/>
    <col min="4" max="4" width="13.7109375" style="9" customWidth="1"/>
    <col min="5" max="5" width="16.5703125" style="10" customWidth="1"/>
    <col min="6" max="6" width="1.42578125" style="9" customWidth="1"/>
    <col min="7" max="16384" width="9.140625" style="9"/>
  </cols>
  <sheetData>
    <row r="1" spans="2:5" ht="15.75" thickBot="1"/>
    <row r="2" spans="2:5" ht="53.25" customHeight="1">
      <c r="B2" s="115" t="s">
        <v>231</v>
      </c>
      <c r="C2" s="116"/>
      <c r="D2" s="116"/>
      <c r="E2" s="117"/>
    </row>
    <row r="3" spans="2:5">
      <c r="B3" s="112" t="s">
        <v>53</v>
      </c>
      <c r="C3" s="113"/>
      <c r="D3" s="113" t="s">
        <v>54</v>
      </c>
      <c r="E3" s="114"/>
    </row>
    <row r="4" spans="2:5">
      <c r="B4" s="75" t="s">
        <v>55</v>
      </c>
      <c r="C4" s="76" t="s">
        <v>56</v>
      </c>
      <c r="D4" s="76" t="s">
        <v>57</v>
      </c>
      <c r="E4" s="77" t="s">
        <v>58</v>
      </c>
    </row>
    <row r="5" spans="2:5" ht="15.75">
      <c r="B5" s="81"/>
      <c r="C5" s="82" t="s">
        <v>59</v>
      </c>
      <c r="D5" s="41">
        <v>103155</v>
      </c>
      <c r="E5" s="83">
        <f t="shared" ref="E5:E48" si="0">D5/$D$48</f>
        <v>1.3263695982792876E-2</v>
      </c>
    </row>
    <row r="6" spans="2:5" ht="15.75">
      <c r="B6" s="81" t="s">
        <v>60</v>
      </c>
      <c r="C6" s="82" t="s">
        <v>61</v>
      </c>
      <c r="D6" s="41">
        <v>69199</v>
      </c>
      <c r="E6" s="83">
        <f t="shared" si="0"/>
        <v>8.8976249170014468E-3</v>
      </c>
    </row>
    <row r="7" spans="2:5" ht="15.75">
      <c r="B7" s="81" t="s">
        <v>62</v>
      </c>
      <c r="C7" s="82" t="s">
        <v>63</v>
      </c>
      <c r="D7" s="41">
        <v>97000</v>
      </c>
      <c r="E7" s="83">
        <f t="shared" si="0"/>
        <v>1.2472284526498076E-2</v>
      </c>
    </row>
    <row r="8" spans="2:5" ht="15.75">
      <c r="B8" s="81" t="s">
        <v>64</v>
      </c>
      <c r="C8" s="82" t="s">
        <v>65</v>
      </c>
      <c r="D8" s="41">
        <v>124047</v>
      </c>
      <c r="E8" s="83">
        <f t="shared" si="0"/>
        <v>1.594999462534543E-2</v>
      </c>
    </row>
    <row r="9" spans="2:5" ht="15.75">
      <c r="B9" s="81" t="s">
        <v>66</v>
      </c>
      <c r="C9" s="82" t="s">
        <v>67</v>
      </c>
      <c r="D9" s="41">
        <v>104667</v>
      </c>
      <c r="E9" s="83">
        <f t="shared" si="0"/>
        <v>1.3458109325102826E-2</v>
      </c>
    </row>
    <row r="10" spans="2:5" ht="15.75">
      <c r="B10" s="81" t="s">
        <v>68</v>
      </c>
      <c r="C10" s="82" t="s">
        <v>69</v>
      </c>
      <c r="D10" s="41">
        <v>158470</v>
      </c>
      <c r="E10" s="83">
        <f t="shared" si="0"/>
        <v>2.037611266921804E-2</v>
      </c>
    </row>
    <row r="11" spans="2:5" ht="15.75">
      <c r="B11" s="81" t="s">
        <v>70</v>
      </c>
      <c r="C11" s="82" t="s">
        <v>71</v>
      </c>
      <c r="D11" s="41">
        <v>69789</v>
      </c>
      <c r="E11" s="83">
        <f t="shared" si="0"/>
        <v>8.9734872661832391E-3</v>
      </c>
    </row>
    <row r="12" spans="2:5" ht="15.75">
      <c r="B12" s="81" t="s">
        <v>72</v>
      </c>
      <c r="C12" s="82" t="s">
        <v>73</v>
      </c>
      <c r="D12" s="41">
        <v>58377</v>
      </c>
      <c r="E12" s="83">
        <f t="shared" si="0"/>
        <v>7.5061294206533831E-3</v>
      </c>
    </row>
    <row r="13" spans="2:5" ht="15.75">
      <c r="B13" s="81" t="s">
        <v>74</v>
      </c>
      <c r="C13" s="82" t="s">
        <v>75</v>
      </c>
      <c r="D13" s="41">
        <v>136514</v>
      </c>
      <c r="E13" s="83">
        <f t="shared" si="0"/>
        <v>1.7553004637632558E-2</v>
      </c>
    </row>
    <row r="14" spans="2:5" ht="15.75">
      <c r="B14" s="81" t="s">
        <v>76</v>
      </c>
      <c r="C14" s="82" t="s">
        <v>77</v>
      </c>
      <c r="D14" s="41">
        <v>48164</v>
      </c>
      <c r="E14" s="83">
        <f t="shared" si="0"/>
        <v>6.1929392982912716E-3</v>
      </c>
    </row>
    <row r="15" spans="2:5" ht="15.75">
      <c r="B15" s="81" t="s">
        <v>78</v>
      </c>
      <c r="C15" s="82" t="s">
        <v>79</v>
      </c>
      <c r="D15" s="41">
        <v>71562</v>
      </c>
      <c r="E15" s="83">
        <f t="shared" si="0"/>
        <v>9.2014600544871681E-3</v>
      </c>
    </row>
    <row r="16" spans="2:5" ht="15.75">
      <c r="B16" s="81" t="s">
        <v>80</v>
      </c>
      <c r="C16" s="82" t="s">
        <v>81</v>
      </c>
      <c r="D16" s="41">
        <v>47726</v>
      </c>
      <c r="E16" s="83">
        <f t="shared" si="0"/>
        <v>6.1366211475427541E-3</v>
      </c>
    </row>
    <row r="17" spans="2:5" ht="15.75">
      <c r="B17" s="81" t="s">
        <v>82</v>
      </c>
      <c r="C17" s="82" t="s">
        <v>83</v>
      </c>
      <c r="D17" s="41">
        <v>217838</v>
      </c>
      <c r="E17" s="83">
        <f t="shared" si="0"/>
        <v>2.8009665120446267E-2</v>
      </c>
    </row>
    <row r="18" spans="2:5" ht="15.75">
      <c r="B18" s="81" t="s">
        <v>84</v>
      </c>
      <c r="C18" s="82" t="s">
        <v>85</v>
      </c>
      <c r="D18" s="41">
        <v>178903</v>
      </c>
      <c r="E18" s="83">
        <f t="shared" si="0"/>
        <v>2.300339297571222E-2</v>
      </c>
    </row>
    <row r="19" spans="2:5" ht="15.75">
      <c r="B19" s="81" t="s">
        <v>86</v>
      </c>
      <c r="C19" s="82" t="s">
        <v>87</v>
      </c>
      <c r="D19" s="41">
        <v>54376</v>
      </c>
      <c r="E19" s="83">
        <f t="shared" si="0"/>
        <v>6.9916798289985501E-3</v>
      </c>
    </row>
    <row r="20" spans="2:5" ht="15.75">
      <c r="B20" s="81" t="s">
        <v>88</v>
      </c>
      <c r="C20" s="82" t="s">
        <v>89</v>
      </c>
      <c r="D20" s="41">
        <v>67961</v>
      </c>
      <c r="E20" s="83">
        <f t="shared" si="0"/>
        <v>8.7384425639725326E-3</v>
      </c>
    </row>
    <row r="21" spans="2:5" ht="15.75">
      <c r="B21" s="81" t="s">
        <v>90</v>
      </c>
      <c r="C21" s="82" t="s">
        <v>91</v>
      </c>
      <c r="D21" s="41">
        <v>131971</v>
      </c>
      <c r="E21" s="83">
        <f t="shared" si="0"/>
        <v>1.6968864548932757E-2</v>
      </c>
    </row>
    <row r="22" spans="2:5" ht="15.75">
      <c r="B22" s="81" t="s">
        <v>92</v>
      </c>
      <c r="C22" s="82" t="s">
        <v>93</v>
      </c>
      <c r="D22" s="41">
        <v>123779</v>
      </c>
      <c r="E22" s="83">
        <f t="shared" si="0"/>
        <v>1.5915535117581498E-2</v>
      </c>
    </row>
    <row r="23" spans="2:5" ht="15.75">
      <c r="B23" s="81" t="s">
        <v>94</v>
      </c>
      <c r="C23" s="82" t="s">
        <v>95</v>
      </c>
      <c r="D23" s="41">
        <v>70813</v>
      </c>
      <c r="E23" s="83">
        <f t="shared" si="0"/>
        <v>9.1051534451021474E-3</v>
      </c>
    </row>
    <row r="24" spans="2:5" ht="15.75">
      <c r="B24" s="81" t="s">
        <v>96</v>
      </c>
      <c r="C24" s="82" t="s">
        <v>97</v>
      </c>
      <c r="D24" s="41">
        <v>99707</v>
      </c>
      <c r="E24" s="83">
        <f t="shared" si="0"/>
        <v>1.2820351270964368E-2</v>
      </c>
    </row>
    <row r="25" spans="2:5" ht="15.75">
      <c r="B25" s="81" t="s">
        <v>98</v>
      </c>
      <c r="C25" s="82" t="s">
        <v>99</v>
      </c>
      <c r="D25" s="41">
        <v>107075</v>
      </c>
      <c r="E25" s="83">
        <f t="shared" si="0"/>
        <v>1.3767730573966819E-2</v>
      </c>
    </row>
    <row r="26" spans="2:5" ht="15.75">
      <c r="B26" s="81" t="s">
        <v>100</v>
      </c>
      <c r="C26" s="82" t="s">
        <v>101</v>
      </c>
      <c r="D26" s="41">
        <v>33683</v>
      </c>
      <c r="E26" s="83">
        <f t="shared" si="0"/>
        <v>4.3309686567632438E-3</v>
      </c>
    </row>
    <row r="27" spans="2:5" ht="15.75">
      <c r="B27" s="81" t="s">
        <v>102</v>
      </c>
      <c r="C27" s="82" t="s">
        <v>103</v>
      </c>
      <c r="D27" s="41">
        <v>201449</v>
      </c>
      <c r="E27" s="83">
        <f t="shared" si="0"/>
        <v>2.5902363356479493E-2</v>
      </c>
    </row>
    <row r="28" spans="2:5" ht="15.75">
      <c r="B28" s="81" t="s">
        <v>104</v>
      </c>
      <c r="C28" s="82" t="s">
        <v>105</v>
      </c>
      <c r="D28" s="41">
        <v>22867</v>
      </c>
      <c r="E28" s="83">
        <f t="shared" si="0"/>
        <v>2.9402446419322836E-3</v>
      </c>
    </row>
    <row r="29" spans="2:5" ht="15.75">
      <c r="B29" s="81" t="s">
        <v>106</v>
      </c>
      <c r="C29" s="82" t="s">
        <v>107</v>
      </c>
      <c r="D29" s="41">
        <v>136081</v>
      </c>
      <c r="E29" s="83">
        <f t="shared" si="0"/>
        <v>1.7497329388148294E-2</v>
      </c>
    </row>
    <row r="30" spans="2:5" ht="15.75">
      <c r="B30" s="81" t="s">
        <v>108</v>
      </c>
      <c r="C30" s="82" t="s">
        <v>109</v>
      </c>
      <c r="D30" s="41">
        <v>41481</v>
      </c>
      <c r="E30" s="83">
        <f t="shared" si="0"/>
        <v>5.3336374684914093E-3</v>
      </c>
    </row>
    <row r="31" spans="2:5" ht="15.75">
      <c r="B31" s="81" t="s">
        <v>110</v>
      </c>
      <c r="C31" s="82" t="s">
        <v>111</v>
      </c>
      <c r="D31" s="41">
        <v>163057</v>
      </c>
      <c r="E31" s="83">
        <f t="shared" si="0"/>
        <v>2.0965910289043266E-2</v>
      </c>
    </row>
    <row r="32" spans="2:5" ht="15.75">
      <c r="B32" s="81" t="s">
        <v>112</v>
      </c>
      <c r="C32" s="82" t="s">
        <v>113</v>
      </c>
      <c r="D32" s="41">
        <v>105744</v>
      </c>
      <c r="E32" s="83">
        <f t="shared" si="0"/>
        <v>1.3596590257422809E-2</v>
      </c>
    </row>
    <row r="33" spans="2:13" ht="15.75">
      <c r="B33" s="81" t="s">
        <v>114</v>
      </c>
      <c r="C33" s="82" t="s">
        <v>115</v>
      </c>
      <c r="D33" s="41">
        <v>77899</v>
      </c>
      <c r="E33" s="83">
        <f t="shared" si="0"/>
        <v>1.0016273116800759E-2</v>
      </c>
    </row>
    <row r="34" spans="2:13" ht="15.75">
      <c r="B34" s="81" t="s">
        <v>116</v>
      </c>
      <c r="C34" s="82" t="s">
        <v>117</v>
      </c>
      <c r="D34" s="41">
        <v>173236</v>
      </c>
      <c r="E34" s="83">
        <f t="shared" si="0"/>
        <v>2.227472868280846E-2</v>
      </c>
    </row>
    <row r="35" spans="2:13" ht="15.75">
      <c r="B35" s="81" t="s">
        <v>118</v>
      </c>
      <c r="C35" s="82" t="s">
        <v>119</v>
      </c>
      <c r="D35" s="41">
        <v>123818</v>
      </c>
      <c r="E35" s="83">
        <f t="shared" si="0"/>
        <v>1.5920549747442666E-2</v>
      </c>
    </row>
    <row r="36" spans="2:13" ht="15.75">
      <c r="B36" s="81" t="s">
        <v>120</v>
      </c>
      <c r="C36" s="82" t="s">
        <v>121</v>
      </c>
      <c r="D36" s="41">
        <v>69748</v>
      </c>
      <c r="E36" s="83">
        <f t="shared" si="0"/>
        <v>8.9682154758163688E-3</v>
      </c>
    </row>
    <row r="37" spans="2:13" ht="15.75">
      <c r="B37" s="81" t="s">
        <v>122</v>
      </c>
      <c r="C37" s="82" t="s">
        <v>123</v>
      </c>
      <c r="D37" s="41">
        <v>183319</v>
      </c>
      <c r="E37" s="83">
        <f t="shared" si="0"/>
        <v>2.3571203372300009E-2</v>
      </c>
    </row>
    <row r="38" spans="2:13" ht="15.75">
      <c r="B38" s="81" t="s">
        <v>124</v>
      </c>
      <c r="C38" s="82" t="s">
        <v>125</v>
      </c>
      <c r="D38" s="41">
        <v>171259</v>
      </c>
      <c r="E38" s="83">
        <f t="shared" si="0"/>
        <v>2.202052552292303E-2</v>
      </c>
    </row>
    <row r="39" spans="2:13" ht="15.75">
      <c r="B39" s="81" t="s">
        <v>126</v>
      </c>
      <c r="C39" s="82" t="s">
        <v>127</v>
      </c>
      <c r="D39" s="41">
        <v>41180</v>
      </c>
      <c r="E39" s="83">
        <f t="shared" si="0"/>
        <v>5.2949348123834099E-3</v>
      </c>
    </row>
    <row r="40" spans="2:13" ht="15.75">
      <c r="B40" s="81" t="s">
        <v>128</v>
      </c>
      <c r="C40" s="82" t="s">
        <v>129</v>
      </c>
      <c r="D40" s="41">
        <v>374592</v>
      </c>
      <c r="E40" s="83">
        <f t="shared" si="0"/>
        <v>4.8165134075772859E-2</v>
      </c>
      <c r="M40" s="20"/>
    </row>
    <row r="41" spans="2:13" ht="15.75">
      <c r="B41" s="81" t="s">
        <v>130</v>
      </c>
      <c r="C41" s="82" t="s">
        <v>131</v>
      </c>
      <c r="D41" s="41">
        <v>58627</v>
      </c>
      <c r="E41" s="83">
        <f t="shared" si="0"/>
        <v>7.5382744838660073E-3</v>
      </c>
    </row>
    <row r="42" spans="2:13" ht="15.75">
      <c r="B42" s="81" t="s">
        <v>132</v>
      </c>
      <c r="C42" s="82" t="s">
        <v>133</v>
      </c>
      <c r="D42" s="41">
        <v>87926</v>
      </c>
      <c r="E42" s="83">
        <f t="shared" si="0"/>
        <v>1.1305547312132678E-2</v>
      </c>
    </row>
    <row r="43" spans="2:13" ht="15.75">
      <c r="B43" s="81" t="s">
        <v>134</v>
      </c>
      <c r="C43" s="82" t="s">
        <v>135</v>
      </c>
      <c r="D43" s="41">
        <v>109138</v>
      </c>
      <c r="E43" s="83">
        <f t="shared" si="0"/>
        <v>1.4032991635597392E-2</v>
      </c>
    </row>
    <row r="44" spans="2:13" ht="15.75">
      <c r="B44" s="81" t="s">
        <v>136</v>
      </c>
      <c r="C44" s="82" t="s">
        <v>137</v>
      </c>
      <c r="D44" s="41">
        <v>86226</v>
      </c>
      <c r="E44" s="83">
        <f t="shared" si="0"/>
        <v>1.1086960882286835E-2</v>
      </c>
    </row>
    <row r="45" spans="2:13" ht="15.75">
      <c r="B45" s="81" t="s">
        <v>138</v>
      </c>
      <c r="C45" s="82" t="s">
        <v>139</v>
      </c>
      <c r="D45" s="41">
        <v>41696</v>
      </c>
      <c r="E45" s="83">
        <f t="shared" si="0"/>
        <v>5.3612822228542656E-3</v>
      </c>
    </row>
    <row r="46" spans="2:13" ht="15.75">
      <c r="B46" s="81" t="s">
        <v>140</v>
      </c>
      <c r="C46" s="82" t="s">
        <v>141</v>
      </c>
      <c r="D46" s="41">
        <v>2533988</v>
      </c>
      <c r="E46" s="83">
        <f t="shared" si="0"/>
        <v>0.32582081776012173</v>
      </c>
    </row>
    <row r="47" spans="2:13" ht="15.75">
      <c r="B47" s="81" t="s">
        <v>142</v>
      </c>
      <c r="C47" s="82" t="s">
        <v>143</v>
      </c>
      <c r="D47" s="41">
        <v>799137</v>
      </c>
      <c r="E47" s="83">
        <f t="shared" si="0"/>
        <v>0.10275323752218653</v>
      </c>
    </row>
    <row r="48" spans="2:13" ht="16.5" thickBot="1">
      <c r="B48" s="78" t="s">
        <v>144</v>
      </c>
      <c r="C48" s="79" t="s">
        <v>52</v>
      </c>
      <c r="D48" s="37">
        <f>SUM(D5:D47)</f>
        <v>7777244</v>
      </c>
      <c r="E48" s="80">
        <f t="shared" si="0"/>
        <v>1</v>
      </c>
    </row>
    <row r="49" spans="4:4">
      <c r="D49" s="27"/>
    </row>
  </sheetData>
  <mergeCells count="3">
    <mergeCell ref="B3:C3"/>
    <mergeCell ref="D3:E3"/>
    <mergeCell ref="B2:E2"/>
  </mergeCells>
  <phoneticPr fontId="7" type="noConversion"/>
  <printOptions horizontalCentered="1" verticalCentered="1"/>
  <pageMargins left="0.27" right="0.28000000000000003" top="0.26" bottom="0.55000000000000004" header="0.21" footer="0.15"/>
  <pageSetup scale="97"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H11" sqref="H11"/>
    </sheetView>
  </sheetViews>
  <sheetFormatPr defaultRowHeight="15"/>
  <cols>
    <col min="2" max="2" width="7.7109375" customWidth="1"/>
    <col min="3" max="3" width="19.28515625" customWidth="1"/>
    <col min="4" max="4" width="30.7109375" customWidth="1"/>
    <col min="5" max="16384" width="9.140625" style="9"/>
  </cols>
  <sheetData>
    <row r="1" spans="2:4" ht="15.75" thickBot="1"/>
    <row r="2" spans="2:4" ht="54" customHeight="1">
      <c r="B2" s="120" t="s">
        <v>232</v>
      </c>
      <c r="C2" s="121"/>
      <c r="D2" s="122"/>
    </row>
    <row r="3" spans="2:4" ht="65.25" customHeight="1">
      <c r="B3" s="118" t="s">
        <v>53</v>
      </c>
      <c r="C3" s="119"/>
      <c r="D3" s="84" t="s">
        <v>8</v>
      </c>
    </row>
    <row r="4" spans="2:4">
      <c r="B4" s="75" t="s">
        <v>55</v>
      </c>
      <c r="C4" s="76" t="s">
        <v>195</v>
      </c>
      <c r="D4" s="85"/>
    </row>
    <row r="5" spans="2:4" ht="15.75">
      <c r="B5" s="87"/>
      <c r="C5" s="82" t="s">
        <v>196</v>
      </c>
      <c r="D5" s="88">
        <v>12987</v>
      </c>
    </row>
    <row r="6" spans="2:4" ht="15.75">
      <c r="B6" s="87" t="s">
        <v>60</v>
      </c>
      <c r="C6" s="82" t="s">
        <v>61</v>
      </c>
      <c r="D6" s="88">
        <v>75996</v>
      </c>
    </row>
    <row r="7" spans="2:4" ht="15.75">
      <c r="B7" s="87" t="s">
        <v>62</v>
      </c>
      <c r="C7" s="82" t="s">
        <v>63</v>
      </c>
      <c r="D7" s="88">
        <v>97141</v>
      </c>
    </row>
    <row r="8" spans="2:4" ht="15.75">
      <c r="B8" s="87" t="s">
        <v>64</v>
      </c>
      <c r="C8" s="82" t="s">
        <v>65</v>
      </c>
      <c r="D8" s="88">
        <v>149367</v>
      </c>
    </row>
    <row r="9" spans="2:4" ht="15.75">
      <c r="B9" s="87" t="s">
        <v>66</v>
      </c>
      <c r="C9" s="82" t="s">
        <v>67</v>
      </c>
      <c r="D9" s="88">
        <v>92085</v>
      </c>
    </row>
    <row r="10" spans="2:4" ht="15.75">
      <c r="B10" s="87" t="s">
        <v>68</v>
      </c>
      <c r="C10" s="82" t="s">
        <v>69</v>
      </c>
      <c r="D10" s="88">
        <v>129261</v>
      </c>
    </row>
    <row r="11" spans="2:4" ht="15.75">
      <c r="B11" s="87" t="s">
        <v>70</v>
      </c>
      <c r="C11" s="82" t="s">
        <v>71</v>
      </c>
      <c r="D11" s="88">
        <v>49254</v>
      </c>
    </row>
    <row r="12" spans="2:4" ht="15.75">
      <c r="B12" s="87" t="s">
        <v>72</v>
      </c>
      <c r="C12" s="82" t="s">
        <v>73</v>
      </c>
      <c r="D12" s="88">
        <v>48495</v>
      </c>
    </row>
    <row r="13" spans="2:4" ht="15.75">
      <c r="B13" s="87" t="s">
        <v>74</v>
      </c>
      <c r="C13" s="82" t="s">
        <v>75</v>
      </c>
      <c r="D13" s="88">
        <v>135399</v>
      </c>
    </row>
    <row r="14" spans="2:4" ht="15.75">
      <c r="B14" s="87" t="s">
        <v>76</v>
      </c>
      <c r="C14" s="82" t="s">
        <v>77</v>
      </c>
      <c r="D14" s="88">
        <v>54096</v>
      </c>
    </row>
    <row r="15" spans="2:4" ht="15.75">
      <c r="B15" s="87" t="s">
        <v>78</v>
      </c>
      <c r="C15" s="82" t="s">
        <v>79</v>
      </c>
      <c r="D15" s="88">
        <v>70501</v>
      </c>
    </row>
    <row r="16" spans="2:4" ht="15.75">
      <c r="B16" s="87" t="s">
        <v>80</v>
      </c>
      <c r="C16" s="82" t="s">
        <v>81</v>
      </c>
      <c r="D16" s="88">
        <v>43512</v>
      </c>
    </row>
    <row r="17" spans="2:4" ht="15.75">
      <c r="B17" s="87" t="s">
        <v>82</v>
      </c>
      <c r="C17" s="82" t="s">
        <v>83</v>
      </c>
      <c r="D17" s="88">
        <v>179449</v>
      </c>
    </row>
    <row r="18" spans="2:4" ht="15.75">
      <c r="B18" s="87" t="s">
        <v>84</v>
      </c>
      <c r="C18" s="82" t="s">
        <v>85</v>
      </c>
      <c r="D18" s="88">
        <v>138379</v>
      </c>
    </row>
    <row r="19" spans="2:4" ht="15.75">
      <c r="B19" s="87" t="s">
        <v>86</v>
      </c>
      <c r="C19" s="82" t="s">
        <v>87</v>
      </c>
      <c r="D19" s="88">
        <v>40198</v>
      </c>
    </row>
    <row r="20" spans="2:4" ht="15.75">
      <c r="B20" s="87" t="s">
        <v>88</v>
      </c>
      <c r="C20" s="82" t="s">
        <v>89</v>
      </c>
      <c r="D20" s="88">
        <v>87447</v>
      </c>
    </row>
    <row r="21" spans="2:4" ht="15.75">
      <c r="B21" s="87" t="s">
        <v>90</v>
      </c>
      <c r="C21" s="82" t="s">
        <v>91</v>
      </c>
      <c r="D21" s="88">
        <v>108572</v>
      </c>
    </row>
    <row r="22" spans="2:4" ht="15.75">
      <c r="B22" s="87" t="s">
        <v>92</v>
      </c>
      <c r="C22" s="82" t="s">
        <v>93</v>
      </c>
      <c r="D22" s="88">
        <v>84119</v>
      </c>
    </row>
    <row r="23" spans="2:4" ht="15.75">
      <c r="B23" s="87" t="s">
        <v>94</v>
      </c>
      <c r="C23" s="82" t="s">
        <v>95</v>
      </c>
      <c r="D23" s="88">
        <v>65735</v>
      </c>
    </row>
    <row r="24" spans="2:4" ht="15.75">
      <c r="B24" s="87" t="s">
        <v>96</v>
      </c>
      <c r="C24" s="82" t="s">
        <v>97</v>
      </c>
      <c r="D24" s="88">
        <v>58505</v>
      </c>
    </row>
    <row r="25" spans="2:4" ht="15.75">
      <c r="B25" s="87" t="s">
        <v>98</v>
      </c>
      <c r="C25" s="82" t="s">
        <v>99</v>
      </c>
      <c r="D25" s="88">
        <v>80473</v>
      </c>
    </row>
    <row r="26" spans="2:4" ht="15.75">
      <c r="B26" s="87" t="s">
        <v>100</v>
      </c>
      <c r="C26" s="82" t="s">
        <v>101</v>
      </c>
      <c r="D26" s="88">
        <v>46724</v>
      </c>
    </row>
    <row r="27" spans="2:4" ht="15.75">
      <c r="B27" s="87" t="s">
        <v>102</v>
      </c>
      <c r="C27" s="82" t="s">
        <v>103</v>
      </c>
      <c r="D27" s="88">
        <v>140208</v>
      </c>
    </row>
    <row r="28" spans="2:4" ht="15.75">
      <c r="B28" s="87" t="s">
        <v>104</v>
      </c>
      <c r="C28" s="82" t="s">
        <v>105</v>
      </c>
      <c r="D28" s="88">
        <v>44156</v>
      </c>
    </row>
    <row r="29" spans="2:4" ht="15.75">
      <c r="B29" s="87" t="s">
        <v>106</v>
      </c>
      <c r="C29" s="82" t="s">
        <v>107</v>
      </c>
      <c r="D29" s="88">
        <v>85476</v>
      </c>
    </row>
    <row r="30" spans="2:4" ht="15.75">
      <c r="B30" s="87" t="s">
        <v>108</v>
      </c>
      <c r="C30" s="82" t="s">
        <v>109</v>
      </c>
      <c r="D30" s="88">
        <v>37683</v>
      </c>
    </row>
    <row r="31" spans="2:4" ht="15.75">
      <c r="B31" s="87" t="s">
        <v>110</v>
      </c>
      <c r="C31" s="82" t="s">
        <v>111</v>
      </c>
      <c r="D31" s="88">
        <v>109584</v>
      </c>
    </row>
    <row r="32" spans="2:4" ht="15.75">
      <c r="B32" s="87" t="s">
        <v>112</v>
      </c>
      <c r="C32" s="82" t="s">
        <v>113</v>
      </c>
      <c r="D32" s="88">
        <v>67860</v>
      </c>
    </row>
    <row r="33" spans="2:12" ht="15.75">
      <c r="B33" s="87" t="s">
        <v>114</v>
      </c>
      <c r="C33" s="82" t="s">
        <v>115</v>
      </c>
      <c r="D33" s="88">
        <v>64832</v>
      </c>
    </row>
    <row r="34" spans="2:12" ht="15.75">
      <c r="B34" s="87" t="s">
        <v>116</v>
      </c>
      <c r="C34" s="82" t="s">
        <v>117</v>
      </c>
      <c r="D34" s="88">
        <v>163134</v>
      </c>
    </row>
    <row r="35" spans="2:12" ht="15.75">
      <c r="B35" s="87" t="s">
        <v>118</v>
      </c>
      <c r="C35" s="82" t="s">
        <v>119</v>
      </c>
      <c r="D35" s="88">
        <v>64213</v>
      </c>
    </row>
    <row r="36" spans="2:12" ht="15.75">
      <c r="B36" s="87" t="s">
        <v>120</v>
      </c>
      <c r="C36" s="82" t="s">
        <v>121</v>
      </c>
      <c r="D36" s="88">
        <v>43189</v>
      </c>
    </row>
    <row r="37" spans="2:12" ht="15.75">
      <c r="B37" s="87" t="s">
        <v>122</v>
      </c>
      <c r="C37" s="82" t="s">
        <v>123</v>
      </c>
      <c r="D37" s="88">
        <v>99648</v>
      </c>
    </row>
    <row r="38" spans="2:12" ht="15.75">
      <c r="B38" s="87" t="s">
        <v>124</v>
      </c>
      <c r="C38" s="82" t="s">
        <v>125</v>
      </c>
      <c r="D38" s="88">
        <v>90703</v>
      </c>
    </row>
    <row r="39" spans="2:12" ht="15.75">
      <c r="B39" s="87" t="s">
        <v>126</v>
      </c>
      <c r="C39" s="82" t="s">
        <v>127</v>
      </c>
      <c r="D39" s="88">
        <v>52765</v>
      </c>
    </row>
    <row r="40" spans="2:12" ht="15.75">
      <c r="B40" s="87" t="s">
        <v>128</v>
      </c>
      <c r="C40" s="82" t="s">
        <v>129</v>
      </c>
      <c r="D40" s="88">
        <v>173559</v>
      </c>
    </row>
    <row r="41" spans="2:12" ht="15.75">
      <c r="B41" s="87" t="s">
        <v>130</v>
      </c>
      <c r="C41" s="82" t="s">
        <v>131</v>
      </c>
      <c r="D41" s="88">
        <v>35623</v>
      </c>
    </row>
    <row r="42" spans="2:12" ht="15.75">
      <c r="B42" s="87" t="s">
        <v>132</v>
      </c>
      <c r="C42" s="82" t="s">
        <v>133</v>
      </c>
      <c r="D42" s="88">
        <v>49330</v>
      </c>
    </row>
    <row r="43" spans="2:12" ht="15.75">
      <c r="B43" s="87" t="s">
        <v>134</v>
      </c>
      <c r="C43" s="82" t="s">
        <v>135</v>
      </c>
      <c r="D43" s="88">
        <v>66932</v>
      </c>
    </row>
    <row r="44" spans="2:12" ht="15.75">
      <c r="B44" s="87" t="s">
        <v>136</v>
      </c>
      <c r="C44" s="82" t="s">
        <v>137</v>
      </c>
      <c r="D44" s="88">
        <v>45485</v>
      </c>
      <c r="L44" s="20"/>
    </row>
    <row r="45" spans="2:12" ht="15.75">
      <c r="B45" s="87" t="s">
        <v>138</v>
      </c>
      <c r="C45" s="82" t="s">
        <v>139</v>
      </c>
      <c r="D45" s="88">
        <v>50011</v>
      </c>
    </row>
    <row r="46" spans="2:12" ht="15.75">
      <c r="B46" s="87" t="s">
        <v>140</v>
      </c>
      <c r="C46" s="82" t="s">
        <v>141</v>
      </c>
      <c r="D46" s="88">
        <v>65208</v>
      </c>
    </row>
    <row r="47" spans="2:12" ht="15.75">
      <c r="B47" s="87">
        <v>421</v>
      </c>
      <c r="C47" s="82" t="s">
        <v>141</v>
      </c>
      <c r="D47" s="88">
        <v>93351</v>
      </c>
    </row>
    <row r="48" spans="2:12" ht="15.75">
      <c r="B48" s="87">
        <v>431</v>
      </c>
      <c r="C48" s="82" t="s">
        <v>141</v>
      </c>
      <c r="D48" s="88">
        <v>123037</v>
      </c>
    </row>
    <row r="49" spans="2:4" ht="15.75">
      <c r="B49" s="87">
        <v>441</v>
      </c>
      <c r="C49" s="82" t="s">
        <v>141</v>
      </c>
      <c r="D49" s="88">
        <v>93508</v>
      </c>
    </row>
    <row r="50" spans="2:4" ht="15.75">
      <c r="B50" s="87">
        <v>451</v>
      </c>
      <c r="C50" s="82" t="s">
        <v>141</v>
      </c>
      <c r="D50" s="88">
        <v>76502</v>
      </c>
    </row>
    <row r="51" spans="2:4" ht="15.75">
      <c r="B51" s="87">
        <v>461</v>
      </c>
      <c r="C51" s="82" t="s">
        <v>141</v>
      </c>
      <c r="D51" s="88">
        <v>113059</v>
      </c>
    </row>
    <row r="52" spans="2:4" ht="15.75">
      <c r="B52" s="87" t="s">
        <v>142</v>
      </c>
      <c r="C52" s="82" t="s">
        <v>143</v>
      </c>
      <c r="D52" s="88">
        <v>136073</v>
      </c>
    </row>
    <row r="53" spans="2:4" ht="16.5" thickBot="1">
      <c r="B53" s="78" t="s">
        <v>144</v>
      </c>
      <c r="C53" s="79" t="s">
        <v>52</v>
      </c>
      <c r="D53" s="86">
        <f>SUM(D5:D52)</f>
        <v>4032824</v>
      </c>
    </row>
  </sheetData>
  <mergeCells count="2">
    <mergeCell ref="B3:C3"/>
    <mergeCell ref="B2:D2"/>
  </mergeCells>
  <phoneticPr fontId="7" type="noConversion"/>
  <printOptions horizontalCentered="1" verticalCentered="1"/>
  <pageMargins left="0.27" right="0.28000000000000003" top="0.26" bottom="0.55000000000000004" header="0.21" footer="0.15"/>
  <pageSetup scale="82"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3"/>
  <sheetViews>
    <sheetView workbookViewId="0">
      <selection activeCell="E25" sqref="E25"/>
    </sheetView>
  </sheetViews>
  <sheetFormatPr defaultRowHeight="12.75"/>
  <cols>
    <col min="1" max="1" width="12.140625" customWidth="1"/>
    <col min="2" max="2" width="29.5703125" customWidth="1"/>
    <col min="3" max="3" width="29.85546875" customWidth="1"/>
  </cols>
  <sheetData>
    <row r="1" spans="2:3" ht="16.5" thickBot="1">
      <c r="B1" s="123"/>
      <c r="C1" s="123"/>
    </row>
    <row r="2" spans="2:3" ht="42.75" customHeight="1">
      <c r="B2" s="124" t="s">
        <v>233</v>
      </c>
      <c r="C2" s="125"/>
    </row>
    <row r="3" spans="2:3">
      <c r="B3" s="75" t="s">
        <v>193</v>
      </c>
      <c r="C3" s="85" t="s">
        <v>54</v>
      </c>
    </row>
    <row r="4" spans="2:3" ht="15">
      <c r="B4" s="89" t="s">
        <v>23</v>
      </c>
      <c r="C4" s="42">
        <v>103859</v>
      </c>
    </row>
    <row r="5" spans="2:3" ht="15">
      <c r="B5" s="89" t="s">
        <v>27</v>
      </c>
      <c r="C5" s="42">
        <v>103562</v>
      </c>
    </row>
    <row r="6" spans="2:3" ht="15">
      <c r="B6" s="89" t="s">
        <v>46</v>
      </c>
      <c r="C6" s="42">
        <v>103226</v>
      </c>
    </row>
    <row r="7" spans="2:3" ht="15">
      <c r="B7" s="89" t="s">
        <v>45</v>
      </c>
      <c r="C7" s="42">
        <v>102938</v>
      </c>
    </row>
    <row r="8" spans="2:3" ht="15">
      <c r="B8" s="89" t="s">
        <v>44</v>
      </c>
      <c r="C8" s="42">
        <v>102635</v>
      </c>
    </row>
    <row r="9" spans="2:3" ht="15">
      <c r="B9" s="89" t="s">
        <v>39</v>
      </c>
      <c r="C9" s="42">
        <v>102293</v>
      </c>
    </row>
    <row r="10" spans="2:3" ht="15">
      <c r="B10" s="89" t="s">
        <v>22</v>
      </c>
      <c r="C10" s="42">
        <v>101949</v>
      </c>
    </row>
    <row r="11" spans="2:3" ht="15">
      <c r="B11" s="89" t="s">
        <v>18</v>
      </c>
      <c r="C11" s="42">
        <v>101653</v>
      </c>
    </row>
    <row r="12" spans="2:3" ht="15">
      <c r="B12" s="89" t="s">
        <v>12</v>
      </c>
      <c r="C12" s="42">
        <v>101201</v>
      </c>
    </row>
    <row r="13" spans="2:3" ht="15.75" thickBot="1">
      <c r="B13" s="90" t="s">
        <v>9</v>
      </c>
      <c r="C13" s="74">
        <v>100879</v>
      </c>
    </row>
  </sheetData>
  <mergeCells count="2">
    <mergeCell ref="B1:C1"/>
    <mergeCell ref="B2:C2"/>
  </mergeCells>
  <phoneticPr fontId="16"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G24" sqref="G24"/>
    </sheetView>
  </sheetViews>
  <sheetFormatPr defaultColWidth="11.42578125" defaultRowHeight="12.75"/>
  <cols>
    <col min="2" max="2" width="5.28515625" customWidth="1"/>
    <col min="3" max="3" width="17.7109375" style="7" customWidth="1"/>
    <col min="4" max="4" width="24.140625" customWidth="1"/>
    <col min="5" max="6" width="10.140625" bestFit="1" customWidth="1"/>
  </cols>
  <sheetData>
    <row r="1" spans="2:8" ht="13.5" thickBot="1"/>
    <row r="2" spans="2:8" ht="54" customHeight="1">
      <c r="B2" s="128" t="s">
        <v>234</v>
      </c>
      <c r="C2" s="129"/>
      <c r="D2" s="129"/>
      <c r="E2" s="129"/>
      <c r="F2" s="130"/>
    </row>
    <row r="3" spans="2:8" ht="23.25" customHeight="1">
      <c r="B3" s="99" t="s">
        <v>51</v>
      </c>
      <c r="C3" s="93" t="s">
        <v>172</v>
      </c>
      <c r="D3" s="93" t="s">
        <v>145</v>
      </c>
      <c r="E3" s="93" t="s">
        <v>147</v>
      </c>
      <c r="F3" s="103"/>
    </row>
    <row r="4" spans="2:8">
      <c r="B4" s="99"/>
      <c r="C4" s="93"/>
      <c r="D4" s="93"/>
      <c r="E4" s="34" t="s">
        <v>178</v>
      </c>
      <c r="F4" s="48" t="s">
        <v>179</v>
      </c>
    </row>
    <row r="5" spans="2:8" ht="15">
      <c r="B5" s="39">
        <f>k_total_tec_1021!B6</f>
        <v>1</v>
      </c>
      <c r="C5" s="40" t="str">
        <f>k_total_tec_1021!C6</f>
        <v>METROPOLITAN LIFE</v>
      </c>
      <c r="D5" s="41">
        <f t="shared" ref="D5:D11" si="0">E5+F5</f>
        <v>1087889</v>
      </c>
      <c r="E5" s="41">
        <v>519877</v>
      </c>
      <c r="F5" s="42">
        <v>568012</v>
      </c>
      <c r="G5" s="4"/>
      <c r="H5" s="4"/>
    </row>
    <row r="6" spans="2:8" ht="15">
      <c r="B6" s="43">
        <f>k_total_tec_1021!B7</f>
        <v>2</v>
      </c>
      <c r="C6" s="40" t="str">
        <f>k_total_tec_1021!C7</f>
        <v>AZT VIITORUL TAU</v>
      </c>
      <c r="D6" s="41">
        <f t="shared" si="0"/>
        <v>1632343</v>
      </c>
      <c r="E6" s="41">
        <v>780144</v>
      </c>
      <c r="F6" s="42">
        <v>852199</v>
      </c>
      <c r="G6" s="4"/>
      <c r="H6" s="4"/>
    </row>
    <row r="7" spans="2:8" ht="15">
      <c r="B7" s="43">
        <f>k_total_tec_1021!B8</f>
        <v>3</v>
      </c>
      <c r="C7" s="44" t="str">
        <f>k_total_tec_1021!C8</f>
        <v>BCR</v>
      </c>
      <c r="D7" s="41">
        <f t="shared" si="0"/>
        <v>712088</v>
      </c>
      <c r="E7" s="41">
        <v>336156</v>
      </c>
      <c r="F7" s="42">
        <v>375932</v>
      </c>
      <c r="G7" s="4"/>
      <c r="H7" s="4"/>
    </row>
    <row r="8" spans="2:8" ht="15">
      <c r="B8" s="43">
        <f>k_total_tec_1021!B9</f>
        <v>4</v>
      </c>
      <c r="C8" s="44" t="str">
        <f>k_total_tec_1021!C9</f>
        <v>BRD</v>
      </c>
      <c r="D8" s="41">
        <f t="shared" si="0"/>
        <v>501046</v>
      </c>
      <c r="E8" s="41">
        <v>235763</v>
      </c>
      <c r="F8" s="42">
        <v>265283</v>
      </c>
      <c r="G8" s="4"/>
      <c r="H8" s="4"/>
    </row>
    <row r="9" spans="2:8" ht="15">
      <c r="B9" s="43">
        <f>k_total_tec_1021!B10</f>
        <v>5</v>
      </c>
      <c r="C9" s="44" t="str">
        <f>k_total_tec_1021!C10</f>
        <v>VITAL</v>
      </c>
      <c r="D9" s="41">
        <f t="shared" si="0"/>
        <v>976825</v>
      </c>
      <c r="E9" s="41">
        <v>459371</v>
      </c>
      <c r="F9" s="42">
        <v>517454</v>
      </c>
      <c r="G9" s="4"/>
      <c r="H9" s="4"/>
    </row>
    <row r="10" spans="2:8" ht="15">
      <c r="B10" s="43">
        <f>k_total_tec_1021!B11</f>
        <v>6</v>
      </c>
      <c r="C10" s="44" t="str">
        <f>k_total_tec_1021!C11</f>
        <v>ARIPI</v>
      </c>
      <c r="D10" s="41">
        <f t="shared" si="0"/>
        <v>812109</v>
      </c>
      <c r="E10" s="41">
        <v>384108</v>
      </c>
      <c r="F10" s="42">
        <v>428001</v>
      </c>
      <c r="G10" s="4"/>
      <c r="H10" s="4"/>
    </row>
    <row r="11" spans="2:8" ht="15">
      <c r="B11" s="43">
        <f>k_total_tec_1021!B12</f>
        <v>7</v>
      </c>
      <c r="C11" s="44" t="s">
        <v>201</v>
      </c>
      <c r="D11" s="41">
        <f t="shared" si="0"/>
        <v>2054944</v>
      </c>
      <c r="E11" s="41">
        <v>1017844</v>
      </c>
      <c r="F11" s="42">
        <v>1037100</v>
      </c>
      <c r="G11" s="4"/>
      <c r="H11" s="4"/>
    </row>
    <row r="12" spans="2:8" ht="15.75" thickBot="1">
      <c r="B12" s="126" t="s">
        <v>52</v>
      </c>
      <c r="C12" s="127"/>
      <c r="D12" s="37">
        <f>SUM(D5:D11)</f>
        <v>7777244</v>
      </c>
      <c r="E12" s="37">
        <f>SUM(E5:E11)</f>
        <v>3733263</v>
      </c>
      <c r="F12" s="38">
        <f>SUM(F5:F11)</f>
        <v>4043981</v>
      </c>
      <c r="G12" s="4"/>
      <c r="H12" s="4"/>
    </row>
    <row r="14" spans="2:8">
      <c r="B14" s="11"/>
      <c r="C14" s="12"/>
    </row>
    <row r="15" spans="2:8">
      <c r="B15" s="15"/>
      <c r="C15" s="15"/>
    </row>
  </sheetData>
  <mergeCells count="6">
    <mergeCell ref="B2:F2"/>
    <mergeCell ref="B12:C12"/>
    <mergeCell ref="D3:D4"/>
    <mergeCell ref="E3:F3"/>
    <mergeCell ref="B3:B4"/>
    <mergeCell ref="C3:C4"/>
  </mergeCells>
  <phoneticPr fontId="0" type="noConversion"/>
  <printOptions horizontalCentered="1" verticalCentered="1"/>
  <pageMargins left="0.74803149606299202" right="0.74803149606299202" top="0.98425196850393704" bottom="0.98425196850393704" header="0.511811023622047" footer="0.511811023622047"/>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F38" sqref="F38"/>
    </sheetView>
  </sheetViews>
  <sheetFormatPr defaultRowHeight="12.75"/>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H26" sqref="H26"/>
    </sheetView>
  </sheetViews>
  <sheetFormatPr defaultColWidth="11.42578125" defaultRowHeight="12.75"/>
  <cols>
    <col min="2" max="2" width="5.85546875" customWidth="1"/>
    <col min="3" max="3" width="17.7109375" style="7" customWidth="1"/>
    <col min="4" max="4" width="17.140625" customWidth="1"/>
    <col min="5" max="5" width="9" bestFit="1" customWidth="1"/>
    <col min="6" max="7" width="10.140625" bestFit="1" customWidth="1"/>
    <col min="8" max="8" width="11.28515625" bestFit="1" customWidth="1"/>
    <col min="9" max="9" width="9" bestFit="1" customWidth="1"/>
    <col min="10"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6" ht="13.5" thickBot="1"/>
    <row r="2" spans="2:16" ht="55.5" customHeight="1">
      <c r="B2" s="94" t="s">
        <v>235</v>
      </c>
      <c r="C2" s="95"/>
      <c r="D2" s="95"/>
      <c r="E2" s="95"/>
      <c r="F2" s="95"/>
      <c r="G2" s="95"/>
      <c r="H2" s="95"/>
      <c r="I2" s="95"/>
      <c r="J2" s="95"/>
      <c r="K2" s="95"/>
      <c r="L2" s="95"/>
      <c r="M2" s="95"/>
      <c r="N2" s="95"/>
      <c r="O2" s="95"/>
      <c r="P2" s="96"/>
    </row>
    <row r="3" spans="2:16" ht="23.25" customHeight="1">
      <c r="B3" s="99" t="s">
        <v>51</v>
      </c>
      <c r="C3" s="93" t="s">
        <v>172</v>
      </c>
      <c r="D3" s="93" t="s">
        <v>145</v>
      </c>
      <c r="E3" s="131"/>
      <c r="F3" s="132"/>
      <c r="G3" s="132"/>
      <c r="H3" s="133"/>
      <c r="I3" s="93" t="s">
        <v>147</v>
      </c>
      <c r="J3" s="93"/>
      <c r="K3" s="93"/>
      <c r="L3" s="93"/>
      <c r="M3" s="93"/>
      <c r="N3" s="93"/>
      <c r="O3" s="93"/>
      <c r="P3" s="103"/>
    </row>
    <row r="4" spans="2:16" ht="23.25" customHeight="1">
      <c r="B4" s="99"/>
      <c r="C4" s="93"/>
      <c r="D4" s="93"/>
      <c r="E4" s="93" t="s">
        <v>52</v>
      </c>
      <c r="F4" s="93"/>
      <c r="G4" s="93"/>
      <c r="H4" s="93"/>
      <c r="I4" s="93" t="s">
        <v>180</v>
      </c>
      <c r="J4" s="93"/>
      <c r="K4" s="93"/>
      <c r="L4" s="93"/>
      <c r="M4" s="93" t="s">
        <v>181</v>
      </c>
      <c r="N4" s="93"/>
      <c r="O4" s="93"/>
      <c r="P4" s="103"/>
    </row>
    <row r="5" spans="2:16" ht="47.25" customHeight="1">
      <c r="B5" s="99"/>
      <c r="C5" s="93"/>
      <c r="D5" s="93"/>
      <c r="E5" s="34" t="s">
        <v>182</v>
      </c>
      <c r="F5" s="34" t="s">
        <v>183</v>
      </c>
      <c r="G5" s="34" t="s">
        <v>198</v>
      </c>
      <c r="H5" s="34" t="s">
        <v>197</v>
      </c>
      <c r="I5" s="34" t="s">
        <v>182</v>
      </c>
      <c r="J5" s="34" t="s">
        <v>183</v>
      </c>
      <c r="K5" s="34" t="s">
        <v>198</v>
      </c>
      <c r="L5" s="34" t="s">
        <v>197</v>
      </c>
      <c r="M5" s="34" t="s">
        <v>182</v>
      </c>
      <c r="N5" s="34" t="s">
        <v>183</v>
      </c>
      <c r="O5" s="34" t="s">
        <v>198</v>
      </c>
      <c r="P5" s="48" t="s">
        <v>197</v>
      </c>
    </row>
    <row r="6" spans="2:16" ht="18" hidden="1" customHeight="1">
      <c r="B6" s="30"/>
      <c r="C6" s="31"/>
      <c r="D6" s="16" t="s">
        <v>184</v>
      </c>
      <c r="E6" s="16" t="s">
        <v>185</v>
      </c>
      <c r="F6" s="16" t="s">
        <v>186</v>
      </c>
      <c r="G6" s="16"/>
      <c r="H6" s="16" t="s">
        <v>187</v>
      </c>
      <c r="I6" s="16" t="s">
        <v>185</v>
      </c>
      <c r="J6" s="16" t="s">
        <v>186</v>
      </c>
      <c r="K6" s="16"/>
      <c r="L6" s="16" t="s">
        <v>187</v>
      </c>
      <c r="M6" s="16" t="s">
        <v>188</v>
      </c>
      <c r="N6" s="16" t="s">
        <v>189</v>
      </c>
      <c r="O6" s="16"/>
      <c r="P6" s="17" t="s">
        <v>190</v>
      </c>
    </row>
    <row r="7" spans="2:16" ht="15">
      <c r="B7" s="39">
        <f>k_total_tec_1021!B6</f>
        <v>1</v>
      </c>
      <c r="C7" s="40" t="str">
        <f>k_total_tec_1021!C6</f>
        <v>METROPOLITAN LIFE</v>
      </c>
      <c r="D7" s="41">
        <f>SUM(E7+F7+G7+H7)</f>
        <v>1087889</v>
      </c>
      <c r="E7" s="41">
        <f>I7+M7</f>
        <v>109765</v>
      </c>
      <c r="F7" s="41">
        <f>J7+N7</f>
        <v>344841</v>
      </c>
      <c r="G7" s="41">
        <f>K7+O7</f>
        <v>370359</v>
      </c>
      <c r="H7" s="41">
        <f>L7+P7</f>
        <v>262924</v>
      </c>
      <c r="I7" s="41">
        <v>50561</v>
      </c>
      <c r="J7" s="41">
        <v>161908</v>
      </c>
      <c r="K7" s="41">
        <v>173395</v>
      </c>
      <c r="L7" s="41">
        <v>134013</v>
      </c>
      <c r="M7" s="41">
        <v>59204</v>
      </c>
      <c r="N7" s="41">
        <v>182933</v>
      </c>
      <c r="O7" s="41">
        <v>196964</v>
      </c>
      <c r="P7" s="42">
        <v>128911</v>
      </c>
    </row>
    <row r="8" spans="2:16" ht="15">
      <c r="B8" s="43">
        <f>k_total_tec_1021!B7</f>
        <v>2</v>
      </c>
      <c r="C8" s="40" t="str">
        <f>k_total_tec_1021!C7</f>
        <v>AZT VIITORUL TAU</v>
      </c>
      <c r="D8" s="41">
        <f t="shared" ref="D8:D13" si="0">SUM(E8+F8+G8+H8)</f>
        <v>1632343</v>
      </c>
      <c r="E8" s="41">
        <f t="shared" ref="E8:E13" si="1">I8+M8</f>
        <v>109476</v>
      </c>
      <c r="F8" s="41">
        <f t="shared" ref="F8:F13" si="2">J8+N8</f>
        <v>334124</v>
      </c>
      <c r="G8" s="41">
        <f t="shared" ref="G8:G13" si="3">K8+O8</f>
        <v>654750</v>
      </c>
      <c r="H8" s="41">
        <f t="shared" ref="H8:H13" si="4">L8+P8</f>
        <v>533993</v>
      </c>
      <c r="I8" s="41">
        <v>50413</v>
      </c>
      <c r="J8" s="41">
        <v>155311</v>
      </c>
      <c r="K8" s="41">
        <v>307244</v>
      </c>
      <c r="L8" s="41">
        <v>267176</v>
      </c>
      <c r="M8" s="41">
        <v>59063</v>
      </c>
      <c r="N8" s="41">
        <v>178813</v>
      </c>
      <c r="O8" s="41">
        <v>347506</v>
      </c>
      <c r="P8" s="42">
        <v>266817</v>
      </c>
    </row>
    <row r="9" spans="2:16" ht="15">
      <c r="B9" s="43">
        <f>k_total_tec_1021!B8</f>
        <v>3</v>
      </c>
      <c r="C9" s="44" t="str">
        <f>k_total_tec_1021!C8</f>
        <v>BCR</v>
      </c>
      <c r="D9" s="41">
        <f t="shared" si="0"/>
        <v>712088</v>
      </c>
      <c r="E9" s="41">
        <f t="shared" si="1"/>
        <v>113694</v>
      </c>
      <c r="F9" s="41">
        <f t="shared" si="2"/>
        <v>290304</v>
      </c>
      <c r="G9" s="41">
        <f t="shared" si="3"/>
        <v>176665</v>
      </c>
      <c r="H9" s="41">
        <f t="shared" si="4"/>
        <v>131425</v>
      </c>
      <c r="I9" s="41">
        <v>52217</v>
      </c>
      <c r="J9" s="41">
        <v>137922</v>
      </c>
      <c r="K9" s="41">
        <v>81597</v>
      </c>
      <c r="L9" s="41">
        <v>64420</v>
      </c>
      <c r="M9" s="41">
        <v>61477</v>
      </c>
      <c r="N9" s="41">
        <v>152382</v>
      </c>
      <c r="O9" s="41">
        <v>95068</v>
      </c>
      <c r="P9" s="42">
        <v>67005</v>
      </c>
    </row>
    <row r="10" spans="2:16" ht="15">
      <c r="B10" s="43">
        <f>k_total_tec_1021!B9</f>
        <v>4</v>
      </c>
      <c r="C10" s="44" t="str">
        <f>k_total_tec_1021!C9</f>
        <v>BRD</v>
      </c>
      <c r="D10" s="41">
        <f t="shared" si="0"/>
        <v>501046</v>
      </c>
      <c r="E10" s="41">
        <f t="shared" si="1"/>
        <v>118627</v>
      </c>
      <c r="F10" s="41">
        <f t="shared" si="2"/>
        <v>224968</v>
      </c>
      <c r="G10" s="41">
        <f t="shared" si="3"/>
        <v>105788</v>
      </c>
      <c r="H10" s="41">
        <f t="shared" si="4"/>
        <v>51663</v>
      </c>
      <c r="I10" s="41">
        <v>54606</v>
      </c>
      <c r="J10" s="41">
        <v>107549</v>
      </c>
      <c r="K10" s="41">
        <v>48777</v>
      </c>
      <c r="L10" s="41">
        <v>24831</v>
      </c>
      <c r="M10" s="41">
        <v>64021</v>
      </c>
      <c r="N10" s="41">
        <v>117419</v>
      </c>
      <c r="O10" s="41">
        <v>57011</v>
      </c>
      <c r="P10" s="42">
        <v>26832</v>
      </c>
    </row>
    <row r="11" spans="2:16" ht="15">
      <c r="B11" s="43">
        <f>k_total_tec_1021!B10</f>
        <v>5</v>
      </c>
      <c r="C11" s="44" t="str">
        <f>k_total_tec_1021!C10</f>
        <v>VITAL</v>
      </c>
      <c r="D11" s="41">
        <f t="shared" si="0"/>
        <v>976825</v>
      </c>
      <c r="E11" s="41">
        <f t="shared" si="1"/>
        <v>109587</v>
      </c>
      <c r="F11" s="41">
        <f t="shared" si="2"/>
        <v>365210</v>
      </c>
      <c r="G11" s="41">
        <f t="shared" si="3"/>
        <v>305643</v>
      </c>
      <c r="H11" s="41">
        <f t="shared" si="4"/>
        <v>196385</v>
      </c>
      <c r="I11" s="41">
        <v>50457</v>
      </c>
      <c r="J11" s="41">
        <v>171772</v>
      </c>
      <c r="K11" s="41">
        <v>139020</v>
      </c>
      <c r="L11" s="41">
        <v>98122</v>
      </c>
      <c r="M11" s="41">
        <v>59130</v>
      </c>
      <c r="N11" s="41">
        <v>193438</v>
      </c>
      <c r="O11" s="41">
        <v>166623</v>
      </c>
      <c r="P11" s="42">
        <v>98263</v>
      </c>
    </row>
    <row r="12" spans="2:16" ht="15">
      <c r="B12" s="43">
        <f>k_total_tec_1021!B11</f>
        <v>6</v>
      </c>
      <c r="C12" s="44" t="str">
        <f>k_total_tec_1021!C11</f>
        <v>ARIPI</v>
      </c>
      <c r="D12" s="41">
        <f t="shared" si="0"/>
        <v>812109</v>
      </c>
      <c r="E12" s="41">
        <f t="shared" si="1"/>
        <v>109278</v>
      </c>
      <c r="F12" s="41">
        <f t="shared" si="2"/>
        <v>274119</v>
      </c>
      <c r="G12" s="41">
        <f t="shared" si="3"/>
        <v>254643</v>
      </c>
      <c r="H12" s="41">
        <f t="shared" si="4"/>
        <v>174069</v>
      </c>
      <c r="I12" s="41">
        <v>50318</v>
      </c>
      <c r="J12" s="41">
        <v>128973</v>
      </c>
      <c r="K12" s="41">
        <v>117157</v>
      </c>
      <c r="L12" s="41">
        <v>87660</v>
      </c>
      <c r="M12" s="41">
        <v>58960</v>
      </c>
      <c r="N12" s="41">
        <v>145146</v>
      </c>
      <c r="O12" s="41">
        <v>137486</v>
      </c>
      <c r="P12" s="42">
        <v>86409</v>
      </c>
    </row>
    <row r="13" spans="2:16" ht="15">
      <c r="B13" s="43">
        <f>k_total_tec_1021!B12</f>
        <v>7</v>
      </c>
      <c r="C13" s="44" t="s">
        <v>201</v>
      </c>
      <c r="D13" s="41">
        <f t="shared" si="0"/>
        <v>2054944</v>
      </c>
      <c r="E13" s="41">
        <f t="shared" si="1"/>
        <v>116679</v>
      </c>
      <c r="F13" s="41">
        <f t="shared" si="2"/>
        <v>374318</v>
      </c>
      <c r="G13" s="41">
        <f t="shared" si="3"/>
        <v>847895</v>
      </c>
      <c r="H13" s="41">
        <f t="shared" si="4"/>
        <v>716052</v>
      </c>
      <c r="I13" s="41">
        <v>54028</v>
      </c>
      <c r="J13" s="41">
        <v>175868</v>
      </c>
      <c r="K13" s="41">
        <v>418758</v>
      </c>
      <c r="L13" s="41">
        <v>369190</v>
      </c>
      <c r="M13" s="41">
        <v>62651</v>
      </c>
      <c r="N13" s="41">
        <v>198450</v>
      </c>
      <c r="O13" s="41">
        <v>429137</v>
      </c>
      <c r="P13" s="42">
        <v>346862</v>
      </c>
    </row>
    <row r="14" spans="2:16" ht="15.75" thickBot="1">
      <c r="B14" s="104" t="s">
        <v>52</v>
      </c>
      <c r="C14" s="105"/>
      <c r="D14" s="37">
        <f t="shared" ref="D14:P14" si="5">SUM(D7:D13)</f>
        <v>7777244</v>
      </c>
      <c r="E14" s="37">
        <f t="shared" si="5"/>
        <v>787106</v>
      </c>
      <c r="F14" s="37">
        <f t="shared" si="5"/>
        <v>2207884</v>
      </c>
      <c r="G14" s="37">
        <f t="shared" si="5"/>
        <v>2715743</v>
      </c>
      <c r="H14" s="37">
        <f t="shared" si="5"/>
        <v>2066511</v>
      </c>
      <c r="I14" s="37">
        <f t="shared" si="5"/>
        <v>362600</v>
      </c>
      <c r="J14" s="37">
        <f t="shared" si="5"/>
        <v>1039303</v>
      </c>
      <c r="K14" s="37">
        <f t="shared" si="5"/>
        <v>1285948</v>
      </c>
      <c r="L14" s="37">
        <f t="shared" si="5"/>
        <v>1045412</v>
      </c>
      <c r="M14" s="37">
        <f t="shared" si="5"/>
        <v>424506</v>
      </c>
      <c r="N14" s="37">
        <f t="shared" si="5"/>
        <v>1168581</v>
      </c>
      <c r="O14" s="37">
        <f t="shared" si="5"/>
        <v>1429795</v>
      </c>
      <c r="P14" s="38">
        <f t="shared" si="5"/>
        <v>1021099</v>
      </c>
    </row>
    <row r="16" spans="2:16">
      <c r="B16" s="11"/>
      <c r="C16" s="12"/>
      <c r="E16" s="4"/>
      <c r="I16" s="4"/>
    </row>
    <row r="17" spans="2:3">
      <c r="B17" s="15"/>
      <c r="C17" s="15"/>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02" right="0.74803149606299202" top="0.98425196850393704" bottom="0.98425196850393704" header="0.511811023622047" footer="0.511811023622047"/>
  <pageSetup paperSize="9" scale="81"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N42" sqref="N42"/>
    </sheetView>
  </sheetViews>
  <sheetFormatPr defaultRowHeight="12.7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F22" sqref="F22"/>
    </sheetView>
  </sheetViews>
  <sheetFormatPr defaultRowHeight="12.75"/>
  <cols>
    <col min="2" max="2" width="5.85546875" customWidth="1"/>
    <col min="3" max="3" width="17.5703125" customWidth="1"/>
    <col min="4" max="4" width="26.570312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4.25" customHeight="1">
      <c r="B2" s="94" t="s">
        <v>205</v>
      </c>
      <c r="C2" s="95"/>
      <c r="D2" s="95"/>
      <c r="E2" s="95"/>
      <c r="F2" s="95"/>
      <c r="G2" s="95"/>
      <c r="H2" s="95"/>
      <c r="I2" s="95"/>
      <c r="J2" s="95"/>
      <c r="K2" s="96"/>
    </row>
    <row r="3" spans="2:11" ht="69.75" customHeight="1">
      <c r="B3" s="99" t="s">
        <v>51</v>
      </c>
      <c r="C3" s="93" t="s">
        <v>172</v>
      </c>
      <c r="D3" s="93" t="s">
        <v>10</v>
      </c>
      <c r="E3" s="93" t="s">
        <v>146</v>
      </c>
      <c r="F3" s="93"/>
      <c r="G3" s="93" t="s">
        <v>236</v>
      </c>
      <c r="H3" s="93"/>
      <c r="I3" s="93"/>
      <c r="J3" s="93" t="s">
        <v>147</v>
      </c>
      <c r="K3" s="103"/>
    </row>
    <row r="4" spans="2:11" ht="119.25" customHeight="1">
      <c r="B4" s="99" t="s">
        <v>51</v>
      </c>
      <c r="C4" s="93"/>
      <c r="D4" s="93"/>
      <c r="E4" s="34" t="s">
        <v>57</v>
      </c>
      <c r="F4" s="34" t="s">
        <v>148</v>
      </c>
      <c r="G4" s="34" t="s">
        <v>57</v>
      </c>
      <c r="H4" s="34" t="s">
        <v>149</v>
      </c>
      <c r="I4" s="34" t="s">
        <v>148</v>
      </c>
      <c r="J4" s="91" t="s">
        <v>237</v>
      </c>
      <c r="K4" s="92" t="s">
        <v>238</v>
      </c>
    </row>
    <row r="5" spans="2:11" hidden="1">
      <c r="B5" s="25"/>
      <c r="C5" s="23"/>
      <c r="D5" s="24" t="s">
        <v>150</v>
      </c>
      <c r="E5" s="24" t="s">
        <v>151</v>
      </c>
      <c r="F5" s="23"/>
      <c r="G5" s="24" t="s">
        <v>152</v>
      </c>
      <c r="H5" s="23"/>
      <c r="I5" s="23"/>
      <c r="J5" s="24" t="s">
        <v>153</v>
      </c>
      <c r="K5" s="26" t="s">
        <v>154</v>
      </c>
    </row>
    <row r="6" spans="2:11" ht="15">
      <c r="B6" s="39">
        <f>[1]k_total_tec_0609!A10</f>
        <v>1</v>
      </c>
      <c r="C6" s="40" t="s">
        <v>202</v>
      </c>
      <c r="D6" s="41">
        <v>1087889</v>
      </c>
      <c r="E6" s="41">
        <v>555944</v>
      </c>
      <c r="F6" s="50">
        <f>E6/D6</f>
        <v>0.51103007751709961</v>
      </c>
      <c r="G6" s="41">
        <v>31558</v>
      </c>
      <c r="H6" s="50">
        <f t="shared" ref="H6:H13" si="0">G6/$G$13</f>
        <v>0.14919347213554962</v>
      </c>
      <c r="I6" s="50">
        <f t="shared" ref="I6:I13" si="1">G6/D6</f>
        <v>2.9008474210144602E-2</v>
      </c>
      <c r="J6" s="41">
        <v>29228</v>
      </c>
      <c r="K6" s="42">
        <v>2330</v>
      </c>
    </row>
    <row r="7" spans="2:11" ht="15">
      <c r="B7" s="43">
        <v>2</v>
      </c>
      <c r="C7" s="40" t="str">
        <f>[1]k_total_tec_0609!B12</f>
        <v>AZT VIITORUL TAU</v>
      </c>
      <c r="D7" s="41">
        <v>1632343</v>
      </c>
      <c r="E7" s="41">
        <v>860738</v>
      </c>
      <c r="F7" s="50">
        <f t="shared" ref="F7:F12" si="2">E7/D7</f>
        <v>0.52730216627265225</v>
      </c>
      <c r="G7" s="41">
        <v>40881</v>
      </c>
      <c r="H7" s="50">
        <f t="shared" si="0"/>
        <v>0.1932688489249447</v>
      </c>
      <c r="I7" s="50">
        <f t="shared" si="1"/>
        <v>2.5044368738678085E-2</v>
      </c>
      <c r="J7" s="41">
        <v>37141</v>
      </c>
      <c r="K7" s="42">
        <v>3740</v>
      </c>
    </row>
    <row r="8" spans="2:11" ht="15">
      <c r="B8" s="43">
        <v>3</v>
      </c>
      <c r="C8" s="44" t="str">
        <f>[1]k_total_tec_0609!B13</f>
        <v>BCR</v>
      </c>
      <c r="D8" s="41">
        <v>712088</v>
      </c>
      <c r="E8" s="41">
        <v>345731</v>
      </c>
      <c r="F8" s="50">
        <f t="shared" si="2"/>
        <v>0.48551723944231612</v>
      </c>
      <c r="G8" s="41">
        <v>20466</v>
      </c>
      <c r="H8" s="50">
        <f t="shared" si="0"/>
        <v>9.6754978158506838E-2</v>
      </c>
      <c r="I8" s="50">
        <f t="shared" si="1"/>
        <v>2.8740829785082741E-2</v>
      </c>
      <c r="J8" s="41">
        <v>19137</v>
      </c>
      <c r="K8" s="42">
        <v>1329</v>
      </c>
    </row>
    <row r="9" spans="2:11" ht="15">
      <c r="B9" s="43">
        <v>4</v>
      </c>
      <c r="C9" s="44" t="str">
        <f>[1]k_total_tec_0609!B15</f>
        <v>BRD</v>
      </c>
      <c r="D9" s="41">
        <v>501046</v>
      </c>
      <c r="E9" s="41">
        <v>237943</v>
      </c>
      <c r="F9" s="50">
        <f t="shared" si="2"/>
        <v>0.47489252483803884</v>
      </c>
      <c r="G9" s="41">
        <v>15681</v>
      </c>
      <c r="H9" s="50">
        <f t="shared" si="0"/>
        <v>7.4133431667328525E-2</v>
      </c>
      <c r="I9" s="50">
        <f t="shared" si="1"/>
        <v>3.1296527664126647E-2</v>
      </c>
      <c r="J9" s="41">
        <v>14719</v>
      </c>
      <c r="K9" s="42">
        <v>962</v>
      </c>
    </row>
    <row r="10" spans="2:11" ht="15">
      <c r="B10" s="43">
        <v>5</v>
      </c>
      <c r="C10" s="44" t="str">
        <f>[1]k_total_tec_0609!B16</f>
        <v>VITAL</v>
      </c>
      <c r="D10" s="41">
        <v>976825</v>
      </c>
      <c r="E10" s="41">
        <v>469931</v>
      </c>
      <c r="F10" s="50">
        <f t="shared" si="2"/>
        <v>0.48108002968801988</v>
      </c>
      <c r="G10" s="41">
        <v>25016</v>
      </c>
      <c r="H10" s="50">
        <f t="shared" si="0"/>
        <v>0.11826553960779865</v>
      </c>
      <c r="I10" s="50">
        <f t="shared" si="1"/>
        <v>2.5609500166355284E-2</v>
      </c>
      <c r="J10" s="41">
        <v>23145</v>
      </c>
      <c r="K10" s="42">
        <v>1871</v>
      </c>
    </row>
    <row r="11" spans="2:11" ht="15">
      <c r="B11" s="43">
        <v>6</v>
      </c>
      <c r="C11" s="44" t="str">
        <f>[1]k_total_tec_0609!B18</f>
        <v>ARIPI</v>
      </c>
      <c r="D11" s="41">
        <v>812109</v>
      </c>
      <c r="E11" s="41">
        <v>408741</v>
      </c>
      <c r="F11" s="50">
        <f t="shared" si="2"/>
        <v>0.50330805347558027</v>
      </c>
      <c r="G11" s="41">
        <v>21890</v>
      </c>
      <c r="H11" s="50">
        <f t="shared" si="0"/>
        <v>0.10348707475274674</v>
      </c>
      <c r="I11" s="50">
        <f t="shared" si="1"/>
        <v>2.6954509801024248E-2</v>
      </c>
      <c r="J11" s="41">
        <v>20284</v>
      </c>
      <c r="K11" s="42">
        <v>1606</v>
      </c>
    </row>
    <row r="12" spans="2:11" ht="15">
      <c r="B12" s="43">
        <v>7</v>
      </c>
      <c r="C12" s="44" t="s">
        <v>201</v>
      </c>
      <c r="D12" s="41">
        <v>2054944</v>
      </c>
      <c r="E12" s="41">
        <v>1153796</v>
      </c>
      <c r="F12" s="50">
        <f t="shared" si="2"/>
        <v>0.56147320802902656</v>
      </c>
      <c r="G12" s="41">
        <v>56032</v>
      </c>
      <c r="H12" s="50">
        <f t="shared" si="0"/>
        <v>0.26489665475312496</v>
      </c>
      <c r="I12" s="50">
        <f t="shared" si="1"/>
        <v>2.7266923088901694E-2</v>
      </c>
      <c r="J12" s="41">
        <v>50465</v>
      </c>
      <c r="K12" s="42">
        <v>5567</v>
      </c>
    </row>
    <row r="13" spans="2:11" ht="15.75" thickBot="1">
      <c r="B13" s="35" t="s">
        <v>52</v>
      </c>
      <c r="C13" s="36"/>
      <c r="D13" s="37">
        <f>SUM(D6:D12)</f>
        <v>7777244</v>
      </c>
      <c r="E13" s="37">
        <f>SUM(E6:E12)</f>
        <v>4032824</v>
      </c>
      <c r="F13" s="49">
        <f>E13/D13</f>
        <v>0.5185415296215472</v>
      </c>
      <c r="G13" s="37">
        <f>SUM(G6:G12)</f>
        <v>211524</v>
      </c>
      <c r="H13" s="49">
        <f t="shared" si="0"/>
        <v>1</v>
      </c>
      <c r="I13" s="49">
        <f t="shared" si="1"/>
        <v>2.7197809403948236E-2</v>
      </c>
      <c r="J13" s="37">
        <f>SUM(J6:J12)</f>
        <v>194119</v>
      </c>
      <c r="K13" s="38">
        <f>SUM(K6:K12)</f>
        <v>17405</v>
      </c>
    </row>
    <row r="14" spans="2:11">
      <c r="C14" s="7"/>
      <c r="D14" s="4"/>
      <c r="E14" s="4"/>
    </row>
    <row r="15" spans="2:11" ht="14.25" customHeight="1">
      <c r="B15" s="100" t="s">
        <v>155</v>
      </c>
      <c r="C15" s="100"/>
      <c r="D15" s="100"/>
      <c r="E15" s="100"/>
      <c r="F15" s="100"/>
      <c r="G15" s="100"/>
      <c r="H15" s="100"/>
      <c r="I15" s="100"/>
      <c r="J15" s="100"/>
      <c r="K15" s="100"/>
    </row>
    <row r="16" spans="2:11" ht="33.75" customHeight="1">
      <c r="B16" s="101" t="s">
        <v>191</v>
      </c>
      <c r="C16" s="101"/>
      <c r="D16" s="101"/>
      <c r="E16" s="101"/>
      <c r="F16" s="101"/>
      <c r="G16" s="101"/>
      <c r="H16" s="101"/>
      <c r="I16" s="101"/>
      <c r="J16" s="101"/>
      <c r="K16" s="101"/>
    </row>
    <row r="17" spans="2:11" ht="30.75" customHeight="1">
      <c r="B17" s="100" t="s">
        <v>156</v>
      </c>
      <c r="C17" s="100"/>
      <c r="D17" s="100"/>
      <c r="E17" s="100"/>
      <c r="F17" s="100"/>
      <c r="G17" s="100"/>
      <c r="H17" s="100"/>
      <c r="I17" s="100"/>
      <c r="J17" s="100"/>
      <c r="K17" s="100"/>
    </row>
    <row r="18" spans="2:11" ht="183.75" customHeight="1">
      <c r="B18" s="100" t="s">
        <v>207</v>
      </c>
      <c r="C18" s="102"/>
      <c r="D18" s="102"/>
      <c r="E18" s="102"/>
      <c r="F18" s="102"/>
      <c r="G18" s="102"/>
      <c r="H18" s="102"/>
      <c r="I18" s="102"/>
      <c r="J18" s="102"/>
      <c r="K18" s="102"/>
    </row>
  </sheetData>
  <mergeCells count="11">
    <mergeCell ref="B2:K2"/>
    <mergeCell ref="B15:K15"/>
    <mergeCell ref="B16:K16"/>
    <mergeCell ref="B17:K17"/>
    <mergeCell ref="B18:K18"/>
    <mergeCell ref="J3:K3"/>
    <mergeCell ref="B3:B4"/>
    <mergeCell ref="C3:C4"/>
    <mergeCell ref="D3:D4"/>
    <mergeCell ref="E3:F3"/>
    <mergeCell ref="G3:I3"/>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M18"/>
  <sheetViews>
    <sheetView zoomScaleNormal="100" workbookViewId="0">
      <selection activeCell="C23" sqref="C23"/>
    </sheetView>
  </sheetViews>
  <sheetFormatPr defaultRowHeight="12.75"/>
  <cols>
    <col min="2" max="2" width="4.42578125" customWidth="1"/>
    <col min="3" max="3" width="17.85546875" customWidth="1"/>
    <col min="4" max="13" width="13.5703125" customWidth="1"/>
  </cols>
  <sheetData>
    <row r="1" spans="2:13" ht="13.5" thickBot="1"/>
    <row r="2" spans="2:13" s="2" customFormat="1" ht="41.25" customHeight="1">
      <c r="B2" s="94" t="s">
        <v>208</v>
      </c>
      <c r="C2" s="95"/>
      <c r="D2" s="95"/>
      <c r="E2" s="95"/>
      <c r="F2" s="95"/>
      <c r="G2" s="95"/>
      <c r="H2" s="95"/>
      <c r="I2" s="95"/>
      <c r="J2" s="95"/>
      <c r="K2" s="95"/>
      <c r="L2" s="95"/>
      <c r="M2" s="96"/>
    </row>
    <row r="3" spans="2:13" s="18" customFormat="1" ht="12.75" customHeight="1">
      <c r="B3" s="99" t="s">
        <v>51</v>
      </c>
      <c r="C3" s="93" t="s">
        <v>192</v>
      </c>
      <c r="D3" s="106" t="s">
        <v>20</v>
      </c>
      <c r="E3" s="106" t="s">
        <v>25</v>
      </c>
      <c r="F3" s="106" t="s">
        <v>29</v>
      </c>
      <c r="G3" s="106" t="s">
        <v>32</v>
      </c>
      <c r="H3" s="106" t="s">
        <v>34</v>
      </c>
      <c r="I3" s="106" t="s">
        <v>40</v>
      </c>
      <c r="J3" s="106" t="s">
        <v>35</v>
      </c>
      <c r="K3" s="106" t="s">
        <v>15</v>
      </c>
      <c r="L3" s="106" t="s">
        <v>13</v>
      </c>
      <c r="M3" s="107" t="s">
        <v>0</v>
      </c>
    </row>
    <row r="4" spans="2:13" s="18" customFormat="1" ht="30" customHeight="1">
      <c r="B4" s="99"/>
      <c r="C4" s="93"/>
      <c r="D4" s="93"/>
      <c r="E4" s="93"/>
      <c r="F4" s="93"/>
      <c r="G4" s="93"/>
      <c r="H4" s="93"/>
      <c r="I4" s="93"/>
      <c r="J4" s="93"/>
      <c r="K4" s="93"/>
      <c r="L4" s="93"/>
      <c r="M4" s="103"/>
    </row>
    <row r="5" spans="2:13" ht="15">
      <c r="B5" s="39">
        <f>k_total_tec_1021!B6</f>
        <v>1</v>
      </c>
      <c r="C5" s="40" t="str">
        <f>k_total_tec_1021!C6</f>
        <v>METROPOLITAN LIFE</v>
      </c>
      <c r="D5" s="41">
        <v>1071862</v>
      </c>
      <c r="E5" s="41">
        <v>1073235</v>
      </c>
      <c r="F5" s="41">
        <v>1074053</v>
      </c>
      <c r="G5" s="41">
        <v>1075370</v>
      </c>
      <c r="H5" s="41">
        <v>1076586</v>
      </c>
      <c r="I5" s="41">
        <v>1078055</v>
      </c>
      <c r="J5" s="41">
        <v>1079444</v>
      </c>
      <c r="K5" s="41">
        <v>1080954</v>
      </c>
      <c r="L5" s="41">
        <v>1083513</v>
      </c>
      <c r="M5" s="42">
        <v>1087889</v>
      </c>
    </row>
    <row r="6" spans="2:13" ht="15">
      <c r="B6" s="43">
        <f>k_total_tec_1021!B7</f>
        <v>2</v>
      </c>
      <c r="C6" s="40" t="str">
        <f>k_total_tec_1021!C7</f>
        <v>AZT VIITORUL TAU</v>
      </c>
      <c r="D6" s="41">
        <v>1617466</v>
      </c>
      <c r="E6" s="41">
        <v>1618635</v>
      </c>
      <c r="F6" s="41">
        <v>1619318</v>
      </c>
      <c r="G6" s="41">
        <v>1620490</v>
      </c>
      <c r="H6" s="41">
        <v>1621608</v>
      </c>
      <c r="I6" s="41">
        <v>1622976</v>
      </c>
      <c r="J6" s="41">
        <v>1624266</v>
      </c>
      <c r="K6" s="41">
        <v>1625645</v>
      </c>
      <c r="L6" s="41">
        <v>1628078</v>
      </c>
      <c r="M6" s="42">
        <v>1632343</v>
      </c>
    </row>
    <row r="7" spans="2:13" ht="15">
      <c r="B7" s="43">
        <f>k_total_tec_1021!B8</f>
        <v>3</v>
      </c>
      <c r="C7" s="44" t="str">
        <f>k_total_tec_1021!C8</f>
        <v>BCR</v>
      </c>
      <c r="D7" s="41">
        <v>694871</v>
      </c>
      <c r="E7" s="41">
        <v>696363</v>
      </c>
      <c r="F7" s="41">
        <v>697281</v>
      </c>
      <c r="G7" s="41">
        <v>698699</v>
      </c>
      <c r="H7" s="41">
        <v>700016</v>
      </c>
      <c r="I7" s="41">
        <v>701627</v>
      </c>
      <c r="J7" s="41">
        <v>703170</v>
      </c>
      <c r="K7" s="41">
        <v>704828</v>
      </c>
      <c r="L7" s="41">
        <v>707542</v>
      </c>
      <c r="M7" s="42">
        <v>712088</v>
      </c>
    </row>
    <row r="8" spans="2:13" ht="15">
      <c r="B8" s="43">
        <f>k_total_tec_1021!B9</f>
        <v>4</v>
      </c>
      <c r="C8" s="44" t="str">
        <f>k_total_tec_1021!C9</f>
        <v>BRD</v>
      </c>
      <c r="D8" s="41">
        <v>482487</v>
      </c>
      <c r="E8" s="41">
        <v>484082</v>
      </c>
      <c r="F8" s="41">
        <v>485151</v>
      </c>
      <c r="G8" s="41">
        <v>486656</v>
      </c>
      <c r="H8" s="41">
        <v>488057</v>
      </c>
      <c r="I8" s="41">
        <v>489767</v>
      </c>
      <c r="J8" s="41">
        <v>491548</v>
      </c>
      <c r="K8" s="41">
        <v>493385</v>
      </c>
      <c r="L8" s="41">
        <v>496302</v>
      </c>
      <c r="M8" s="42">
        <v>501046</v>
      </c>
    </row>
    <row r="9" spans="2:13" ht="15">
      <c r="B9" s="43">
        <f>k_total_tec_1021!B10</f>
        <v>5</v>
      </c>
      <c r="C9" s="44" t="str">
        <f>k_total_tec_1021!C10</f>
        <v>VITAL</v>
      </c>
      <c r="D9" s="41">
        <v>960586</v>
      </c>
      <c r="E9" s="41">
        <v>962019</v>
      </c>
      <c r="F9" s="41">
        <v>962851</v>
      </c>
      <c r="G9" s="41">
        <v>964175</v>
      </c>
      <c r="H9" s="41">
        <v>965393</v>
      </c>
      <c r="I9" s="41">
        <v>966901</v>
      </c>
      <c r="J9" s="41">
        <v>968361</v>
      </c>
      <c r="K9" s="41">
        <v>969903</v>
      </c>
      <c r="L9" s="41">
        <v>972436</v>
      </c>
      <c r="M9" s="42">
        <v>976825</v>
      </c>
    </row>
    <row r="10" spans="2:13" ht="15">
      <c r="B10" s="43">
        <f>k_total_tec_1021!B11</f>
        <v>6</v>
      </c>
      <c r="C10" s="44" t="str">
        <f>k_total_tec_1021!C11</f>
        <v>ARIPI</v>
      </c>
      <c r="D10" s="41">
        <v>795524</v>
      </c>
      <c r="E10" s="41">
        <v>796992</v>
      </c>
      <c r="F10" s="41">
        <v>797869</v>
      </c>
      <c r="G10" s="41">
        <v>799232</v>
      </c>
      <c r="H10" s="41">
        <v>800462</v>
      </c>
      <c r="I10" s="41">
        <v>801973</v>
      </c>
      <c r="J10" s="41">
        <v>803440</v>
      </c>
      <c r="K10" s="41">
        <v>805011</v>
      </c>
      <c r="L10" s="41">
        <v>807675</v>
      </c>
      <c r="M10" s="42">
        <v>812109</v>
      </c>
    </row>
    <row r="11" spans="2:13" ht="15">
      <c r="B11" s="43">
        <f>k_total_tec_1021!B12</f>
        <v>7</v>
      </c>
      <c r="C11" s="44" t="str">
        <f>k_total_tec_1021!C12</f>
        <v>NN</v>
      </c>
      <c r="D11" s="41">
        <v>2039863</v>
      </c>
      <c r="E11" s="41">
        <v>2041159</v>
      </c>
      <c r="F11" s="41">
        <v>2041912</v>
      </c>
      <c r="G11" s="41">
        <v>2043066</v>
      </c>
      <c r="H11" s="41">
        <v>2044154</v>
      </c>
      <c r="I11" s="41">
        <v>2045536</v>
      </c>
      <c r="J11" s="41">
        <v>2046842</v>
      </c>
      <c r="K11" s="41">
        <v>2048222</v>
      </c>
      <c r="L11" s="41">
        <v>2050687</v>
      </c>
      <c r="M11" s="42">
        <v>2054944</v>
      </c>
    </row>
    <row r="12" spans="2:13" ht="15.75" thickBot="1">
      <c r="B12" s="104" t="s">
        <v>49</v>
      </c>
      <c r="C12" s="105"/>
      <c r="D12" s="51">
        <f t="shared" ref="D12:M12" si="0">SUM(D5:D11)</f>
        <v>7662659</v>
      </c>
      <c r="E12" s="51">
        <f t="shared" si="0"/>
        <v>7672485</v>
      </c>
      <c r="F12" s="51">
        <f t="shared" si="0"/>
        <v>7678435</v>
      </c>
      <c r="G12" s="51">
        <f t="shared" si="0"/>
        <v>7687688</v>
      </c>
      <c r="H12" s="51">
        <f t="shared" si="0"/>
        <v>7696276</v>
      </c>
      <c r="I12" s="51">
        <f t="shared" si="0"/>
        <v>7706835</v>
      </c>
      <c r="J12" s="51">
        <f t="shared" si="0"/>
        <v>7717071</v>
      </c>
      <c r="K12" s="51">
        <f t="shared" si="0"/>
        <v>7727948</v>
      </c>
      <c r="L12" s="51">
        <f t="shared" si="0"/>
        <v>7746233</v>
      </c>
      <c r="M12" s="52">
        <f t="shared" si="0"/>
        <v>7777244</v>
      </c>
    </row>
    <row r="17" spans="3:3" ht="18">
      <c r="C17" s="1"/>
    </row>
    <row r="18" spans="3:3" ht="18">
      <c r="C18" s="1"/>
    </row>
  </sheetData>
  <mergeCells count="14">
    <mergeCell ref="B2:M2"/>
    <mergeCell ref="B12:C12"/>
    <mergeCell ref="B3:B4"/>
    <mergeCell ref="C3:C4"/>
    <mergeCell ref="E3:E4"/>
    <mergeCell ref="D3:D4"/>
    <mergeCell ref="G3:G4"/>
    <mergeCell ref="K3:K4"/>
    <mergeCell ref="J3:J4"/>
    <mergeCell ref="F3:F4"/>
    <mergeCell ref="M3:M4"/>
    <mergeCell ref="L3:L4"/>
    <mergeCell ref="I3:I4"/>
    <mergeCell ref="H3:H4"/>
  </mergeCells>
  <phoneticPr fontId="0" type="noConversion"/>
  <printOptions horizontalCentered="1" verticalCentered="1"/>
  <pageMargins left="0" right="0" top="0" bottom="0" header="0" footer="0"/>
  <pageSetup paperSize="9" scale="93" orientation="landscape" r:id="rId1"/>
  <headerFooter alignWithMargins="0"/>
</worksheet>
</file>

<file path=xl/worksheets/sheet4.xml><?xml version="1.0" encoding="utf-8"?>
<worksheet xmlns="http://schemas.openxmlformats.org/spreadsheetml/2006/main" xmlns:r="http://schemas.openxmlformats.org/officeDocument/2006/relationships">
  <dimension ref="B1:T24"/>
  <sheetViews>
    <sheetView zoomScaleNormal="100" workbookViewId="0">
      <selection activeCell="F23" sqref="F23"/>
    </sheetView>
  </sheetViews>
  <sheetFormatPr defaultRowHeight="12.75"/>
  <cols>
    <col min="2" max="2" width="5.5703125" customWidth="1"/>
    <col min="3" max="3" width="19" customWidth="1"/>
    <col min="4" max="13" width="17.5703125" customWidth="1"/>
    <col min="14" max="14" width="18.42578125" customWidth="1"/>
    <col min="17" max="17" width="11.140625" bestFit="1" customWidth="1"/>
    <col min="20" max="20" width="16.7109375" customWidth="1"/>
  </cols>
  <sheetData>
    <row r="1" spans="2:20" ht="13.5" thickBot="1"/>
    <row r="2" spans="2:20" ht="44.25" customHeight="1">
      <c r="B2" s="94" t="s">
        <v>209</v>
      </c>
      <c r="C2" s="95"/>
      <c r="D2" s="95"/>
      <c r="E2" s="95"/>
      <c r="F2" s="95"/>
      <c r="G2" s="95"/>
      <c r="H2" s="95"/>
      <c r="I2" s="95"/>
      <c r="J2" s="95"/>
      <c r="K2" s="95"/>
      <c r="L2" s="95"/>
      <c r="M2" s="95"/>
      <c r="N2" s="96"/>
    </row>
    <row r="3" spans="2:20" s="5" customFormat="1" ht="21" customHeight="1">
      <c r="B3" s="99" t="s">
        <v>51</v>
      </c>
      <c r="C3" s="93" t="s">
        <v>192</v>
      </c>
      <c r="D3" s="108" t="s">
        <v>20</v>
      </c>
      <c r="E3" s="108" t="s">
        <v>25</v>
      </c>
      <c r="F3" s="108" t="s">
        <v>29</v>
      </c>
      <c r="G3" s="108" t="s">
        <v>32</v>
      </c>
      <c r="H3" s="108" t="s">
        <v>34</v>
      </c>
      <c r="I3" s="108" t="s">
        <v>40</v>
      </c>
      <c r="J3" s="108" t="s">
        <v>35</v>
      </c>
      <c r="K3" s="108" t="s">
        <v>15</v>
      </c>
      <c r="L3" s="108" t="s">
        <v>13</v>
      </c>
      <c r="M3" s="108" t="s">
        <v>0</v>
      </c>
      <c r="N3" s="103" t="s">
        <v>49</v>
      </c>
    </row>
    <row r="4" spans="2:20" ht="33.75" customHeight="1">
      <c r="B4" s="99"/>
      <c r="C4" s="93"/>
      <c r="D4" s="108"/>
      <c r="E4" s="108"/>
      <c r="F4" s="108"/>
      <c r="G4" s="108"/>
      <c r="H4" s="108"/>
      <c r="I4" s="108"/>
      <c r="J4" s="108"/>
      <c r="K4" s="108"/>
      <c r="L4" s="108"/>
      <c r="M4" s="108"/>
      <c r="N4" s="103"/>
    </row>
    <row r="5" spans="2:20" s="8" customFormat="1" ht="36.75" customHeight="1">
      <c r="B5" s="99"/>
      <c r="C5" s="93"/>
      <c r="D5" s="53" t="s">
        <v>210</v>
      </c>
      <c r="E5" s="53" t="s">
        <v>211</v>
      </c>
      <c r="F5" s="53" t="s">
        <v>212</v>
      </c>
      <c r="G5" s="53" t="s">
        <v>213</v>
      </c>
      <c r="H5" s="53" t="s">
        <v>214</v>
      </c>
      <c r="I5" s="53" t="s">
        <v>215</v>
      </c>
      <c r="J5" s="53" t="s">
        <v>216</v>
      </c>
      <c r="K5" s="53" t="s">
        <v>217</v>
      </c>
      <c r="L5" s="53" t="s">
        <v>218</v>
      </c>
      <c r="M5" s="53" t="s">
        <v>219</v>
      </c>
      <c r="N5" s="103"/>
    </row>
    <row r="6" spans="2:20" ht="15.75">
      <c r="B6" s="39">
        <f>k_total_tec_1021!B6</f>
        <v>1</v>
      </c>
      <c r="C6" s="40" t="str">
        <f>k_total_tec_1021!C6</f>
        <v>METROPOLITAN LIFE</v>
      </c>
      <c r="D6" s="41">
        <v>21966324.576479252</v>
      </c>
      <c r="E6" s="41">
        <v>21919288.077789731</v>
      </c>
      <c r="F6" s="41">
        <v>22902771.575870749</v>
      </c>
      <c r="G6" s="41">
        <v>23372318.578680202</v>
      </c>
      <c r="H6" s="41">
        <v>22943198.002517156</v>
      </c>
      <c r="I6" s="41">
        <v>23822003.4917477</v>
      </c>
      <c r="J6" s="41">
        <v>22153639.578828238</v>
      </c>
      <c r="K6" s="41">
        <v>23744862.472464178</v>
      </c>
      <c r="L6" s="41">
        <v>23069581.312641446</v>
      </c>
      <c r="M6" s="41">
        <v>23202149.236240201</v>
      </c>
      <c r="N6" s="42">
        <f>SUM(D6:M6)</f>
        <v>229096136.90325886</v>
      </c>
      <c r="T6" s="21"/>
    </row>
    <row r="7" spans="2:20" ht="15.75">
      <c r="B7" s="39">
        <f>k_total_tec_1021!B7</f>
        <v>2</v>
      </c>
      <c r="C7" s="40" t="str">
        <f>k_total_tec_1021!C7</f>
        <v>AZT VIITORUL TAU</v>
      </c>
      <c r="D7" s="41">
        <v>33072069.932073001</v>
      </c>
      <c r="E7" s="41">
        <v>32956921.093765859</v>
      </c>
      <c r="F7" s="41">
        <v>34231197.734838031</v>
      </c>
      <c r="G7" s="41">
        <v>34893654.822335027</v>
      </c>
      <c r="H7" s="41">
        <v>34293838.049612276</v>
      </c>
      <c r="I7" s="41">
        <v>35558883.046752878</v>
      </c>
      <c r="J7" s="41">
        <v>33291529.475960467</v>
      </c>
      <c r="K7" s="41">
        <v>35198819.344799012</v>
      </c>
      <c r="L7" s="41">
        <v>34572862.107985772</v>
      </c>
      <c r="M7" s="41">
        <v>34386506.304049134</v>
      </c>
      <c r="N7" s="42">
        <f t="shared" ref="N7:N12" si="0">SUM(D7:M7)</f>
        <v>342456281.91217148</v>
      </c>
      <c r="T7" s="21"/>
    </row>
    <row r="8" spans="2:20" ht="15.75">
      <c r="B8" s="39">
        <f>k_total_tec_1021!B8</f>
        <v>3</v>
      </c>
      <c r="C8" s="44" t="str">
        <f>k_total_tec_1021!C8</f>
        <v>BCR</v>
      </c>
      <c r="D8" s="41">
        <v>12096063.098453229</v>
      </c>
      <c r="E8" s="41">
        <v>12125760.337792575</v>
      </c>
      <c r="F8" s="41">
        <v>12493957.335390111</v>
      </c>
      <c r="G8" s="41">
        <v>13025797.969543148</v>
      </c>
      <c r="H8" s="41">
        <v>12719975.234460641</v>
      </c>
      <c r="I8" s="41">
        <v>13298291.682738179</v>
      </c>
      <c r="J8" s="41">
        <v>12405443.7056648</v>
      </c>
      <c r="K8" s="41">
        <v>13277160.930458155</v>
      </c>
      <c r="L8" s="41">
        <v>12974366.715163272</v>
      </c>
      <c r="M8" s="41">
        <v>13104411.622080335</v>
      </c>
      <c r="N8" s="42">
        <f t="shared" si="0"/>
        <v>127521228.63174446</v>
      </c>
      <c r="T8" s="21"/>
    </row>
    <row r="9" spans="2:20" ht="15.75">
      <c r="B9" s="39">
        <f>k_total_tec_1021!B9</f>
        <v>4</v>
      </c>
      <c r="C9" s="44" t="str">
        <f>k_total_tec_1021!C9</f>
        <v>BRD</v>
      </c>
      <c r="D9" s="41">
        <v>8155606.8418037482</v>
      </c>
      <c r="E9" s="41">
        <v>8158855.281053978</v>
      </c>
      <c r="F9" s="41">
        <v>8575142.8919379711</v>
      </c>
      <c r="G9" s="41">
        <v>8816837.3604060914</v>
      </c>
      <c r="H9" s="41">
        <v>8646963.7854735907</v>
      </c>
      <c r="I9" s="41">
        <v>9057325.9708885681</v>
      </c>
      <c r="J9" s="41">
        <v>8506373.5575271305</v>
      </c>
      <c r="K9" s="41">
        <v>9064680.7865645401</v>
      </c>
      <c r="L9" s="41">
        <v>8844556.458131263</v>
      </c>
      <c r="M9" s="41">
        <v>9050279.6411541253</v>
      </c>
      <c r="N9" s="42">
        <f t="shared" si="0"/>
        <v>86876622.574941024</v>
      </c>
      <c r="T9" s="21"/>
    </row>
    <row r="10" spans="2:20" ht="15.75">
      <c r="B10" s="39">
        <f>k_total_tec_1021!B10</f>
        <v>5</v>
      </c>
      <c r="C10" s="44" t="str">
        <f>k_total_tec_1021!C10</f>
        <v>VITAL</v>
      </c>
      <c r="D10" s="41">
        <v>16879290.244700875</v>
      </c>
      <c r="E10" s="41">
        <v>16811389.943362903</v>
      </c>
      <c r="F10" s="41">
        <v>17477994.032637816</v>
      </c>
      <c r="G10" s="41">
        <v>17883410.355329949</v>
      </c>
      <c r="H10" s="41">
        <v>17683309.650440503</v>
      </c>
      <c r="I10" s="41">
        <v>18364015.712864652</v>
      </c>
      <c r="J10" s="41">
        <v>17227727.208423436</v>
      </c>
      <c r="K10" s="41">
        <v>18325182.393241849</v>
      </c>
      <c r="L10" s="41">
        <v>17883423.254122209</v>
      </c>
      <c r="M10" s="41">
        <v>18001051.685120828</v>
      </c>
      <c r="N10" s="42">
        <f t="shared" si="0"/>
        <v>176536794.48024499</v>
      </c>
      <c r="T10" s="21"/>
    </row>
    <row r="11" spans="2:20" ht="15.75">
      <c r="B11" s="39">
        <f>k_total_tec_1021!B11</f>
        <v>6</v>
      </c>
      <c r="C11" s="44" t="str">
        <f>k_total_tec_1021!C11</f>
        <v>ARIPI</v>
      </c>
      <c r="D11" s="41">
        <v>14728648.211801292</v>
      </c>
      <c r="E11" s="41">
        <v>14660017.255029334</v>
      </c>
      <c r="F11" s="41">
        <v>15298889.745879678</v>
      </c>
      <c r="G11" s="41">
        <v>15662613.40101523</v>
      </c>
      <c r="H11" s="41">
        <v>15410151.029190859</v>
      </c>
      <c r="I11" s="41">
        <v>16045387.847905966</v>
      </c>
      <c r="J11" s="41">
        <v>15006797.760756653</v>
      </c>
      <c r="K11" s="41">
        <v>15891782.300276874</v>
      </c>
      <c r="L11" s="41">
        <v>15652583.252505656</v>
      </c>
      <c r="M11" s="41">
        <v>15735574.23421967</v>
      </c>
      <c r="N11" s="42">
        <f t="shared" si="0"/>
        <v>154092445.03858122</v>
      </c>
      <c r="T11" s="21"/>
    </row>
    <row r="12" spans="2:20" ht="15.75">
      <c r="B12" s="39">
        <f>k_total_tec_1021!B12</f>
        <v>7</v>
      </c>
      <c r="C12" s="44" t="str">
        <f>k_total_tec_1021!C12</f>
        <v>NN</v>
      </c>
      <c r="D12" s="41">
        <v>51153266.020132579</v>
      </c>
      <c r="E12" s="41">
        <v>51028825.846003942</v>
      </c>
      <c r="F12" s="41">
        <v>53635920.0698222</v>
      </c>
      <c r="G12" s="41">
        <v>54310219.49238579</v>
      </c>
      <c r="H12" s="41">
        <v>53093547.562015347</v>
      </c>
      <c r="I12" s="41">
        <v>54770971.599098638</v>
      </c>
      <c r="J12" s="41">
        <v>51172793.597542487</v>
      </c>
      <c r="K12" s="41">
        <v>54511348.800549701</v>
      </c>
      <c r="L12" s="41">
        <v>53058490.947300352</v>
      </c>
      <c r="M12" s="41">
        <v>52785201.244645596</v>
      </c>
      <c r="N12" s="42">
        <f t="shared" si="0"/>
        <v>529520585.17949659</v>
      </c>
      <c r="T12" s="21"/>
    </row>
    <row r="13" spans="2:20" ht="15.75" thickBot="1">
      <c r="B13" s="104" t="s">
        <v>49</v>
      </c>
      <c r="C13" s="105"/>
      <c r="D13" s="37">
        <f t="shared" ref="D13:N13" si="1">SUM(D6:D12)</f>
        <v>158051268.92544398</v>
      </c>
      <c r="E13" s="37">
        <f t="shared" si="1"/>
        <v>157661057.83479834</v>
      </c>
      <c r="F13" s="37">
        <f t="shared" si="1"/>
        <v>164615873.38637656</v>
      </c>
      <c r="G13" s="37">
        <f t="shared" si="1"/>
        <v>167964851.97969544</v>
      </c>
      <c r="H13" s="37">
        <f t="shared" si="1"/>
        <v>164790983.31371036</v>
      </c>
      <c r="I13" s="37">
        <f t="shared" si="1"/>
        <v>170916879.3519966</v>
      </c>
      <c r="J13" s="37">
        <f t="shared" si="1"/>
        <v>159764304.88470322</v>
      </c>
      <c r="K13" s="37">
        <f t="shared" si="1"/>
        <v>170013837.02835432</v>
      </c>
      <c r="L13" s="37">
        <f t="shared" si="1"/>
        <v>166055864.04784998</v>
      </c>
      <c r="M13" s="37">
        <f t="shared" si="1"/>
        <v>166265173.9675099</v>
      </c>
      <c r="N13" s="38">
        <f t="shared" si="1"/>
        <v>1646100094.7204387</v>
      </c>
      <c r="T13" s="22"/>
    </row>
    <row r="24" spans="4:14">
      <c r="D24" s="4"/>
      <c r="E24" s="4"/>
      <c r="F24" s="4"/>
      <c r="G24" s="4"/>
      <c r="H24" s="4"/>
      <c r="I24" s="4"/>
      <c r="J24" s="4"/>
      <c r="K24" s="4"/>
      <c r="L24" s="4"/>
      <c r="M24" s="4"/>
      <c r="N24" s="4"/>
    </row>
  </sheetData>
  <mergeCells count="15">
    <mergeCell ref="B2:N2"/>
    <mergeCell ref="B13:C13"/>
    <mergeCell ref="B3:B5"/>
    <mergeCell ref="C3:C5"/>
    <mergeCell ref="M3:M4"/>
    <mergeCell ref="L3:L4"/>
    <mergeCell ref="I3:I4"/>
    <mergeCell ref="H3:H4"/>
    <mergeCell ref="G3:G4"/>
    <mergeCell ref="F3:F4"/>
    <mergeCell ref="N3:N5"/>
    <mergeCell ref="K3:K4"/>
    <mergeCell ref="J3:J4"/>
    <mergeCell ref="E3:E4"/>
    <mergeCell ref="D3:D4"/>
  </mergeCells>
  <phoneticPr fontId="16" type="noConversion"/>
  <pageMargins left="0.27559055118110198" right="0.23622047244094499" top="0.98425196850393704" bottom="0.98425196850393704" header="0.511811023622047" footer="0.511811023622047"/>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dimension ref="B1:P7"/>
  <sheetViews>
    <sheetView workbookViewId="0">
      <selection activeCell="M34" sqref="M34"/>
    </sheetView>
  </sheetViews>
  <sheetFormatPr defaultRowHeight="12.75"/>
  <cols>
    <col min="2" max="2" width="10.42578125" bestFit="1" customWidth="1"/>
    <col min="3" max="12" width="13.140625" bestFit="1" customWidth="1"/>
  </cols>
  <sheetData>
    <row r="1" spans="2:16" ht="13.5" thickBot="1"/>
    <row r="2" spans="2:16" ht="25.5">
      <c r="B2" s="54"/>
      <c r="C2" s="56" t="s">
        <v>21</v>
      </c>
      <c r="D2" s="56" t="s">
        <v>26</v>
      </c>
      <c r="E2" s="56" t="s">
        <v>30</v>
      </c>
      <c r="F2" s="56" t="s">
        <v>42</v>
      </c>
      <c r="G2" s="56" t="s">
        <v>43</v>
      </c>
      <c r="H2" s="56" t="s">
        <v>41</v>
      </c>
      <c r="I2" s="56" t="s">
        <v>36</v>
      </c>
      <c r="J2" s="56" t="s">
        <v>16</v>
      </c>
      <c r="K2" s="56" t="s">
        <v>14</v>
      </c>
      <c r="L2" s="57" t="s">
        <v>1</v>
      </c>
    </row>
    <row r="3" spans="2:16" ht="15">
      <c r="B3" s="64" t="s">
        <v>157</v>
      </c>
      <c r="C3" s="41">
        <v>158051269</v>
      </c>
      <c r="D3" s="41">
        <v>157661058</v>
      </c>
      <c r="E3" s="41">
        <v>164615873</v>
      </c>
      <c r="F3" s="41">
        <v>167964852</v>
      </c>
      <c r="G3" s="41">
        <v>164790983.31371036</v>
      </c>
      <c r="H3" s="41">
        <v>170916879</v>
      </c>
      <c r="I3" s="41">
        <v>159764305</v>
      </c>
      <c r="J3" s="41">
        <v>170013837</v>
      </c>
      <c r="K3" s="41">
        <v>166055964</v>
      </c>
      <c r="L3" s="42">
        <v>166265174</v>
      </c>
    </row>
    <row r="4" spans="2:16" ht="15" hidden="1">
      <c r="B4" s="64"/>
      <c r="C4" s="58"/>
      <c r="D4" s="58"/>
      <c r="E4" s="58"/>
      <c r="F4" s="58"/>
      <c r="G4" s="58"/>
      <c r="H4" s="58"/>
      <c r="I4" s="58"/>
      <c r="J4" s="58"/>
      <c r="K4" s="58"/>
      <c r="L4" s="59"/>
    </row>
    <row r="5" spans="2:16" ht="15">
      <c r="B5" s="64" t="s">
        <v>158</v>
      </c>
      <c r="C5" s="41">
        <v>772491382</v>
      </c>
      <c r="D5" s="41">
        <v>776654137</v>
      </c>
      <c r="E5" s="41">
        <v>811029485</v>
      </c>
      <c r="F5" s="41">
        <v>827226896</v>
      </c>
      <c r="G5" s="41">
        <v>811793342</v>
      </c>
      <c r="H5" s="41">
        <v>841919456</v>
      </c>
      <c r="I5" s="41">
        <v>790529757</v>
      </c>
      <c r="J5" s="41">
        <v>841245467</v>
      </c>
      <c r="K5" s="41">
        <v>821777260</v>
      </c>
      <c r="L5" s="42">
        <v>822879599</v>
      </c>
    </row>
    <row r="6" spans="2:16" ht="15">
      <c r="B6" s="64" t="s">
        <v>159</v>
      </c>
      <c r="C6" s="60">
        <v>4.8747999999999996</v>
      </c>
      <c r="D6" s="60">
        <v>4.9260999999999999</v>
      </c>
      <c r="E6" s="60">
        <v>4.9268000000000001</v>
      </c>
      <c r="F6" s="60">
        <v>4.9249999999999998</v>
      </c>
      <c r="G6" s="60">
        <v>4.9261999999999997</v>
      </c>
      <c r="H6" s="60">
        <v>4.9259000000000004</v>
      </c>
      <c r="I6" s="60">
        <v>4.9481000000000002</v>
      </c>
      <c r="J6" s="60">
        <v>4.9481000000000002</v>
      </c>
      <c r="K6" s="60">
        <v>4.9488000000000003</v>
      </c>
      <c r="L6" s="61">
        <v>4.9488000000000003</v>
      </c>
    </row>
    <row r="7" spans="2:16" ht="39" thickBot="1">
      <c r="B7" s="55"/>
      <c r="C7" s="62" t="s">
        <v>24</v>
      </c>
      <c r="D7" s="62" t="s">
        <v>28</v>
      </c>
      <c r="E7" s="62" t="s">
        <v>31</v>
      </c>
      <c r="F7" s="62" t="s">
        <v>33</v>
      </c>
      <c r="G7" s="62" t="s">
        <v>37</v>
      </c>
      <c r="H7" s="62" t="s">
        <v>38</v>
      </c>
      <c r="I7" s="62" t="s">
        <v>19</v>
      </c>
      <c r="J7" s="62" t="s">
        <v>17</v>
      </c>
      <c r="K7" s="62" t="s">
        <v>11</v>
      </c>
      <c r="L7" s="63" t="s">
        <v>204</v>
      </c>
      <c r="P7" s="28"/>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M19"/>
  <sheetViews>
    <sheetView zoomScaleNormal="100" workbookViewId="0">
      <selection activeCell="F27" sqref="F27"/>
    </sheetView>
  </sheetViews>
  <sheetFormatPr defaultRowHeight="12.75"/>
  <cols>
    <col min="2" max="2" width="5.5703125" customWidth="1"/>
    <col min="3" max="3" width="17.7109375" customWidth="1"/>
    <col min="4" max="13" width="16.85546875" customWidth="1"/>
  </cols>
  <sheetData>
    <row r="1" spans="2:13" ht="13.5" thickBot="1"/>
    <row r="2" spans="2:13" s="2" customFormat="1" ht="43.5" customHeight="1">
      <c r="B2" s="94" t="s">
        <v>220</v>
      </c>
      <c r="C2" s="95"/>
      <c r="D2" s="95"/>
      <c r="E2" s="95"/>
      <c r="F2" s="95"/>
      <c r="G2" s="95"/>
      <c r="H2" s="95"/>
      <c r="I2" s="95"/>
      <c r="J2" s="95"/>
      <c r="K2" s="95"/>
      <c r="L2" s="95"/>
      <c r="M2" s="96"/>
    </row>
    <row r="3" spans="2:13" ht="12.75" customHeight="1">
      <c r="B3" s="99" t="s">
        <v>51</v>
      </c>
      <c r="C3" s="93" t="s">
        <v>50</v>
      </c>
      <c r="D3" s="106" t="s">
        <v>20</v>
      </c>
      <c r="E3" s="106" t="s">
        <v>25</v>
      </c>
      <c r="F3" s="106" t="s">
        <v>29</v>
      </c>
      <c r="G3" s="106" t="s">
        <v>32</v>
      </c>
      <c r="H3" s="106" t="s">
        <v>34</v>
      </c>
      <c r="I3" s="106" t="s">
        <v>40</v>
      </c>
      <c r="J3" s="106" t="s">
        <v>35</v>
      </c>
      <c r="K3" s="106" t="s">
        <v>15</v>
      </c>
      <c r="L3" s="106" t="s">
        <v>13</v>
      </c>
      <c r="M3" s="107" t="s">
        <v>0</v>
      </c>
    </row>
    <row r="4" spans="2:13" ht="21.75" customHeight="1">
      <c r="B4" s="99"/>
      <c r="C4" s="93"/>
      <c r="D4" s="93"/>
      <c r="E4" s="93"/>
      <c r="F4" s="93"/>
      <c r="G4" s="93"/>
      <c r="H4" s="93"/>
      <c r="I4" s="93"/>
      <c r="J4" s="93"/>
      <c r="K4" s="93"/>
      <c r="L4" s="93"/>
      <c r="M4" s="103"/>
    </row>
    <row r="5" spans="2:13" ht="25.5">
      <c r="B5" s="99"/>
      <c r="C5" s="93"/>
      <c r="D5" s="53" t="s">
        <v>221</v>
      </c>
      <c r="E5" s="53" t="s">
        <v>222</v>
      </c>
      <c r="F5" s="53" t="s">
        <v>223</v>
      </c>
      <c r="G5" s="53" t="s">
        <v>224</v>
      </c>
      <c r="H5" s="53" t="s">
        <v>225</v>
      </c>
      <c r="I5" s="53" t="s">
        <v>226</v>
      </c>
      <c r="J5" s="53" t="s">
        <v>227</v>
      </c>
      <c r="K5" s="53" t="s">
        <v>228</v>
      </c>
      <c r="L5" s="53" t="s">
        <v>229</v>
      </c>
      <c r="M5" s="65" t="s">
        <v>230</v>
      </c>
    </row>
    <row r="6" spans="2:13" ht="15">
      <c r="B6" s="39">
        <f>k_total_tec_1021!B6</f>
        <v>1</v>
      </c>
      <c r="C6" s="40" t="str">
        <f>k_total_tec_1021!C6</f>
        <v>METROPOLITAN LIFE</v>
      </c>
      <c r="D6" s="68">
        <f>sume_euro_1021!D6/evolutie_rp_1021!D5</f>
        <v>20.493612588634779</v>
      </c>
      <c r="E6" s="68">
        <f>sume_euro_1021!E6/evolutie_rp_1021!E5</f>
        <v>20.423568070170774</v>
      </c>
      <c r="F6" s="68">
        <f>sume_euro_1021!F6/evolutie_rp_1021!F5</f>
        <v>21.323688473353503</v>
      </c>
      <c r="G6" s="68">
        <f>sume_euro_1021!G6/evolutie_rp_1021!G5</f>
        <v>21.73421108890912</v>
      </c>
      <c r="H6" s="68">
        <f>sume_euro_1021!H6/evolutie_rp_1021!H5</f>
        <v>21.311068509638019</v>
      </c>
      <c r="I6" s="68">
        <f>sume_euro_1021!I6/evolutie_rp_1021!I5</f>
        <v>22.097206071812383</v>
      </c>
      <c r="J6" s="68">
        <f>sume_euro_1021!J6/evolutie_rp_1021!J5</f>
        <v>20.523194884429611</v>
      </c>
      <c r="K6" s="68">
        <f>sume_euro_1021!K6/evolutie_rp_1021!K5</f>
        <v>21.966579958503488</v>
      </c>
      <c r="L6" s="68">
        <f>sume_euro_1021!L6/evolutie_rp_1021!L5</f>
        <v>21.291467026829807</v>
      </c>
      <c r="M6" s="69">
        <f>sume_euro_1021!M6/evolutie_rp_1021!M5</f>
        <v>21.327680706616391</v>
      </c>
    </row>
    <row r="7" spans="2:13" ht="15">
      <c r="B7" s="43">
        <f>k_total_tec_1021!B7</f>
        <v>2</v>
      </c>
      <c r="C7" s="40" t="str">
        <f>k_total_tec_1021!C7</f>
        <v>AZT VIITORUL TAU</v>
      </c>
      <c r="D7" s="68">
        <f>sume_euro_1021!D7/evolutie_rp_1021!D6</f>
        <v>20.446840880780801</v>
      </c>
      <c r="E7" s="68">
        <f>sume_euro_1021!E7/evolutie_rp_1021!E6</f>
        <v>20.36093442546705</v>
      </c>
      <c r="F7" s="68">
        <f>sume_euro_1021!F7/evolutie_rp_1021!F6</f>
        <v>21.139268343116072</v>
      </c>
      <c r="G7" s="68">
        <f>sume_euro_1021!G7/evolutie_rp_1021!G6</f>
        <v>21.532780098818893</v>
      </c>
      <c r="H7" s="68">
        <f>sume_euro_1021!H7/evolutie_rp_1021!H6</f>
        <v>21.148044440834205</v>
      </c>
      <c r="I7" s="68">
        <f>sume_euro_1021!I7/evolutie_rp_1021!I6</f>
        <v>21.909678915001134</v>
      </c>
      <c r="J7" s="68">
        <f>sume_euro_1021!J7/evolutie_rp_1021!J6</f>
        <v>20.49635310716377</v>
      </c>
      <c r="K7" s="68">
        <f>sume_euro_1021!K7/evolutie_rp_1021!K6</f>
        <v>21.652217639643965</v>
      </c>
      <c r="L7" s="68">
        <f>sume_euro_1021!L7/evolutie_rp_1021!L6</f>
        <v>21.235384366096572</v>
      </c>
      <c r="M7" s="69">
        <f>sume_euro_1021!M7/evolutie_rp_1021!M6</f>
        <v>21.065735757772192</v>
      </c>
    </row>
    <row r="8" spans="2:13" ht="15">
      <c r="B8" s="43">
        <f>k_total_tec_1021!B8</f>
        <v>3</v>
      </c>
      <c r="C8" s="44" t="str">
        <f>k_total_tec_1021!C8</f>
        <v>BCR</v>
      </c>
      <c r="D8" s="68">
        <f>sume_euro_1021!D8/evolutie_rp_1021!D7</f>
        <v>17.407638393965541</v>
      </c>
      <c r="E8" s="68">
        <f>sume_euro_1021!E8/evolutie_rp_1021!E7</f>
        <v>17.412987677106013</v>
      </c>
      <c r="F8" s="68">
        <f>sume_euro_1021!F8/evolutie_rp_1021!F7</f>
        <v>17.918109536026524</v>
      </c>
      <c r="G8" s="68">
        <f>sume_euro_1021!G8/evolutie_rp_1021!G7</f>
        <v>18.642932034457111</v>
      </c>
      <c r="H8" s="68">
        <f>sume_euro_1021!H8/evolutie_rp_1021!H7</f>
        <v>18.170977855449934</v>
      </c>
      <c r="I8" s="68">
        <f>sume_euro_1021!I8/evolutie_rp_1021!I7</f>
        <v>18.953506183111795</v>
      </c>
      <c r="J8" s="68">
        <f>sume_euro_1021!J8/evolutie_rp_1021!J7</f>
        <v>17.642168615931851</v>
      </c>
      <c r="K8" s="68">
        <f>sume_euro_1021!K8/evolutie_rp_1021!K7</f>
        <v>18.837448186590422</v>
      </c>
      <c r="L8" s="68">
        <f>sume_euro_1021!L8/evolutie_rp_1021!L7</f>
        <v>18.337238941523289</v>
      </c>
      <c r="M8" s="69">
        <f>sume_euro_1021!M8/evolutie_rp_1021!M7</f>
        <v>18.402797999798249</v>
      </c>
    </row>
    <row r="9" spans="2:13" ht="15">
      <c r="B9" s="43">
        <f>k_total_tec_1021!B9</f>
        <v>4</v>
      </c>
      <c r="C9" s="44" t="str">
        <f>k_total_tec_1021!C9</f>
        <v>BRD</v>
      </c>
      <c r="D9" s="68">
        <f>sume_euro_1021!D9/evolutie_rp_1021!D8</f>
        <v>16.903267532189982</v>
      </c>
      <c r="E9" s="68">
        <f>sume_euro_1021!E9/evolutie_rp_1021!E8</f>
        <v>16.854283532653515</v>
      </c>
      <c r="F9" s="68">
        <f>sume_euro_1021!F9/evolutie_rp_1021!F8</f>
        <v>17.675203992031289</v>
      </c>
      <c r="G9" s="68">
        <f>sume_euro_1021!G9/evolutie_rp_1021!G8</f>
        <v>18.117186185737136</v>
      </c>
      <c r="H9" s="68">
        <f>sume_euro_1021!H9/evolutie_rp_1021!H8</f>
        <v>17.717118667437596</v>
      </c>
      <c r="I9" s="68">
        <f>sume_euro_1021!I9/evolutie_rp_1021!I8</f>
        <v>18.493132389255642</v>
      </c>
      <c r="J9" s="68">
        <f>sume_euro_1021!J9/evolutie_rp_1021!J8</f>
        <v>17.30527549197053</v>
      </c>
      <c r="K9" s="68">
        <f>sume_euro_1021!K9/evolutie_rp_1021!K8</f>
        <v>18.372428806235575</v>
      </c>
      <c r="L9" s="68">
        <f>sume_euro_1021!L9/evolutie_rp_1021!L8</f>
        <v>17.820916414060921</v>
      </c>
      <c r="M9" s="69">
        <f>sume_euro_1021!M9/evolutie_rp_1021!M8</f>
        <v>18.062771963360898</v>
      </c>
    </row>
    <row r="10" spans="2:13" ht="15">
      <c r="B10" s="43">
        <f>k_total_tec_1021!B10</f>
        <v>5</v>
      </c>
      <c r="C10" s="44" t="str">
        <f>k_total_tec_1021!C10</f>
        <v>VITAL</v>
      </c>
      <c r="D10" s="68">
        <f>sume_euro_1021!D10/evolutie_rp_1021!D9</f>
        <v>17.571867843900364</v>
      </c>
      <c r="E10" s="68">
        <f>sume_euro_1021!E10/evolutie_rp_1021!E9</f>
        <v>17.475112179034824</v>
      </c>
      <c r="F10" s="68">
        <f>sume_euro_1021!F10/evolutie_rp_1021!F9</f>
        <v>18.152335130396931</v>
      </c>
      <c r="G10" s="68">
        <f>sume_euro_1021!G10/evolutie_rp_1021!G9</f>
        <v>18.547888459387508</v>
      </c>
      <c r="H10" s="68">
        <f>sume_euro_1021!H10/evolutie_rp_1021!H9</f>
        <v>18.317213456530659</v>
      </c>
      <c r="I10" s="68">
        <f>sume_euro_1021!I10/evolutie_rp_1021!I9</f>
        <v>18.992653552809081</v>
      </c>
      <c r="J10" s="68">
        <f>sume_euro_1021!J10/evolutie_rp_1021!J9</f>
        <v>17.790604132573943</v>
      </c>
      <c r="K10" s="68">
        <f>sume_euro_1021!K10/evolutie_rp_1021!K9</f>
        <v>18.893829994588994</v>
      </c>
      <c r="L10" s="68">
        <f>sume_euro_1021!L10/evolutie_rp_1021!L9</f>
        <v>18.390334432417362</v>
      </c>
      <c r="M10" s="69">
        <f>sume_euro_1021!M10/evolutie_rp_1021!M9</f>
        <v>18.428123445981448</v>
      </c>
    </row>
    <row r="11" spans="2:13" ht="15">
      <c r="B11" s="43">
        <f>k_total_tec_1021!B11</f>
        <v>6</v>
      </c>
      <c r="C11" s="44" t="str">
        <f>k_total_tec_1021!C11</f>
        <v>ARIPI</v>
      </c>
      <c r="D11" s="68">
        <f>sume_euro_1021!D11/evolutie_rp_1021!D10</f>
        <v>18.514398323370877</v>
      </c>
      <c r="E11" s="68">
        <f>sume_euro_1021!E11/evolutie_rp_1021!E10</f>
        <v>18.394183699496775</v>
      </c>
      <c r="F11" s="68">
        <f>sume_euro_1021!F11/evolutie_rp_1021!F10</f>
        <v>19.174688759532803</v>
      </c>
      <c r="G11" s="68">
        <f>sume_euro_1021!G11/evolutie_rp_1021!G10</f>
        <v>19.597079948019136</v>
      </c>
      <c r="H11" s="68">
        <f>sume_euro_1021!H11/evolutie_rp_1021!H10</f>
        <v>19.251571004233629</v>
      </c>
      <c r="I11" s="68">
        <f>sume_euro_1021!I11/evolutie_rp_1021!I10</f>
        <v>20.007391580397304</v>
      </c>
      <c r="J11" s="68">
        <f>sume_euro_1021!J11/evolutie_rp_1021!J10</f>
        <v>18.678181022548856</v>
      </c>
      <c r="K11" s="68">
        <f>sume_euro_1021!K11/evolutie_rp_1021!K10</f>
        <v>19.7410747185776</v>
      </c>
      <c r="L11" s="68">
        <f>sume_euro_1021!L11/evolutie_rp_1021!L10</f>
        <v>19.37980407033232</v>
      </c>
      <c r="M11" s="69">
        <f>sume_euro_1021!M11/evolutie_rp_1021!M10</f>
        <v>19.376185012380937</v>
      </c>
    </row>
    <row r="12" spans="2:13" ht="15">
      <c r="B12" s="43">
        <f>k_total_tec_1021!B12</f>
        <v>7</v>
      </c>
      <c r="C12" s="44" t="str">
        <f>k_total_tec_1021!C12</f>
        <v>NN</v>
      </c>
      <c r="D12" s="68">
        <f>sume_euro_1021!D12/evolutie_rp_1021!D11</f>
        <v>25.07681448221404</v>
      </c>
      <c r="E12" s="68">
        <f>sume_euro_1021!E12/evolutie_rp_1021!E11</f>
        <v>24.99992692681165</v>
      </c>
      <c r="F12" s="68">
        <f>sume_euro_1021!F12/evolutie_rp_1021!F11</f>
        <v>26.267498339704257</v>
      </c>
      <c r="G12" s="68">
        <f>sume_euro_1021!G12/evolutie_rp_1021!G11</f>
        <v>26.582704372930582</v>
      </c>
      <c r="H12" s="68">
        <f>sume_euro_1021!H12/evolutie_rp_1021!H11</f>
        <v>25.973359914182272</v>
      </c>
      <c r="I12" s="68">
        <f>sume_euro_1021!I12/evolutie_rp_1021!I11</f>
        <v>26.775853174472921</v>
      </c>
      <c r="J12" s="68">
        <f>sume_euro_1021!J12/evolutie_rp_1021!J11</f>
        <v>25.000851847647493</v>
      </c>
      <c r="K12" s="68">
        <f>sume_euro_1021!K12/evolutie_rp_1021!K11</f>
        <v>26.61398461717026</v>
      </c>
      <c r="L12" s="68">
        <f>sume_euro_1021!L12/evolutie_rp_1021!L11</f>
        <v>25.873519921519154</v>
      </c>
      <c r="M12" s="69">
        <f>sume_euro_1021!M12/evolutie_rp_1021!M11</f>
        <v>25.686929300577336</v>
      </c>
    </row>
    <row r="13" spans="2:13" ht="15.75" thickBot="1">
      <c r="B13" s="104" t="s">
        <v>49</v>
      </c>
      <c r="C13" s="105"/>
      <c r="D13" s="66">
        <f>sume_euro_1021!D13/evolutie_rp_1021!D12</f>
        <v>20.626165006878679</v>
      </c>
      <c r="E13" s="66">
        <f>sume_euro_1021!E13/evolutie_rp_1021!E12</f>
        <v>20.548890983142794</v>
      </c>
      <c r="F13" s="66">
        <f>sume_euro_1021!F13/evolutie_rp_1021!F12</f>
        <v>21.438727212820915</v>
      </c>
      <c r="G13" s="66">
        <f>sume_euro_1021!G13/evolutie_rp_1021!G12</f>
        <v>21.84855212382389</v>
      </c>
      <c r="H13" s="66">
        <f>sume_euro_1021!H13/evolutie_rp_1021!H12</f>
        <v>21.411781920725083</v>
      </c>
      <c r="I13" s="66">
        <f>sume_euro_1021!I13/evolutie_rp_1021!I12</f>
        <v>22.177311354401205</v>
      </c>
      <c r="J13" s="66">
        <f>sume_euro_1021!J13/evolutie_rp_1021!J12</f>
        <v>20.70271284075308</v>
      </c>
      <c r="K13" s="66">
        <f>sume_euro_1021!K13/evolutie_rp_1021!K12</f>
        <v>21.999868144603756</v>
      </c>
      <c r="L13" s="66">
        <f>sume_euro_1021!L13/evolutie_rp_1021!L12</f>
        <v>21.436982859649326</v>
      </c>
      <c r="M13" s="67">
        <f>sume_euro_1021!M13/evolutie_rp_1021!M12</f>
        <v>21.378418108974067</v>
      </c>
    </row>
    <row r="18" spans="3:3" ht="18">
      <c r="C18" s="1"/>
    </row>
    <row r="19" spans="3:3" ht="18">
      <c r="C19" s="1"/>
    </row>
  </sheetData>
  <mergeCells count="14">
    <mergeCell ref="B2:M2"/>
    <mergeCell ref="B13:C13"/>
    <mergeCell ref="C3:C5"/>
    <mergeCell ref="B3:B5"/>
    <mergeCell ref="E3:E4"/>
    <mergeCell ref="D3:D4"/>
    <mergeCell ref="G3:G4"/>
    <mergeCell ref="K3:K4"/>
    <mergeCell ref="J3:J4"/>
    <mergeCell ref="F3:F4"/>
    <mergeCell ref="M3:M4"/>
    <mergeCell ref="L3:L4"/>
    <mergeCell ref="I3:I4"/>
    <mergeCell ref="H3:H4"/>
  </mergeCells>
  <phoneticPr fontId="0" type="noConversion"/>
  <printOptions horizontalCentered="1" verticalCentered="1"/>
  <pageMargins left="0" right="0" top="0" bottom="0" header="0" footer="0"/>
  <pageSetup paperSize="9" scale="77"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F21" sqref="F21"/>
    </sheetView>
  </sheetViews>
  <sheetFormatPr defaultRowHeight="12.75"/>
  <cols>
    <col min="2" max="2" width="5.5703125" customWidth="1"/>
    <col min="3" max="3" width="17.5703125" customWidth="1"/>
    <col min="4" max="4" width="16.140625" customWidth="1"/>
    <col min="5" max="5" width="13.7109375" customWidth="1"/>
    <col min="6" max="6" width="14.85546875" customWidth="1"/>
    <col min="7" max="7" width="14" customWidth="1"/>
    <col min="8" max="8" width="9.5703125" bestFit="1" customWidth="1"/>
    <col min="9" max="9" width="7" bestFit="1" customWidth="1"/>
    <col min="10" max="10" width="10.85546875" customWidth="1"/>
    <col min="11" max="11" width="13" customWidth="1"/>
    <col min="12" max="12" width="15.7109375" customWidth="1"/>
    <col min="13" max="13" width="16.5703125" customWidth="1"/>
  </cols>
  <sheetData>
    <row r="1" spans="2:15" ht="13.5" thickBot="1"/>
    <row r="2" spans="2:15" s="2" customFormat="1" ht="45" customHeight="1">
      <c r="B2" s="94" t="s">
        <v>220</v>
      </c>
      <c r="C2" s="95"/>
      <c r="D2" s="95"/>
      <c r="E2" s="95"/>
      <c r="F2" s="95"/>
      <c r="G2" s="95"/>
      <c r="H2" s="95"/>
      <c r="I2" s="95"/>
      <c r="J2" s="95"/>
      <c r="K2" s="95"/>
      <c r="L2" s="95"/>
      <c r="M2" s="96"/>
      <c r="N2" s="3"/>
      <c r="O2" s="3"/>
    </row>
    <row r="3" spans="2:15" ht="27" customHeight="1">
      <c r="B3" s="99" t="s">
        <v>51</v>
      </c>
      <c r="C3" s="93" t="s">
        <v>50</v>
      </c>
      <c r="D3" s="93" t="s">
        <v>2</v>
      </c>
      <c r="E3" s="93" t="s">
        <v>3</v>
      </c>
      <c r="F3" s="93" t="s">
        <v>4</v>
      </c>
      <c r="G3" s="93" t="s">
        <v>5</v>
      </c>
      <c r="H3" s="93" t="s">
        <v>194</v>
      </c>
      <c r="I3" s="93"/>
      <c r="J3" s="93"/>
      <c r="K3" s="93"/>
      <c r="L3" s="93" t="s">
        <v>6</v>
      </c>
      <c r="M3" s="103" t="s">
        <v>7</v>
      </c>
    </row>
    <row r="4" spans="2:15" ht="88.5" customHeight="1">
      <c r="B4" s="111"/>
      <c r="C4" s="109"/>
      <c r="D4" s="109"/>
      <c r="E4" s="109"/>
      <c r="F4" s="109"/>
      <c r="G4" s="93"/>
      <c r="H4" s="34" t="s">
        <v>170</v>
      </c>
      <c r="I4" s="34" t="s">
        <v>171</v>
      </c>
      <c r="J4" s="34" t="s">
        <v>199</v>
      </c>
      <c r="K4" s="34" t="s">
        <v>200</v>
      </c>
      <c r="L4" s="109"/>
      <c r="M4" s="110"/>
    </row>
    <row r="5" spans="2:15" ht="15.75">
      <c r="B5" s="39">
        <f>k_total_tec_1021!B6</f>
        <v>1</v>
      </c>
      <c r="C5" s="40" t="str">
        <f>k_total_tec_1021!C6</f>
        <v>METROPOLITAN LIFE</v>
      </c>
      <c r="D5" s="41">
        <v>1083513</v>
      </c>
      <c r="E5" s="58">
        <v>28</v>
      </c>
      <c r="F5" s="41">
        <v>7</v>
      </c>
      <c r="G5" s="41">
        <v>8</v>
      </c>
      <c r="H5" s="41">
        <v>152</v>
      </c>
      <c r="I5" s="41">
        <v>0</v>
      </c>
      <c r="J5" s="41">
        <v>0</v>
      </c>
      <c r="K5" s="41">
        <v>0</v>
      </c>
      <c r="L5" s="41">
        <v>4541</v>
      </c>
      <c r="M5" s="42">
        <f t="shared" ref="M5:M11" si="0">D5-E5+F5+G5-H5+I5+L5+J5+K5</f>
        <v>1087889</v>
      </c>
      <c r="N5" s="29"/>
      <c r="O5" s="4"/>
    </row>
    <row r="6" spans="2:15" ht="15.75">
      <c r="B6" s="43">
        <f>k_total_tec_1021!B7</f>
        <v>2</v>
      </c>
      <c r="C6" s="40" t="str">
        <f>k_total_tec_1021!C7</f>
        <v>AZT VIITORUL TAU</v>
      </c>
      <c r="D6" s="41">
        <v>1628078</v>
      </c>
      <c r="E6" s="58">
        <v>26</v>
      </c>
      <c r="F6" s="41">
        <v>9</v>
      </c>
      <c r="G6" s="41">
        <v>17</v>
      </c>
      <c r="H6" s="41">
        <v>277</v>
      </c>
      <c r="I6" s="41">
        <v>0</v>
      </c>
      <c r="J6" s="41">
        <v>0</v>
      </c>
      <c r="K6" s="41">
        <v>1</v>
      </c>
      <c r="L6" s="41">
        <v>4541</v>
      </c>
      <c r="M6" s="42">
        <f t="shared" si="0"/>
        <v>1632343</v>
      </c>
      <c r="N6" s="29"/>
      <c r="O6" s="4"/>
    </row>
    <row r="7" spans="2:15" ht="15.75">
      <c r="B7" s="43">
        <f>k_total_tec_1021!B8</f>
        <v>3</v>
      </c>
      <c r="C7" s="44" t="str">
        <f>k_total_tec_1021!C8</f>
        <v>BCR</v>
      </c>
      <c r="D7" s="41">
        <v>707542</v>
      </c>
      <c r="E7" s="58">
        <v>10</v>
      </c>
      <c r="F7" s="41">
        <v>52</v>
      </c>
      <c r="G7" s="41">
        <v>40</v>
      </c>
      <c r="H7" s="41">
        <v>77</v>
      </c>
      <c r="I7" s="41">
        <v>0</v>
      </c>
      <c r="J7" s="41">
        <v>0</v>
      </c>
      <c r="K7" s="41">
        <v>0</v>
      </c>
      <c r="L7" s="41">
        <v>4541</v>
      </c>
      <c r="M7" s="42">
        <f t="shared" si="0"/>
        <v>712088</v>
      </c>
      <c r="N7" s="29"/>
      <c r="O7" s="4"/>
    </row>
    <row r="8" spans="2:15" ht="15.75">
      <c r="B8" s="43">
        <f>k_total_tec_1021!B9</f>
        <v>4</v>
      </c>
      <c r="C8" s="44" t="str">
        <f>k_total_tec_1021!C9</f>
        <v>BRD</v>
      </c>
      <c r="D8" s="41">
        <v>496302</v>
      </c>
      <c r="E8" s="58">
        <v>25</v>
      </c>
      <c r="F8" s="41">
        <v>8</v>
      </c>
      <c r="G8" s="41">
        <v>257</v>
      </c>
      <c r="H8" s="41">
        <v>48</v>
      </c>
      <c r="I8" s="41">
        <v>0</v>
      </c>
      <c r="J8" s="41">
        <v>0</v>
      </c>
      <c r="K8" s="41">
        <v>0</v>
      </c>
      <c r="L8" s="41">
        <v>4552</v>
      </c>
      <c r="M8" s="42">
        <f t="shared" si="0"/>
        <v>501046</v>
      </c>
      <c r="N8" s="29"/>
      <c r="O8" s="4"/>
    </row>
    <row r="9" spans="2:15" ht="15.75">
      <c r="B9" s="43">
        <f>k_total_tec_1021!B10</f>
        <v>5</v>
      </c>
      <c r="C9" s="44" t="str">
        <f>k_total_tec_1021!C10</f>
        <v>VITAL</v>
      </c>
      <c r="D9" s="41">
        <v>972436</v>
      </c>
      <c r="E9" s="58">
        <v>23</v>
      </c>
      <c r="F9" s="41">
        <v>2</v>
      </c>
      <c r="G9" s="41">
        <v>3</v>
      </c>
      <c r="H9" s="41">
        <v>134</v>
      </c>
      <c r="I9" s="41">
        <v>0</v>
      </c>
      <c r="J9" s="41">
        <v>0</v>
      </c>
      <c r="K9" s="41">
        <v>0</v>
      </c>
      <c r="L9" s="41">
        <v>4541</v>
      </c>
      <c r="M9" s="42">
        <f t="shared" si="0"/>
        <v>976825</v>
      </c>
      <c r="N9" s="29"/>
      <c r="O9" s="4"/>
    </row>
    <row r="10" spans="2:15" ht="15.75">
      <c r="B10" s="43">
        <f>k_total_tec_1021!B11</f>
        <v>6</v>
      </c>
      <c r="C10" s="44" t="str">
        <f>k_total_tec_1021!C11</f>
        <v>ARIPI</v>
      </c>
      <c r="D10" s="41">
        <v>807675</v>
      </c>
      <c r="E10" s="58">
        <v>13</v>
      </c>
      <c r="F10" s="41">
        <v>1</v>
      </c>
      <c r="G10" s="41">
        <v>1</v>
      </c>
      <c r="H10" s="41">
        <v>96</v>
      </c>
      <c r="I10" s="41">
        <v>0</v>
      </c>
      <c r="J10" s="41">
        <v>0</v>
      </c>
      <c r="K10" s="41">
        <v>0</v>
      </c>
      <c r="L10" s="41">
        <v>4541</v>
      </c>
      <c r="M10" s="42">
        <f t="shared" si="0"/>
        <v>812109</v>
      </c>
      <c r="N10" s="29"/>
      <c r="O10" s="4"/>
    </row>
    <row r="11" spans="2:15" ht="15.75">
      <c r="B11" s="43">
        <f>k_total_tec_1021!B12</f>
        <v>7</v>
      </c>
      <c r="C11" s="44" t="str">
        <f>k_total_tec_1021!C12</f>
        <v>NN</v>
      </c>
      <c r="D11" s="41">
        <v>2050687</v>
      </c>
      <c r="E11" s="58">
        <v>12</v>
      </c>
      <c r="F11" s="41">
        <v>58</v>
      </c>
      <c r="G11" s="41">
        <v>79</v>
      </c>
      <c r="H11" s="41">
        <v>414</v>
      </c>
      <c r="I11" s="41">
        <v>2</v>
      </c>
      <c r="J11" s="41">
        <v>0</v>
      </c>
      <c r="K11" s="41">
        <v>3</v>
      </c>
      <c r="L11" s="41">
        <v>4541</v>
      </c>
      <c r="M11" s="42">
        <f t="shared" si="0"/>
        <v>2054944</v>
      </c>
      <c r="N11" s="29"/>
      <c r="O11" s="4"/>
    </row>
    <row r="12" spans="2:15" ht="15.75" thickBot="1">
      <c r="B12" s="104" t="s">
        <v>49</v>
      </c>
      <c r="C12" s="105"/>
      <c r="D12" s="37">
        <f t="shared" ref="D12:M12" si="1">SUM(D5:D11)</f>
        <v>7746233</v>
      </c>
      <c r="E12" s="37">
        <f t="shared" si="1"/>
        <v>137</v>
      </c>
      <c r="F12" s="37">
        <f t="shared" si="1"/>
        <v>137</v>
      </c>
      <c r="G12" s="37">
        <f t="shared" si="1"/>
        <v>405</v>
      </c>
      <c r="H12" s="37">
        <f t="shared" si="1"/>
        <v>1198</v>
      </c>
      <c r="I12" s="37">
        <f t="shared" si="1"/>
        <v>2</v>
      </c>
      <c r="J12" s="37">
        <f t="shared" si="1"/>
        <v>0</v>
      </c>
      <c r="K12" s="37">
        <f t="shared" si="1"/>
        <v>4</v>
      </c>
      <c r="L12" s="37">
        <f t="shared" si="1"/>
        <v>31798</v>
      </c>
      <c r="M12" s="38">
        <f t="shared" si="1"/>
        <v>7777244</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12:C12"/>
    <mergeCell ref="L3:L4"/>
    <mergeCell ref="C3:C4"/>
    <mergeCell ref="M3:M4"/>
    <mergeCell ref="D3:D4"/>
    <mergeCell ref="B2:M2"/>
    <mergeCell ref="G3:G4"/>
    <mergeCell ref="H3:K3"/>
    <mergeCell ref="E3:E4"/>
    <mergeCell ref="F3:F4"/>
    <mergeCell ref="B3:B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2:K3"/>
  <sheetViews>
    <sheetView workbookViewId="0">
      <selection activeCell="F40" sqref="F40"/>
    </sheetView>
  </sheetViews>
  <sheetFormatPr defaultRowHeight="12.75"/>
  <cols>
    <col min="2" max="11" width="16.140625" customWidth="1"/>
  </cols>
  <sheetData>
    <row r="2" spans="2:11" ht="25.5">
      <c r="B2" s="70" t="s">
        <v>20</v>
      </c>
      <c r="C2" s="70" t="s">
        <v>25</v>
      </c>
      <c r="D2" s="70" t="s">
        <v>29</v>
      </c>
      <c r="E2" s="70" t="s">
        <v>32</v>
      </c>
      <c r="F2" s="70" t="s">
        <v>34</v>
      </c>
      <c r="G2" s="70" t="s">
        <v>40</v>
      </c>
      <c r="H2" s="70" t="s">
        <v>35</v>
      </c>
      <c r="I2" s="70" t="s">
        <v>15</v>
      </c>
      <c r="J2" s="70" t="s">
        <v>13</v>
      </c>
      <c r="K2" s="70" t="s">
        <v>0</v>
      </c>
    </row>
    <row r="3" spans="2:11" ht="15">
      <c r="B3" s="41">
        <v>7662659</v>
      </c>
      <c r="C3" s="41">
        <v>7672485</v>
      </c>
      <c r="D3" s="41">
        <v>7678435</v>
      </c>
      <c r="E3" s="41">
        <v>7687688</v>
      </c>
      <c r="F3" s="41">
        <v>7696276</v>
      </c>
      <c r="G3" s="41">
        <v>7706835</v>
      </c>
      <c r="H3" s="41">
        <v>7717710</v>
      </c>
      <c r="I3" s="41">
        <v>7727948</v>
      </c>
      <c r="J3" s="41">
        <v>7746233</v>
      </c>
      <c r="K3" s="41">
        <v>7777244</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K5"/>
  <sheetViews>
    <sheetView workbookViewId="0">
      <selection activeCell="E34" sqref="E34"/>
    </sheetView>
  </sheetViews>
  <sheetFormatPr defaultRowHeight="12.75"/>
  <cols>
    <col min="2" max="11" width="16.7109375" customWidth="1"/>
  </cols>
  <sheetData>
    <row r="1" spans="2:11" ht="25.5">
      <c r="B1" s="71" t="s">
        <v>20</v>
      </c>
      <c r="C1" s="56" t="s">
        <v>25</v>
      </c>
      <c r="D1" s="56" t="s">
        <v>29</v>
      </c>
      <c r="E1" s="56" t="s">
        <v>32</v>
      </c>
      <c r="F1" s="56" t="s">
        <v>34</v>
      </c>
      <c r="G1" s="56" t="s">
        <v>40</v>
      </c>
      <c r="H1" s="56" t="s">
        <v>35</v>
      </c>
      <c r="I1" s="56" t="s">
        <v>15</v>
      </c>
      <c r="J1" s="56" t="s">
        <v>13</v>
      </c>
      <c r="K1" s="57" t="s">
        <v>0</v>
      </c>
    </row>
    <row r="2" spans="2:11" ht="15.75" thickBot="1">
      <c r="B2" s="72">
        <v>3569344</v>
      </c>
      <c r="C2" s="73">
        <v>3580169</v>
      </c>
      <c r="D2" s="73">
        <v>3586933</v>
      </c>
      <c r="E2" s="73">
        <v>3597129</v>
      </c>
      <c r="F2" s="73">
        <v>3606448</v>
      </c>
      <c r="G2" s="73">
        <v>3617753</v>
      </c>
      <c r="H2" s="73">
        <v>3628706</v>
      </c>
      <c r="I2" s="73">
        <v>3640384</v>
      </c>
      <c r="J2" s="73">
        <v>3659554</v>
      </c>
      <c r="K2" s="74">
        <v>3691352</v>
      </c>
    </row>
    <row r="5" spans="2:11">
      <c r="B5" s="4"/>
      <c r="C5" s="4"/>
      <c r="D5" s="4"/>
      <c r="E5" s="4"/>
      <c r="F5" s="4"/>
      <c r="G5" s="4"/>
      <c r="H5" s="4"/>
      <c r="I5" s="4"/>
      <c r="J5" s="4"/>
      <c r="K5" s="4"/>
    </row>
  </sheetData>
  <phoneticPr fontId="0" type="noConversion"/>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k_total_tec_1021</vt:lpstr>
      <vt:lpstr>regularizati_1021</vt:lpstr>
      <vt:lpstr>evolutie_rp_1021</vt:lpstr>
      <vt:lpstr>sume_euro_1021</vt:lpstr>
      <vt:lpstr>sume_euro_1021_graf</vt:lpstr>
      <vt:lpstr>evolutie_contrib_1021</vt:lpstr>
      <vt:lpstr>part_fonduri_1021</vt:lpstr>
      <vt:lpstr>evolutie_rp_1021_graf</vt:lpstr>
      <vt:lpstr>evolutie_aleatorii_1021_graf</vt:lpstr>
      <vt:lpstr>participanti_judete_1021</vt:lpstr>
      <vt:lpstr>participanti_jud_dom_1021</vt:lpstr>
      <vt:lpstr>conturi_goale_1021</vt:lpstr>
      <vt:lpstr>rp_sexe_1021</vt:lpstr>
      <vt:lpstr>Sheet1</vt:lpstr>
      <vt:lpstr>rp_varste_sexe_1021</vt:lpstr>
      <vt:lpstr>Sheet2</vt:lpstr>
      <vt:lpstr>evolutie_contrib_1021!Print_Area</vt:lpstr>
      <vt:lpstr>evolutie_rp_1021!Print_Area</vt:lpstr>
      <vt:lpstr>k_total_tec_1021!Print_Area</vt:lpstr>
      <vt:lpstr>part_fonduri_1021!Print_Area</vt:lpstr>
      <vt:lpstr>participanti_judete_1021!Print_Area</vt:lpstr>
      <vt:lpstr>rp_sexe_1021!Print_Area</vt:lpstr>
      <vt:lpstr>rp_varste_sexe_1021!Print_Area</vt:lpstr>
      <vt:lpstr>sume_euro_1021!Print_Area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2021-12-23T08:51:17Z</cp:lastPrinted>
  <dcterms:created xsi:type="dcterms:W3CDTF">2008-08-08T07:39:32Z</dcterms:created>
  <dcterms:modified xsi:type="dcterms:W3CDTF">2021-12-23T08:57:15Z</dcterms:modified>
</cp:coreProperties>
</file>