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500" tabRatio="860"/>
  </bookViews>
  <sheets>
    <sheet name="k_total_tec_0921" sheetId="23" r:id="rId1"/>
    <sheet name="regularizati_0921" sheetId="31" r:id="rId2"/>
    <sheet name="evolutie_rp_0921" sheetId="1" r:id="rId3"/>
    <sheet name="sume_euro_0921" sheetId="15" r:id="rId4"/>
    <sheet name="sume_euro_0921_graf" sheetId="16" r:id="rId5"/>
    <sheet name="evolutie_contrib_0921" sheetId="25" r:id="rId6"/>
    <sheet name="part_fonduri_0921" sheetId="24" r:id="rId7"/>
    <sheet name="evolutie_rp_0921_graf" sheetId="13" r:id="rId8"/>
    <sheet name="evolutie_aleatorii_0921_graf" sheetId="14" r:id="rId9"/>
    <sheet name="participanti_judete_0921" sheetId="17" r:id="rId10"/>
    <sheet name="participanti_jud_dom_0921" sheetId="32" r:id="rId11"/>
    <sheet name="conturi_goale_0921" sheetId="30" r:id="rId12"/>
    <sheet name="rp_sexe_0921" sheetId="26" r:id="rId13"/>
    <sheet name="Sheet1" sheetId="33" r:id="rId14"/>
    <sheet name="rp_varste_sexe_0921" sheetId="28" r:id="rId15"/>
    <sheet name="Sheet2" sheetId="34" r:id="rId16"/>
  </sheets>
  <externalReferences>
    <externalReference r:id="rId17"/>
  </externalReferences>
  <definedNames>
    <definedName name="_xlnm.Print_Area" localSheetId="5">evolutie_contrib_0921!$B$2:$L$13</definedName>
    <definedName name="_xlnm.Print_Area" localSheetId="2">evolutie_rp_0921!$B$2:$L$12</definedName>
    <definedName name="_xlnm.Print_Area" localSheetId="0">k_total_tec_0921!$B$2:$K$15</definedName>
    <definedName name="_xlnm.Print_Area" localSheetId="6">part_fonduri_0921!$B$2:$M$12</definedName>
    <definedName name="_xlnm.Print_Area" localSheetId="10">participanti_jud_dom_0921!#REF!</definedName>
    <definedName name="_xlnm.Print_Area" localSheetId="9">participanti_judete_0921!$B$2:$E$48</definedName>
    <definedName name="_xlnm.Print_Area" localSheetId="12">rp_sexe_0921!$B$2:$F$12</definedName>
    <definedName name="_xlnm.Print_Area" localSheetId="14">rp_varste_sexe_0921!$B$2:$P$14</definedName>
    <definedName name="_xlnm.Print_Area" localSheetId="3">sume_euro_0921!$B$2:$M$13</definedName>
  </definedNames>
  <calcPr calcId="125725"/>
</workbook>
</file>

<file path=xl/calcChain.xml><?xml version="1.0" encoding="utf-8"?>
<calcChain xmlns="http://schemas.openxmlformats.org/spreadsheetml/2006/main">
  <c r="L12" i="1"/>
  <c r="L13" i="15"/>
  <c r="L13" i="25" s="1"/>
  <c r="L12"/>
  <c r="L11"/>
  <c r="L10"/>
  <c r="L9"/>
  <c r="L8"/>
  <c r="L7"/>
  <c r="L6"/>
  <c r="M7" i="15"/>
  <c r="M8"/>
  <c r="M9"/>
  <c r="M10"/>
  <c r="M11"/>
  <c r="M12"/>
  <c r="M13" s="1"/>
  <c r="M6"/>
  <c r="K12" i="1"/>
  <c r="K13" i="15"/>
  <c r="K12" i="25"/>
  <c r="K11"/>
  <c r="K10"/>
  <c r="K9"/>
  <c r="K8"/>
  <c r="K7"/>
  <c r="K6"/>
  <c r="J13" i="15"/>
  <c r="J13" i="25" s="1"/>
  <c r="J12" i="1"/>
  <c r="J12" i="25"/>
  <c r="J11"/>
  <c r="J10"/>
  <c r="J9"/>
  <c r="J8"/>
  <c r="J7"/>
  <c r="J6"/>
  <c r="I13" i="15"/>
  <c r="I12" i="25"/>
  <c r="I11"/>
  <c r="I10"/>
  <c r="I9"/>
  <c r="I8"/>
  <c r="I7"/>
  <c r="I6"/>
  <c r="I12" i="1"/>
  <c r="I13" i="25" s="1"/>
  <c r="H13" i="15"/>
  <c r="H12" i="1"/>
  <c r="H12" i="25"/>
  <c r="H11"/>
  <c r="H10"/>
  <c r="H9"/>
  <c r="H8"/>
  <c r="H7"/>
  <c r="H6"/>
  <c r="G13" i="15"/>
  <c r="G12" i="25"/>
  <c r="G11"/>
  <c r="G10"/>
  <c r="G9"/>
  <c r="G8"/>
  <c r="G7"/>
  <c r="G6"/>
  <c r="G12" i="1"/>
  <c r="F13" i="15"/>
  <c r="F13" i="25" s="1"/>
  <c r="F12" i="1"/>
  <c r="F12" i="25"/>
  <c r="F11"/>
  <c r="F10"/>
  <c r="F9"/>
  <c r="F8"/>
  <c r="F7"/>
  <c r="F6"/>
  <c r="E13" i="15"/>
  <c r="E12" i="25"/>
  <c r="E11"/>
  <c r="E10"/>
  <c r="E9"/>
  <c r="E8"/>
  <c r="E7"/>
  <c r="E6"/>
  <c r="E12" i="1"/>
  <c r="E13" i="25" s="1"/>
  <c r="D13" i="15"/>
  <c r="D12" i="1"/>
  <c r="D13" i="25" s="1"/>
  <c r="D12"/>
  <c r="D11"/>
  <c r="D10"/>
  <c r="D9"/>
  <c r="D8"/>
  <c r="D7"/>
  <c r="D6"/>
  <c r="D48" i="17"/>
  <c r="E31" s="1"/>
  <c r="M6" i="24"/>
  <c r="F6" i="31"/>
  <c r="F7"/>
  <c r="F8"/>
  <c r="F9"/>
  <c r="F10"/>
  <c r="F11"/>
  <c r="F5"/>
  <c r="D53" i="32"/>
  <c r="E8" i="28"/>
  <c r="F8"/>
  <c r="D8"/>
  <c r="G8"/>
  <c r="H8"/>
  <c r="E9"/>
  <c r="D9" s="1"/>
  <c r="F9"/>
  <c r="G9"/>
  <c r="H9"/>
  <c r="E10"/>
  <c r="E14" s="1"/>
  <c r="F10"/>
  <c r="G10"/>
  <c r="H10"/>
  <c r="E11"/>
  <c r="F11"/>
  <c r="G11"/>
  <c r="D11" s="1"/>
  <c r="H11"/>
  <c r="E12"/>
  <c r="D12" s="1"/>
  <c r="F12"/>
  <c r="G12"/>
  <c r="H12"/>
  <c r="E13"/>
  <c r="D13" s="1"/>
  <c r="F13"/>
  <c r="G13"/>
  <c r="H13"/>
  <c r="E7"/>
  <c r="D7" s="1"/>
  <c r="F7"/>
  <c r="G7"/>
  <c r="G14" s="1"/>
  <c r="H7"/>
  <c r="H14" s="1"/>
  <c r="J12" i="24"/>
  <c r="L12"/>
  <c r="E34" i="17"/>
  <c r="M7" i="24"/>
  <c r="M8"/>
  <c r="M9"/>
  <c r="M10"/>
  <c r="M11"/>
  <c r="M5"/>
  <c r="M12" s="1"/>
  <c r="K12"/>
  <c r="F12" i="23"/>
  <c r="K14" i="28"/>
  <c r="O14"/>
  <c r="K6" i="23"/>
  <c r="K7"/>
  <c r="K12" s="1"/>
  <c r="K8"/>
  <c r="K9"/>
  <c r="K10"/>
  <c r="K11"/>
  <c r="K5"/>
  <c r="I6"/>
  <c r="I5"/>
  <c r="I12"/>
  <c r="I7"/>
  <c r="I8"/>
  <c r="I9"/>
  <c r="I10"/>
  <c r="I11"/>
  <c r="D12" i="24"/>
  <c r="G12" i="31"/>
  <c r="H8" s="1"/>
  <c r="E12" i="23"/>
  <c r="D12"/>
  <c r="D11" i="26"/>
  <c r="D10"/>
  <c r="D9"/>
  <c r="D8"/>
  <c r="D6"/>
  <c r="D5"/>
  <c r="D12" s="1"/>
  <c r="D7"/>
  <c r="E12"/>
  <c r="F12"/>
  <c r="K12" i="31"/>
  <c r="J12"/>
  <c r="D12"/>
  <c r="E12"/>
  <c r="I11"/>
  <c r="I10"/>
  <c r="C10"/>
  <c r="I9"/>
  <c r="C9"/>
  <c r="I8"/>
  <c r="C8"/>
  <c r="I7"/>
  <c r="C7"/>
  <c r="I6"/>
  <c r="C6"/>
  <c r="I5"/>
  <c r="B5"/>
  <c r="J12" i="23"/>
  <c r="G12"/>
  <c r="H12"/>
  <c r="C12" i="28"/>
  <c r="C11"/>
  <c r="C10"/>
  <c r="C9"/>
  <c r="C8"/>
  <c r="C7"/>
  <c r="B7"/>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I14" i="28"/>
  <c r="J14"/>
  <c r="L14"/>
  <c r="M14"/>
  <c r="N14"/>
  <c r="P14"/>
  <c r="H5" i="31"/>
  <c r="H10"/>
  <c r="H9"/>
  <c r="F12"/>
  <c r="E9" i="17"/>
  <c r="E29"/>
  <c r="E24"/>
  <c r="E40"/>
  <c r="E23"/>
  <c r="E35"/>
  <c r="E26"/>
  <c r="E18"/>
  <c r="E27"/>
  <c r="E6"/>
  <c r="E8"/>
  <c r="E7"/>
  <c r="E44"/>
  <c r="E25"/>
  <c r="E12"/>
  <c r="E10"/>
  <c r="E45"/>
  <c r="E36"/>
  <c r="B7" i="25"/>
  <c r="B6" i="24"/>
  <c r="B8" i="28"/>
  <c r="B6" i="26"/>
  <c r="B7" i="15"/>
  <c r="B6" i="1"/>
  <c r="B7"/>
  <c r="B7" i="24"/>
  <c r="B8" i="15"/>
  <c r="B9" i="28"/>
  <c r="B8" i="25"/>
  <c r="B7" i="26"/>
  <c r="B9" i="15"/>
  <c r="B9" i="25"/>
  <c r="B8" i="24"/>
  <c r="B10" i="28"/>
  <c r="B8" i="26"/>
  <c r="B8" i="1"/>
  <c r="B11" i="28"/>
  <c r="B9" i="1"/>
  <c r="B9" i="24"/>
  <c r="B9" i="26"/>
  <c r="B10" i="15"/>
  <c r="B10" i="25"/>
  <c r="B10" i="24"/>
  <c r="B11" i="15"/>
  <c r="B10" i="26"/>
  <c r="B12" i="28"/>
  <c r="B10" i="1"/>
  <c r="B11" i="25"/>
  <c r="B12"/>
  <c r="B11" i="24"/>
  <c r="B11" i="26"/>
  <c r="B13" i="28"/>
  <c r="B11" i="1"/>
  <c r="B12" i="15"/>
  <c r="H12" i="31"/>
  <c r="F14" i="28"/>
  <c r="D14" l="1"/>
  <c r="D10"/>
  <c r="E33" i="17"/>
  <c r="E32"/>
  <c r="E17"/>
  <c r="E11"/>
  <c r="E21"/>
  <c r="E37"/>
  <c r="E15"/>
  <c r="E13"/>
  <c r="E46"/>
  <c r="E42"/>
  <c r="E16"/>
  <c r="E38"/>
  <c r="E39"/>
  <c r="E20"/>
  <c r="E28"/>
  <c r="E5"/>
  <c r="E30"/>
  <c r="E14"/>
  <c r="E48"/>
  <c r="E22"/>
  <c r="E47"/>
  <c r="E19"/>
  <c r="E41"/>
  <c r="E43"/>
  <c r="K13" i="25"/>
  <c r="G13"/>
  <c r="H13"/>
  <c r="H7" i="31"/>
  <c r="I12"/>
  <c r="H11"/>
  <c r="H6"/>
</calcChain>
</file>

<file path=xl/sharedStrings.xml><?xml version="1.0" encoding="utf-8"?>
<sst xmlns="http://schemas.openxmlformats.org/spreadsheetml/2006/main" count="401" uniqueCount="223">
  <si>
    <t>Numar participanti in registrul participantilor</t>
  </si>
  <si>
    <t>septembrie 2021</t>
  </si>
  <si>
    <t>Numar de participanti pentru care se fac viramente in luna de referinta SEPTEMBRIE 2021</t>
  </si>
  <si>
    <t>SEPTEMBRIE 2021</t>
  </si>
  <si>
    <t>Septembrie 2021'</t>
  </si>
  <si>
    <t>Numar participanti in Registrul Participantilor la luna de referinta  AUGUST 2021</t>
  </si>
  <si>
    <t>Transferuri validate catre alte fonduri la luna de referinta SEPTEMBRIE 2021</t>
  </si>
  <si>
    <t>Transferuri validate de la alte fonduri la luna de referinta   SEPTEMBRIE 2021</t>
  </si>
  <si>
    <t>Acte aderare validate pentru luna de referinta SEPTEMBRIE 2021</t>
  </si>
  <si>
    <t>Asigurati repartizati aleatoriu la luna de referinta SEPTEMBRIE 2021</t>
  </si>
  <si>
    <t>Numar participanti in Registrul participantilor dupa repartizarea aleatorie la luna de referinta   SEPTEMBRIE 2021</t>
  </si>
  <si>
    <t>AUGUST 2021</t>
  </si>
  <si>
    <t>August 2021'</t>
  </si>
  <si>
    <t xml:space="preserve">1Euro 4,9481 BNR 18/10/2021)              </t>
  </si>
  <si>
    <t>august 2021</t>
  </si>
  <si>
    <t xml:space="preserve">1Euro 4,9481BNR 20/09/2021)              </t>
  </si>
  <si>
    <t>IANUARIE 2021</t>
  </si>
  <si>
    <t>Ianuarie 2021'</t>
  </si>
  <si>
    <t>iulie 2021</t>
  </si>
  <si>
    <t>ianuarie 2021</t>
  </si>
  <si>
    <t xml:space="preserve">1Euro 4,8876 BNR 18/03/2021)              </t>
  </si>
  <si>
    <t>FEBRUARIE 2021</t>
  </si>
  <si>
    <t>Februarie 2021'</t>
  </si>
  <si>
    <t>februarie 2021</t>
  </si>
  <si>
    <t xml:space="preserve">1Euro 4,9261 BNR 19/04/2021)              </t>
  </si>
  <si>
    <t>MARTIE 2021</t>
  </si>
  <si>
    <t>Martie 2021'</t>
  </si>
  <si>
    <t xml:space="preserve">1Euro 4,9268 BNR 18/05/2021)              </t>
  </si>
  <si>
    <t>APRILIE 2021</t>
  </si>
  <si>
    <t xml:space="preserve">1Euro 4,9250 BNR 18/06/2021)              </t>
  </si>
  <si>
    <t>MAI 2021</t>
  </si>
  <si>
    <t>IULIE 2021</t>
  </si>
  <si>
    <t>Iulie 2021'</t>
  </si>
  <si>
    <t xml:space="preserve">1Euro 4,9262 BNR 19/07/2021)              </t>
  </si>
  <si>
    <t xml:space="preserve">1Euro 4,9259BNR 18/08/2021)              </t>
  </si>
  <si>
    <t>iunie 2021</t>
  </si>
  <si>
    <t>IUNIE 2021</t>
  </si>
  <si>
    <t>Iunie 2021'</t>
  </si>
  <si>
    <t>Aprilie 2021'</t>
  </si>
  <si>
    <t>Mai 2021'</t>
  </si>
  <si>
    <t>mai 2021</t>
  </si>
  <si>
    <t>aprilie 2021</t>
  </si>
  <si>
    <t>martie 2021</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</si>
  <si>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</si>
  <si>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</si>
  <si>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</si>
  <si>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</si>
  <si>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</si>
  <si>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</si>
  <si>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</si>
  <si>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</si>
  <si>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</si>
  <si>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</si>
  <si>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</si>
  <si>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</si>
  <si>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</si>
  <si>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</si>
  <si>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</si>
  <si>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</si>
  <si>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</si>
  <si>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</si>
  <si>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</si>
  <si>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</si>
  <si>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</si>
  <si>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</si>
  <si>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</si>
  <si>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</si>
  <si>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</si>
  <si>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</si>
  <si>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</si>
  <si>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</si>
  <si>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</si>
  <si>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</si>
  <si>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</si>
  <si>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</si>
  <si>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</si>
  <si>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</si>
  <si>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</si>
  <si>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</si>
  <si>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</si>
  <si>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</si>
  <si>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</si>
  <si>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</si>
  <si>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</si>
  <si>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</si>
  <si>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</si>
  <si>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</si>
  <si>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</si>
  <si>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</si>
  <si>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</si>
  <si>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</si>
  <si>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</si>
  <si>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</si>
  <si>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</si>
  <si>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</si>
  <si>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</si>
  <si>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</si>
  <si>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</si>
  <si>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</si>
  <si>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</si>
  <si>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</si>
  <si>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</si>
  <si>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</si>
  <si>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</si>
  <si>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</si>
  <si>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</si>
  <si>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</si>
  <si>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</si>
  <si>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</si>
  <si>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</si>
  <si>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</si>
  <si>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</si>
  <si>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</si>
  <si>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</si>
  <si>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</si>
  <si>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</si>
  <si>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</si>
  <si>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</si>
  <si>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</si>
  <si>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</si>
  <si>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</si>
  <si>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</si>
  <si>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</si>
  <si>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</si>
  <si>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</si>
  <si>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</si>
  <si>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</si>
  <si>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</si>
  <si>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</si>
  <si>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</si>
  <si>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</si>
  <si>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</si>
  <si>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</si>
  <si>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</si>
  <si>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</si>
  <si>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</si>
  <si>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</si>
  <si>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</si>
  <si>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</si>
  <si>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</si>
  <si>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</si>
  <si>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</si>
  <si>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</si>
  <si>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</si>
  <si>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</si>
  <si>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</si>
  <si>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</si>
  <si>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</si>
  <si>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</si>
  <si>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</si>
  <si>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</si>
  <si>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</si>
  <si>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</si>
  <si>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</si>
  <si>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</si>
  <si>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</si>
  <si>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</si>
  <si>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</si>
  <si>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</si>
  <si>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</si>
  <si>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</si>
  <si>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</si>
  <si>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</si>
  <si>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</si>
  <si>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</si>
  <si>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</si>
  <si>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</si>
  <si>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</si>
  <si>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</si>
  <si>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</si>
  <si>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</si>
  <si>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</si>
  <si>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</si>
  <si>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</si>
  <si>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</si>
  <si>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</si>
  <si>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</si>
  <si>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</si>
  <si>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</si>
  <si>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Luna de referinta</t>
  </si>
  <si>
    <t xml:space="preserve">COMENZI </t>
  </si>
  <si>
    <t>Denumire CTP</t>
  </si>
  <si>
    <t>Alte nationalitati</t>
  </si>
  <si>
    <t>peste 45 de ani</t>
  </si>
  <si>
    <t>35-45 ani</t>
  </si>
  <si>
    <t>Preluati MapN acte aderare</t>
  </si>
  <si>
    <t>Preluati MapN repartizare aleatorie</t>
  </si>
  <si>
    <t>NN</t>
  </si>
  <si>
    <t>METROPOLITAN LIFE</t>
  </si>
  <si>
    <t>(BNR  18/11/2021)</t>
  </si>
  <si>
    <t xml:space="preserve">1Euro 4,9488 BNR 18/11/2021)              </t>
  </si>
  <si>
    <t>Situatie centralizatoare
privind numarul participantilor si contributiile virate la fondurile de pensii administrate privat
aferente lunii de referinta SEPTEMBRIE 2021</t>
  </si>
  <si>
    <t>1 EUR</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</si>
  <si>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</si>
  <si>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</si>
  <si>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</si>
  <si>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</si>
  <si>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SEPTEMBRIE 2021</t>
  </si>
  <si>
    <t>Situatie centralizatoare                
privind valoarea in Euro a viramentelor catre fondurile de pensii administrate privat 
aferente lunilor de referinta IANUARIE 2020 - SEPTEMBRIE 2021</t>
  </si>
  <si>
    <t xml:space="preserve">1Euro 4,8876 
BNR (18/03/2021)              </t>
  </si>
  <si>
    <t xml:space="preserve">1Euro 4,9261 
BNR (19/04/2021)              </t>
  </si>
  <si>
    <t xml:space="preserve">1Euro 4,9268 
BNR (18/05/2021)              </t>
  </si>
  <si>
    <t xml:space="preserve">1Euro 4,9250 
BNR (18/06/2021)              </t>
  </si>
  <si>
    <t xml:space="preserve">1Euro 4,9262 
BNR (19/07/2021)              </t>
  </si>
  <si>
    <t xml:space="preserve">1Euro 4,9259 
BNR (18/08/2021)              </t>
  </si>
  <si>
    <t xml:space="preserve">1Euro 4,9481 
BNR (20/09/2021)              </t>
  </si>
  <si>
    <t xml:space="preserve">1Euro 4,9481 
BNR (18/10/2021)              </t>
  </si>
  <si>
    <t xml:space="preserve">1Euro 4,9488 
BNR (18/11/2021)              </t>
  </si>
  <si>
    <t>Situatie centralizatoare               
privind evolutia contributiei medii in Euro la pilonul II a participantilor pana la luna de referinta 
SEPTEMBRIE 2021</t>
  </si>
  <si>
    <t xml:space="preserve">1Euro 4,8876 
BNR 18/03/2021)              </t>
  </si>
  <si>
    <t xml:space="preserve">1Euro 4,9261 
BNR 19/04/2021)              </t>
  </si>
  <si>
    <t xml:space="preserve">1Euro 4,9268 
BNR 18/05/2021)              </t>
  </si>
  <si>
    <t xml:space="preserve">1Euro 4,9250 
BNR 18/06/2021)              </t>
  </si>
  <si>
    <t xml:space="preserve">1Euro 4,9262 
BNR 19/07/2021)              </t>
  </si>
  <si>
    <t xml:space="preserve">1Euro 4,9259 
BNR 18/08/2021)              </t>
  </si>
  <si>
    <t xml:space="preserve">1Euro 4,9481 
BNR 20/09/2021)              </t>
  </si>
  <si>
    <t xml:space="preserve">1Euro 4,9481 
BNR 18/10/2021)              </t>
  </si>
  <si>
    <t xml:space="preserve">1Euro 4,9488 
BNR 18/11/2021)              </t>
  </si>
  <si>
    <t>Situatie centralizatoare           
privind repartizarea participantilor dupa judetul 
angajatorului la luna de referinta 
SEPTEMBRIE 2021</t>
  </si>
  <si>
    <t>Situatie centralizatoare privind repartizarea participantilor
 dupa judetul de domiciliu pentru care se fac viramente 
la luna de referinta 
SEPTEMBRIE 2021</t>
  </si>
  <si>
    <t>Situatie centralizatoare privind numarul de participanti  
care nu figurează cu declaraţii depuse 
in sistemul public de pensii</t>
  </si>
  <si>
    <t>Situatie centralizatoare    
privind repartizarea pe sexe a participantilor    
aferente lunii de referinta 
SEPTEMBRIE 2021</t>
  </si>
  <si>
    <t>Situatie centralizatoare              
privind repartizarea pe sexe si varste a participantilor              
aferente lunii de referinta 
SEPTEMBRIE 2021</t>
  </si>
</sst>
</file>

<file path=xl/styles.xml><?xml version="1.0" encoding="utf-8"?>
<styleSheet xmlns="http://schemas.openxmlformats.org/spreadsheetml/2006/main">
  <numFmts count="1">
    <numFmt numFmtId="164" formatCode="#,##0.0000"/>
  </numFmts>
  <fonts count="24">
    <font>
      <sz val="10"/>
      <name val="Arial"/>
      <charset val="238"/>
    </font>
    <font>
      <sz val="10"/>
      <name val="Arial"/>
      <family val="2"/>
    </font>
    <font>
      <b/>
      <sz val="12"/>
      <name val="Arial"/>
      <family val="2"/>
    </font>
    <font>
      <sz val="12"/>
      <name val="Arial"/>
      <family val="2"/>
    </font>
    <font>
      <sz val="12"/>
      <name val="Arial"/>
      <family val="2"/>
    </font>
    <font>
      <b/>
      <sz val="14"/>
      <name val="Arial"/>
      <family val="2"/>
    </font>
    <font>
      <sz val="14"/>
      <name val="Arial"/>
      <family val="2"/>
    </font>
    <font>
      <sz val="10"/>
      <name val="Arial"/>
      <family val="2"/>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b/>
      <sz val="11"/>
      <name val="Arial"/>
      <family val="2"/>
    </font>
    <font>
      <sz val="11"/>
      <name val="Arial"/>
      <family val="2"/>
    </font>
    <font>
      <sz val="9"/>
      <name val="Arial"/>
      <family val="2"/>
    </font>
    <font>
      <sz val="8"/>
      <name val="Arial"/>
      <family val="2"/>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9"/>
        <bgColor indexed="64"/>
      </patternFill>
    </fill>
    <fill>
      <patternFill patternType="solid">
        <fgColor theme="7" tint="0.39997558519241921"/>
        <bgColor indexed="64"/>
      </patternFill>
    </fill>
    <fill>
      <patternFill patternType="solid">
        <fgColor theme="7" tint="0.79998168889431442"/>
        <bgColor indexed="64"/>
      </patternFill>
    </fill>
  </fills>
  <borders count="20">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35">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5" fillId="0" borderId="0" xfId="0" applyFont="1"/>
    <xf numFmtId="0" fontId="0" fillId="0" borderId="0" xfId="0" applyAlignment="1">
      <alignment wrapText="1"/>
    </xf>
    <xf numFmtId="0" fontId="3" fillId="0" borderId="0" xfId="26" applyFont="1"/>
    <xf numFmtId="10" fontId="3" fillId="0" borderId="0" xfId="26" applyNumberFormat="1" applyFont="1"/>
    <xf numFmtId="0" fontId="17" fillId="0" borderId="0" xfId="0" applyFont="1" applyAlignment="1">
      <alignment horizontal="right"/>
    </xf>
    <xf numFmtId="164" fontId="17" fillId="0" borderId="0" xfId="0" applyNumberFormat="1" applyFont="1" applyAlignment="1">
      <alignment horizontal="left" vertical="center"/>
    </xf>
    <xf numFmtId="0" fontId="12" fillId="0" borderId="0" xfId="0" applyFont="1"/>
    <xf numFmtId="3" fontId="12" fillId="0" borderId="0" xfId="0" applyNumberFormat="1" applyFont="1"/>
    <xf numFmtId="0" fontId="17" fillId="0" borderId="0" xfId="0" applyFont="1"/>
    <xf numFmtId="0" fontId="2" fillId="20" borderId="2" xfId="0" applyFont="1" applyFill="1" applyBorder="1" applyAlignment="1">
      <alignment horizontal="center" vertical="center" wrapText="1"/>
    </xf>
    <xf numFmtId="3" fontId="6" fillId="0" borderId="2" xfId="0" applyNumberFormat="1" applyFont="1" applyBorder="1"/>
    <xf numFmtId="3" fontId="6" fillId="0" borderId="3" xfId="0" applyNumberFormat="1" applyFont="1" applyBorder="1"/>
    <xf numFmtId="0" fontId="10" fillId="0" borderId="0" xfId="0" applyFont="1"/>
    <xf numFmtId="4" fontId="0" fillId="0" borderId="0" xfId="0" applyNumberFormat="1"/>
    <xf numFmtId="0" fontId="20" fillId="0" borderId="0" xfId="26" applyFont="1"/>
    <xf numFmtId="3" fontId="4" fillId="0" borderId="0" xfId="0" applyNumberFormat="1" applyFont="1" applyBorder="1"/>
    <xf numFmtId="3" fontId="0" fillId="0" borderId="0" xfId="0" applyNumberFormat="1" applyBorder="1"/>
    <xf numFmtId="3" fontId="3" fillId="0" borderId="0" xfId="26" applyNumberFormat="1" applyFont="1"/>
    <xf numFmtId="0" fontId="0" fillId="21" borderId="0" xfId="0" applyFill="1"/>
    <xf numFmtId="0" fontId="2" fillId="20" borderId="4" xfId="0" applyFont="1" applyFill="1" applyBorder="1" applyAlignment="1">
      <alignment horizontal="center" vertical="center" wrapText="1"/>
    </xf>
    <xf numFmtId="0" fontId="21" fillId="0" borderId="0" xfId="0" applyFont="1" applyAlignment="1">
      <alignment horizontal="right"/>
    </xf>
    <xf numFmtId="164" fontId="22" fillId="0" borderId="0" xfId="0" quotePrefix="1" applyNumberFormat="1" applyFont="1" applyAlignment="1">
      <alignment horizontal="left"/>
    </xf>
    <xf numFmtId="0" fontId="21" fillId="0" borderId="0" xfId="0" applyFont="1"/>
    <xf numFmtId="0" fontId="12" fillId="22" borderId="2" xfId="0" applyFont="1" applyFill="1" applyBorder="1" applyAlignment="1">
      <alignment horizontal="center" vertical="center" wrapText="1"/>
    </xf>
    <xf numFmtId="0" fontId="13" fillId="22" borderId="8" xfId="0" applyFont="1" applyFill="1" applyBorder="1" applyAlignment="1">
      <alignment horizontal="centerContinuous"/>
    </xf>
    <xf numFmtId="0" fontId="13" fillId="22" borderId="9" xfId="0" applyFont="1" applyFill="1" applyBorder="1" applyAlignment="1">
      <alignment horizontal="centerContinuous"/>
    </xf>
    <xf numFmtId="3" fontId="13" fillId="22" borderId="9" xfId="0" applyNumberFormat="1" applyFont="1" applyFill="1" applyBorder="1"/>
    <xf numFmtId="3" fontId="13" fillId="22" borderId="10" xfId="0" applyNumberFormat="1" applyFont="1" applyFill="1" applyBorder="1"/>
    <xf numFmtId="0" fontId="12" fillId="23" borderId="4" xfId="0" applyFont="1" applyFill="1" applyBorder="1" applyAlignment="1">
      <alignment horizontal="center"/>
    </xf>
    <xf numFmtId="0" fontId="19" fillId="23" borderId="2" xfId="0" applyFont="1" applyFill="1" applyBorder="1" applyAlignment="1">
      <alignment horizontal="left"/>
    </xf>
    <xf numFmtId="3" fontId="13" fillId="23" borderId="2" xfId="0" applyNumberFormat="1" applyFont="1" applyFill="1" applyBorder="1"/>
    <xf numFmtId="3" fontId="13" fillId="23" borderId="3" xfId="0" applyNumberFormat="1" applyFont="1" applyFill="1" applyBorder="1"/>
    <xf numFmtId="0" fontId="12" fillId="23" borderId="4" xfId="0" quotePrefix="1" applyFont="1" applyFill="1" applyBorder="1" applyAlignment="1">
      <alignment horizontal="center"/>
    </xf>
    <xf numFmtId="0" fontId="12" fillId="23" borderId="2" xfId="0" applyFont="1" applyFill="1" applyBorder="1" applyAlignment="1">
      <alignment horizontal="left"/>
    </xf>
    <xf numFmtId="0" fontId="12" fillId="22" borderId="3" xfId="0" applyFont="1" applyFill="1" applyBorder="1" applyAlignment="1">
      <alignment horizontal="center" vertical="center" wrapText="1"/>
    </xf>
    <xf numFmtId="0" fontId="12" fillId="22" borderId="8" xfId="0" applyFont="1" applyFill="1" applyBorder="1" applyAlignment="1">
      <alignment horizontal="centerContinuous"/>
    </xf>
    <xf numFmtId="10" fontId="13" fillId="22" borderId="9" xfId="0" applyNumberFormat="1" applyFont="1" applyFill="1" applyBorder="1"/>
    <xf numFmtId="10" fontId="13" fillId="23" borderId="2" xfId="0" applyNumberFormat="1" applyFont="1" applyFill="1" applyBorder="1"/>
    <xf numFmtId="3" fontId="13" fillId="22" borderId="9" xfId="0" applyNumberFormat="1" applyFont="1" applyFill="1" applyBorder="1" applyAlignment="1">
      <alignment horizontal="right"/>
    </xf>
    <xf numFmtId="3" fontId="13" fillId="22" borderId="10" xfId="0" applyNumberFormat="1" applyFont="1" applyFill="1" applyBorder="1" applyAlignment="1">
      <alignment horizontal="right"/>
    </xf>
    <xf numFmtId="0" fontId="0" fillId="0" borderId="0" xfId="0" applyBorder="1"/>
    <xf numFmtId="0" fontId="21" fillId="22" borderId="2" xfId="0" applyFont="1" applyFill="1" applyBorder="1" applyAlignment="1">
      <alignment vertical="center" wrapText="1"/>
    </xf>
    <xf numFmtId="0" fontId="12" fillId="0" borderId="14" xfId="0" applyFont="1" applyBorder="1"/>
    <xf numFmtId="0" fontId="12" fillId="0" borderId="8" xfId="0" applyFont="1" applyBorder="1"/>
    <xf numFmtId="17" fontId="12" fillId="22" borderId="15" xfId="0" quotePrefix="1" applyNumberFormat="1" applyFont="1" applyFill="1" applyBorder="1" applyAlignment="1">
      <alignment horizontal="center" vertical="center" wrapText="1"/>
    </xf>
    <xf numFmtId="17" fontId="12" fillId="22" borderId="16" xfId="0" quotePrefix="1" applyNumberFormat="1" applyFont="1" applyFill="1" applyBorder="1" applyAlignment="1">
      <alignment horizontal="center" vertical="center" wrapText="1"/>
    </xf>
    <xf numFmtId="0" fontId="21" fillId="22" borderId="9" xfId="0" applyFont="1" applyFill="1" applyBorder="1" applyAlignment="1">
      <alignment vertical="center" wrapText="1"/>
    </xf>
    <xf numFmtId="0" fontId="21" fillId="22" borderId="10" xfId="0" applyFont="1" applyFill="1" applyBorder="1" applyAlignment="1">
      <alignment vertical="center" wrapText="1"/>
    </xf>
    <xf numFmtId="0" fontId="12" fillId="22" borderId="4" xfId="0" applyFont="1" applyFill="1" applyBorder="1"/>
    <xf numFmtId="0" fontId="13" fillId="23" borderId="2" xfId="0" applyFont="1" applyFill="1" applyBorder="1"/>
    <xf numFmtId="0" fontId="13" fillId="23" borderId="3" xfId="0" applyFont="1" applyFill="1" applyBorder="1"/>
    <xf numFmtId="164" fontId="13" fillId="23" borderId="2" xfId="0" applyNumberFormat="1" applyFont="1" applyFill="1" applyBorder="1"/>
    <xf numFmtId="164" fontId="13" fillId="23" borderId="3" xfId="0" applyNumberFormat="1" applyFont="1" applyFill="1" applyBorder="1"/>
    <xf numFmtId="0" fontId="21" fillId="22" borderId="3" xfId="0" applyFont="1" applyFill="1" applyBorder="1" applyAlignment="1">
      <alignment vertical="center" wrapText="1"/>
    </xf>
    <xf numFmtId="2" fontId="13" fillId="22" borderId="9" xfId="0" applyNumberFormat="1" applyFont="1" applyFill="1" applyBorder="1" applyAlignment="1">
      <alignment horizontal="center"/>
    </xf>
    <xf numFmtId="2" fontId="13" fillId="22" borderId="10" xfId="0" applyNumberFormat="1" applyFont="1" applyFill="1" applyBorder="1" applyAlignment="1">
      <alignment horizontal="center"/>
    </xf>
    <xf numFmtId="2" fontId="13" fillId="23" borderId="2" xfId="0" applyNumberFormat="1" applyFont="1" applyFill="1" applyBorder="1" applyAlignment="1">
      <alignment horizontal="center"/>
    </xf>
    <xf numFmtId="2" fontId="13" fillId="23" borderId="3" xfId="0" applyNumberFormat="1" applyFont="1" applyFill="1" applyBorder="1" applyAlignment="1">
      <alignment horizontal="center"/>
    </xf>
    <xf numFmtId="3" fontId="3" fillId="0" borderId="0" xfId="0" applyNumberFormat="1" applyFont="1" applyFill="1" applyBorder="1"/>
    <xf numFmtId="0" fontId="13" fillId="22" borderId="2" xfId="0" applyFont="1" applyFill="1" applyBorder="1" applyAlignment="1">
      <alignment horizontal="center" vertical="center" wrapText="1"/>
    </xf>
    <xf numFmtId="17" fontId="12" fillId="22" borderId="14" xfId="0" quotePrefix="1" applyNumberFormat="1" applyFont="1" applyFill="1" applyBorder="1" applyAlignment="1">
      <alignment horizontal="center" vertical="center" wrapText="1"/>
    </xf>
    <xf numFmtId="3" fontId="13" fillId="23" borderId="8" xfId="0" applyNumberFormat="1" applyFont="1" applyFill="1" applyBorder="1"/>
    <xf numFmtId="3" fontId="13" fillId="23" borderId="9" xfId="0" applyNumberFormat="1" applyFont="1" applyFill="1" applyBorder="1"/>
    <xf numFmtId="3" fontId="13" fillId="23" borderId="10" xfId="0" applyNumberFormat="1" applyFont="1" applyFill="1" applyBorder="1"/>
    <xf numFmtId="0" fontId="12" fillId="22" borderId="4" xfId="26" applyFont="1" applyFill="1" applyBorder="1" applyAlignment="1">
      <alignment horizontal="center"/>
    </xf>
    <xf numFmtId="0" fontId="12" fillId="22" borderId="2" xfId="26" applyFont="1" applyFill="1" applyBorder="1" applyAlignment="1">
      <alignment horizontal="center"/>
    </xf>
    <xf numFmtId="10" fontId="12" fillId="22" borderId="3" xfId="26" applyNumberFormat="1" applyFont="1" applyFill="1" applyBorder="1" applyAlignment="1">
      <alignment horizontal="center"/>
    </xf>
    <xf numFmtId="0" fontId="12" fillId="23" borderId="4" xfId="26" applyFont="1" applyFill="1" applyBorder="1"/>
    <xf numFmtId="0" fontId="12" fillId="23" borderId="2" xfId="26" applyFont="1" applyFill="1" applyBorder="1"/>
    <xf numFmtId="10" fontId="13" fillId="23" borderId="3" xfId="26" applyNumberFormat="1" applyFont="1" applyFill="1" applyBorder="1"/>
    <xf numFmtId="0" fontId="13" fillId="22" borderId="8" xfId="26" applyFont="1" applyFill="1" applyBorder="1"/>
    <xf numFmtId="0" fontId="13" fillId="22" borderId="9" xfId="26" applyFont="1" applyFill="1" applyBorder="1"/>
    <xf numFmtId="10" fontId="13" fillId="22" borderId="10" xfId="26" applyNumberFormat="1" applyFont="1" applyFill="1" applyBorder="1"/>
    <xf numFmtId="0" fontId="12" fillId="22" borderId="3" xfId="26" applyFont="1" applyFill="1" applyBorder="1" applyAlignment="1">
      <alignment horizontal="center" vertical="center" wrapText="1"/>
    </xf>
    <xf numFmtId="0" fontId="12" fillId="22" borderId="3" xfId="26" applyFont="1" applyFill="1" applyBorder="1" applyAlignment="1">
      <alignment horizontal="center"/>
    </xf>
    <xf numFmtId="3" fontId="13" fillId="22" borderId="10" xfId="25" applyNumberFormat="1" applyFont="1" applyFill="1" applyBorder="1"/>
    <xf numFmtId="0" fontId="12" fillId="23" borderId="4" xfId="26" applyFont="1" applyFill="1" applyBorder="1" applyAlignment="1">
      <alignment horizontal="center"/>
    </xf>
    <xf numFmtId="3" fontId="13" fillId="23" borderId="3" xfId="25" applyNumberFormat="1" applyFont="1" applyFill="1" applyBorder="1"/>
    <xf numFmtId="17" fontId="13" fillId="23" borderId="4" xfId="0" quotePrefix="1" applyNumberFormat="1" applyFont="1" applyFill="1" applyBorder="1"/>
    <xf numFmtId="17" fontId="13" fillId="23" borderId="8" xfId="0" quotePrefix="1" applyNumberFormat="1" applyFont="1" applyFill="1" applyBorder="1"/>
    <xf numFmtId="0" fontId="12" fillId="22" borderId="2" xfId="0" applyFont="1" applyFill="1" applyBorder="1" applyAlignment="1">
      <alignment horizontal="center" vertical="center" wrapText="1"/>
    </xf>
    <xf numFmtId="0" fontId="12" fillId="22" borderId="5" xfId="0" applyFont="1" applyFill="1" applyBorder="1" applyAlignment="1">
      <alignment horizontal="center" vertical="center" wrapText="1"/>
    </xf>
    <xf numFmtId="0" fontId="12" fillId="22" borderId="6" xfId="0" applyFont="1" applyFill="1" applyBorder="1" applyAlignment="1">
      <alignment horizontal="center" vertical="center"/>
    </xf>
    <xf numFmtId="0" fontId="12" fillId="22" borderId="7" xfId="0" applyFont="1" applyFill="1" applyBorder="1" applyAlignment="1">
      <alignment horizontal="center" vertical="center"/>
    </xf>
    <xf numFmtId="3" fontId="12" fillId="22" borderId="2" xfId="0" applyNumberFormat="1" applyFont="1" applyFill="1" applyBorder="1" applyAlignment="1">
      <alignment horizontal="center" vertical="center" wrapText="1"/>
    </xf>
    <xf numFmtId="3" fontId="12" fillId="22" borderId="3" xfId="0" applyNumberFormat="1" applyFont="1" applyFill="1" applyBorder="1" applyAlignment="1">
      <alignment horizontal="center" vertical="center" wrapText="1"/>
    </xf>
    <xf numFmtId="0" fontId="12" fillId="22" borderId="4" xfId="0" applyFont="1" applyFill="1" applyBorder="1" applyAlignment="1">
      <alignment horizontal="center" vertical="center" wrapText="1"/>
    </xf>
    <xf numFmtId="0" fontId="10" fillId="0" borderId="0" xfId="0" applyFont="1" applyAlignment="1">
      <alignment horizontal="left" vertical="top" wrapText="1"/>
    </xf>
    <xf numFmtId="0" fontId="10" fillId="0" borderId="0" xfId="0" applyNumberFormat="1" applyFont="1" applyAlignment="1">
      <alignment horizontal="left" vertical="top" wrapText="1"/>
    </xf>
    <xf numFmtId="0" fontId="10" fillId="0" borderId="0" xfId="0" applyFont="1" applyAlignment="1">
      <alignment horizontal="left" vertical="top"/>
    </xf>
    <xf numFmtId="0" fontId="12" fillId="22" borderId="3" xfId="0" applyFont="1" applyFill="1" applyBorder="1" applyAlignment="1">
      <alignment horizontal="center" vertical="center" wrapText="1"/>
    </xf>
    <xf numFmtId="17" fontId="12" fillId="22" borderId="2" xfId="0" quotePrefix="1" applyNumberFormat="1" applyFont="1" applyFill="1" applyBorder="1" applyAlignment="1">
      <alignment horizontal="center" vertical="center" wrapText="1"/>
    </xf>
    <xf numFmtId="17" fontId="12" fillId="22" borderId="3" xfId="0" quotePrefix="1" applyNumberFormat="1" applyFont="1" applyFill="1" applyBorder="1" applyAlignment="1">
      <alignment horizontal="center" vertical="center" wrapText="1"/>
    </xf>
    <xf numFmtId="0" fontId="13" fillId="22" borderId="8" xfId="0" applyFont="1" applyFill="1" applyBorder="1" applyAlignment="1">
      <alignment horizontal="center"/>
    </xf>
    <xf numFmtId="0" fontId="13" fillId="22" borderId="9" xfId="0" applyFont="1" applyFill="1" applyBorder="1" applyAlignment="1">
      <alignment horizontal="center"/>
    </xf>
    <xf numFmtId="0" fontId="12" fillId="22" borderId="14" xfId="0" applyFont="1" applyFill="1" applyBorder="1" applyAlignment="1">
      <alignment horizontal="center" vertical="center" wrapText="1"/>
    </xf>
    <xf numFmtId="0" fontId="12" fillId="22" borderId="15" xfId="0" applyFont="1" applyFill="1" applyBorder="1" applyAlignment="1">
      <alignment horizontal="center" vertical="center" wrapText="1"/>
    </xf>
    <xf numFmtId="0" fontId="12" fillId="22" borderId="15" xfId="0" quotePrefix="1" applyFont="1" applyFill="1" applyBorder="1" applyAlignment="1">
      <alignment horizontal="center" vertical="center" wrapText="1"/>
    </xf>
    <xf numFmtId="0" fontId="12" fillId="22" borderId="2" xfId="0" quotePrefix="1" applyFont="1" applyFill="1" applyBorder="1" applyAlignment="1">
      <alignment horizontal="center" vertical="center" wrapText="1"/>
    </xf>
    <xf numFmtId="0" fontId="12" fillId="22" borderId="16" xfId="0" applyFont="1" applyFill="1" applyBorder="1" applyAlignment="1">
      <alignment horizontal="center" vertical="center" wrapText="1"/>
    </xf>
    <xf numFmtId="0" fontId="12" fillId="22" borderId="11" xfId="0" applyFont="1" applyFill="1" applyBorder="1" applyAlignment="1">
      <alignment horizontal="center" vertical="center" wrapText="1"/>
    </xf>
    <xf numFmtId="0" fontId="12" fillId="22" borderId="12" xfId="0" applyFont="1" applyFill="1" applyBorder="1" applyAlignment="1">
      <alignment horizontal="center" vertical="center"/>
    </xf>
    <xf numFmtId="0" fontId="12" fillId="22" borderId="13" xfId="0" applyFont="1" applyFill="1" applyBorder="1" applyAlignment="1">
      <alignment horizontal="center" vertical="center"/>
    </xf>
    <xf numFmtId="0" fontId="13" fillId="22" borderId="2" xfId="0" applyFont="1" applyFill="1" applyBorder="1" applyAlignment="1">
      <alignment horizontal="center" vertical="center" wrapText="1"/>
    </xf>
    <xf numFmtId="0" fontId="14" fillId="22" borderId="2" xfId="0" applyFont="1" applyFill="1" applyBorder="1" applyAlignment="1">
      <alignment horizontal="center" vertical="center" wrapText="1"/>
    </xf>
    <xf numFmtId="0" fontId="13" fillId="22" borderId="4" xfId="0" applyFont="1" applyFill="1" applyBorder="1" applyAlignment="1">
      <alignment horizontal="center" vertical="center" wrapText="1"/>
    </xf>
    <xf numFmtId="0" fontId="14" fillId="22" borderId="4" xfId="0" applyFont="1" applyFill="1" applyBorder="1" applyAlignment="1">
      <alignment horizontal="center" vertical="center" wrapText="1"/>
    </xf>
    <xf numFmtId="0" fontId="13" fillId="22" borderId="5" xfId="0" applyFont="1" applyFill="1" applyBorder="1" applyAlignment="1">
      <alignment horizontal="center" vertical="center" wrapText="1"/>
    </xf>
    <xf numFmtId="0" fontId="13" fillId="22" borderId="6" xfId="0" applyFont="1" applyFill="1" applyBorder="1" applyAlignment="1">
      <alignment horizontal="center" vertical="center"/>
    </xf>
    <xf numFmtId="0" fontId="13" fillId="22" borderId="7" xfId="0" applyFont="1" applyFill="1" applyBorder="1" applyAlignment="1">
      <alignment horizontal="center" vertical="center"/>
    </xf>
    <xf numFmtId="0" fontId="13" fillId="22" borderId="3" xfId="0" applyFont="1" applyFill="1" applyBorder="1" applyAlignment="1">
      <alignment horizontal="center" vertical="center" wrapText="1"/>
    </xf>
    <xf numFmtId="0" fontId="14" fillId="22" borderId="3" xfId="0" applyFont="1" applyFill="1" applyBorder="1" applyAlignment="1">
      <alignment horizontal="center" vertical="center" wrapText="1"/>
    </xf>
    <xf numFmtId="0" fontId="12" fillId="22" borderId="4" xfId="26" applyFont="1" applyFill="1" applyBorder="1" applyAlignment="1">
      <alignment horizontal="center"/>
    </xf>
    <xf numFmtId="0" fontId="12" fillId="22" borderId="2" xfId="26" applyFont="1" applyFill="1" applyBorder="1" applyAlignment="1">
      <alignment horizontal="center"/>
    </xf>
    <xf numFmtId="0" fontId="12" fillId="22" borderId="3" xfId="26" applyFont="1" applyFill="1" applyBorder="1" applyAlignment="1">
      <alignment horizontal="center"/>
    </xf>
    <xf numFmtId="0" fontId="2" fillId="0" borderId="0" xfId="26" applyFont="1" applyAlignment="1">
      <alignment horizontal="center"/>
    </xf>
    <xf numFmtId="0" fontId="12" fillId="22" borderId="5" xfId="26" applyFont="1" applyFill="1" applyBorder="1" applyAlignment="1">
      <alignment horizontal="center" vertical="center" wrapText="1"/>
    </xf>
    <xf numFmtId="0" fontId="12" fillId="22" borderId="6" xfId="26" applyFont="1" applyFill="1" applyBorder="1" applyAlignment="1">
      <alignment horizontal="center" vertical="center"/>
    </xf>
    <xf numFmtId="0" fontId="12" fillId="22" borderId="7" xfId="26" applyFont="1" applyFill="1" applyBorder="1" applyAlignment="1">
      <alignment horizontal="center" vertical="center"/>
    </xf>
    <xf numFmtId="0" fontId="12" fillId="22" borderId="4" xfId="26" applyFont="1" applyFill="1" applyBorder="1" applyAlignment="1">
      <alignment horizontal="center" vertical="center"/>
    </xf>
    <xf numFmtId="0" fontId="12" fillId="22" borderId="2" xfId="26" applyFont="1" applyFill="1" applyBorder="1" applyAlignment="1">
      <alignment horizontal="center" vertical="center"/>
    </xf>
    <xf numFmtId="0" fontId="12" fillId="22" borderId="5" xfId="25" applyFont="1" applyFill="1" applyBorder="1" applyAlignment="1">
      <alignment horizontal="center" vertical="center" wrapText="1"/>
    </xf>
    <xf numFmtId="0" fontId="12" fillId="22" borderId="6" xfId="25" applyFont="1" applyFill="1" applyBorder="1" applyAlignment="1">
      <alignment horizontal="center" vertical="center"/>
    </xf>
    <xf numFmtId="0" fontId="12" fillId="22" borderId="7" xfId="25" applyFont="1" applyFill="1" applyBorder="1" applyAlignment="1">
      <alignment horizontal="center" vertical="center"/>
    </xf>
    <xf numFmtId="3" fontId="13" fillId="22" borderId="8" xfId="0" applyNumberFormat="1" applyFont="1" applyFill="1" applyBorder="1" applyAlignment="1">
      <alignment horizontal="center"/>
    </xf>
    <xf numFmtId="3" fontId="13" fillId="22" borderId="9" xfId="0" applyNumberFormat="1" applyFont="1" applyFill="1" applyBorder="1" applyAlignment="1">
      <alignment horizontal="center"/>
    </xf>
    <xf numFmtId="0" fontId="12" fillId="22" borderId="17" xfId="0" applyFont="1" applyFill="1" applyBorder="1" applyAlignment="1">
      <alignment horizontal="center" vertical="center" wrapText="1"/>
    </xf>
    <xf numFmtId="0" fontId="12" fillId="22" borderId="18" xfId="0" applyFont="1" applyFill="1" applyBorder="1" applyAlignment="1">
      <alignment horizontal="center" vertical="center" wrapText="1"/>
    </xf>
    <xf numFmtId="0" fontId="12" fillId="22" borderId="19"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Repartizarea pe sexe a participantilor
la luna de referinta SEPTEMBRIE 2021
</a:t>
            </a:r>
          </a:p>
        </c:rich>
      </c:tx>
      <c:layout>
        <c:manualLayout>
          <c:xMode val="edge"/>
          <c:yMode val="edge"/>
          <c:x val="0.34374505707794928"/>
          <c:y val="8.0719499103707945E-2"/>
        </c:manualLayout>
      </c:layout>
    </c:title>
    <c:view3D>
      <c:perspective val="0"/>
    </c:view3D>
    <c:plotArea>
      <c:layout>
        <c:manualLayout>
          <c:layoutTarget val="inner"/>
          <c:xMode val="edge"/>
          <c:yMode val="edge"/>
          <c:x val="0.15094339622641526"/>
          <c:y val="0.38336052202283882"/>
          <c:w val="0.6270810210876806"/>
          <c:h val="0.36541598694942939"/>
        </c:manualLayout>
      </c:layout>
      <c:pie3DChart>
        <c:varyColors val="1"/>
        <c:ser>
          <c:idx val="0"/>
          <c:order val="0"/>
          <c:dPt>
            <c:idx val="0"/>
            <c:explosion val="8"/>
          </c:dPt>
          <c:dLbls>
            <c:dLbl>
              <c:idx val="0"/>
              <c:layout>
                <c:manualLayout>
                  <c:x val="-0.11432208598786414"/>
                  <c:y val="-0.19734381489426392"/>
                </c:manualLayout>
              </c:layout>
              <c:dLblPos val="bestFit"/>
              <c:showVal val="1"/>
              <c:showPercent val="1"/>
              <c:separator>
</c:separator>
            </c:dLbl>
            <c:dLbl>
              <c:idx val="1"/>
              <c:layout>
                <c:manualLayout>
                  <c:x val="6.0355568761451955E-2"/>
                  <c:y val="-0.28044289732951438"/>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rp_sexe_0921!$E$4:$F$4</c:f>
              <c:strCache>
                <c:ptCount val="2"/>
                <c:pt idx="0">
                  <c:v>femei</c:v>
                </c:pt>
                <c:pt idx="1">
                  <c:v>barbati</c:v>
                </c:pt>
              </c:strCache>
            </c:strRef>
          </c:cat>
          <c:val>
            <c:numRef>
              <c:f>rp_sexe_0921!$E$12:$F$12</c:f>
              <c:numCache>
                <c:formatCode>#,##0</c:formatCode>
                <c:ptCount val="2"/>
                <c:pt idx="0">
                  <c:v>3717712</c:v>
                </c:pt>
                <c:pt idx="1">
                  <c:v>4028521</c:v>
                </c:pt>
              </c:numCache>
            </c:numRef>
          </c:val>
        </c:ser>
        <c:dLbls>
          <c:showVal val="1"/>
          <c:showPercent val="1"/>
          <c:separator>
</c:separator>
        </c:dLbls>
      </c:pie3DChart>
      <c:spPr>
        <a:noFill/>
        <a:ln w="25400">
          <a:noFill/>
        </a:ln>
      </c:spPr>
    </c:plotArea>
    <c:legend>
      <c:legendPos val="r"/>
      <c:layout>
        <c:manualLayout>
          <c:xMode val="edge"/>
          <c:yMode val="edge"/>
          <c:x val="0.45283020294732068"/>
          <c:y val="0.80032728785614127"/>
          <c:w val="8.7680300466643213E-2"/>
          <c:h val="0.14729946427929397"/>
        </c:manualLayout>
      </c:layout>
      <c:txPr>
        <a:bodyPr/>
        <a:lstStyle/>
        <a:p>
          <a:pPr>
            <a:defRPr b="1"/>
          </a:pPr>
          <a:endParaRPr lang="en-US"/>
        </a:p>
      </c:txPr>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22" l="0.70000000000000018" r="0.70000000000000018" t="0.75000000000000022" header="0.3000000000000001" footer="0.30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00"/>
            </a:pPr>
            <a:r>
              <a:rPr lang="en-US" sz="1000"/>
              <a:t>Situatie centralizatoare privind repartizarea</a:t>
            </a:r>
            <a:endParaRPr lang="ro-RO" sz="1000"/>
          </a:p>
          <a:p>
            <a:pPr>
              <a:defRPr sz="1000"/>
            </a:pPr>
            <a:r>
              <a:rPr lang="en-US" sz="1000"/>
              <a:t> pe sexe si categorii de varsta a participantilor</a:t>
            </a:r>
            <a:endParaRPr lang="ro-RO" sz="1000"/>
          </a:p>
          <a:p>
            <a:pPr>
              <a:defRPr sz="1000"/>
            </a:pPr>
            <a:r>
              <a:rPr lang="en-US" sz="1000"/>
              <a:t> aferente lunii de referinta SEPTEMBRIE 2021</a:t>
            </a:r>
          </a:p>
        </c:rich>
      </c:tx>
      <c:layout>
        <c:manualLayout>
          <c:xMode val="edge"/>
          <c:yMode val="edge"/>
          <c:x val="0.31434266759820501"/>
          <c:y val="8.9333312707227913E-2"/>
        </c:manualLayout>
      </c:layout>
    </c:title>
    <c:view3D>
      <c:hPercent val="167"/>
      <c:depthPercent val="100"/>
      <c:rAngAx val="1"/>
    </c:view3D>
    <c:plotArea>
      <c:layout>
        <c:manualLayout>
          <c:layoutTarget val="inner"/>
          <c:xMode val="edge"/>
          <c:yMode val="edge"/>
          <c:x val="0.18934911242603567"/>
          <c:y val="0.27032161057272952"/>
          <c:w val="0.55739644970414171"/>
          <c:h val="0.66918776323598772"/>
        </c:manualLayout>
      </c:layout>
      <c:bar3DChart>
        <c:barDir val="bar"/>
        <c:grouping val="clustered"/>
        <c:ser>
          <c:idx val="0"/>
          <c:order val="0"/>
          <c:tx>
            <c:strRef>
              <c:f>rp_varste_sexe_0921!$E$5:$H$5</c:f>
              <c:strCache>
                <c:ptCount val="1"/>
                <c:pt idx="0">
                  <c:v>15-25 ani 25-35 ani 35-45 ani peste 45 de ani</c:v>
                </c:pt>
              </c:strCache>
            </c:strRef>
          </c:tx>
          <c:dLbls>
            <c:dLbl>
              <c:idx val="0"/>
              <c:layout>
                <c:manualLayout>
                  <c:x val="-0.12428346456692921"/>
                  <c:y val="3.616787977117202E-3"/>
                </c:manualLayout>
              </c:layout>
              <c:spPr/>
              <c:txPr>
                <a:bodyPr/>
                <a:lstStyle/>
                <a:p>
                  <a:pPr>
                    <a:defRPr b="1"/>
                  </a:pPr>
                  <a:endParaRPr lang="en-US"/>
                </a:p>
              </c:txPr>
              <c:showVal val="1"/>
            </c:dLbl>
            <c:dLbl>
              <c:idx val="1"/>
              <c:layout>
                <c:manualLayout>
                  <c:x val="-0.30988423488484113"/>
                  <c:y val="3.8807436405043174E-3"/>
                </c:manualLayout>
              </c:layout>
              <c:spPr/>
              <c:txPr>
                <a:bodyPr/>
                <a:lstStyle/>
                <a:p>
                  <a:pPr>
                    <a:defRPr b="1"/>
                  </a:pPr>
                  <a:endParaRPr lang="en-US"/>
                </a:p>
              </c:txPr>
              <c:showVal val="1"/>
            </c:dLbl>
            <c:dLbl>
              <c:idx val="2"/>
              <c:layout>
                <c:manualLayout>
                  <c:x val="-0.34913093851434251"/>
                  <c:y val="-3.4167373690765076E-3"/>
                </c:manualLayout>
              </c:layout>
              <c:spPr/>
              <c:txPr>
                <a:bodyPr/>
                <a:lstStyle/>
                <a:p>
                  <a:pPr>
                    <a:defRPr b="1"/>
                  </a:pPr>
                  <a:endParaRPr lang="en-US"/>
                </a:p>
              </c:txPr>
              <c:showVal val="1"/>
            </c:dLbl>
            <c:dLbl>
              <c:idx val="3"/>
              <c:layout>
                <c:manualLayout>
                  <c:x val="-0.24451120533010307"/>
                  <c:y val="-3.1527817056894486E-3"/>
                </c:manualLayout>
              </c:layout>
              <c:spPr/>
              <c:txPr>
                <a:bodyPr/>
                <a:lstStyle/>
                <a:p>
                  <a:pPr>
                    <a:defRPr b="1"/>
                  </a:pPr>
                  <a:endParaRPr lang="en-US"/>
                </a:p>
              </c:txPr>
              <c:showVal val="1"/>
            </c:dLbl>
            <c:txPr>
              <a:bodyPr/>
              <a:lstStyle/>
              <a:p>
                <a:pPr>
                  <a:defRPr b="1"/>
                </a:pPr>
                <a:endParaRPr lang="en-US"/>
              </a:p>
            </c:txPr>
            <c:showVal val="1"/>
          </c:dLbls>
          <c:cat>
            <c:strRef>
              <c:f>rp_varste_sexe_0921!$E$5:$H$5</c:f>
              <c:strCache>
                <c:ptCount val="4"/>
                <c:pt idx="0">
                  <c:v>15-25 ani</c:v>
                </c:pt>
                <c:pt idx="1">
                  <c:v>25-35 ani</c:v>
                </c:pt>
                <c:pt idx="2">
                  <c:v>35-45 ani</c:v>
                </c:pt>
                <c:pt idx="3">
                  <c:v>peste 45 de ani</c:v>
                </c:pt>
              </c:strCache>
            </c:strRef>
          </c:cat>
          <c:val>
            <c:numRef>
              <c:f>rp_varste_sexe_0921!$E$14:$H$14</c:f>
              <c:numCache>
                <c:formatCode>#,##0</c:formatCode>
                <c:ptCount val="4"/>
                <c:pt idx="0">
                  <c:v>757889</c:v>
                </c:pt>
                <c:pt idx="1">
                  <c:v>2205082</c:v>
                </c:pt>
                <c:pt idx="2">
                  <c:v>2715674</c:v>
                </c:pt>
                <c:pt idx="3">
                  <c:v>2067588</c:v>
                </c:pt>
              </c:numCache>
            </c:numRef>
          </c:val>
        </c:ser>
        <c:dLbls>
          <c:showVal val="1"/>
        </c:dLbls>
        <c:shape val="box"/>
        <c:axId val="92258688"/>
        <c:axId val="92260224"/>
        <c:axId val="0"/>
      </c:bar3DChart>
      <c:catAx>
        <c:axId val="92258688"/>
        <c:scaling>
          <c:orientation val="minMax"/>
        </c:scaling>
        <c:axPos val="l"/>
        <c:numFmt formatCode="General" sourceLinked="1"/>
        <c:tickLblPos val="low"/>
        <c:txPr>
          <a:bodyPr rot="0" vert="horz"/>
          <a:lstStyle/>
          <a:p>
            <a:pPr>
              <a:defRPr b="1"/>
            </a:pPr>
            <a:endParaRPr lang="en-US"/>
          </a:p>
        </c:txPr>
        <c:crossAx val="92260224"/>
        <c:crosses val="autoZero"/>
        <c:lblAlgn val="ctr"/>
        <c:lblOffset val="100"/>
        <c:tickLblSkip val="1"/>
        <c:tickMarkSkip val="1"/>
      </c:catAx>
      <c:valAx>
        <c:axId val="92260224"/>
        <c:scaling>
          <c:orientation val="minMax"/>
        </c:scaling>
        <c:axPos val="b"/>
        <c:majorGridlines/>
        <c:numFmt formatCode="#,##0" sourceLinked="1"/>
        <c:tickLblPos val="nextTo"/>
        <c:txPr>
          <a:bodyPr rot="0" vert="horz"/>
          <a:lstStyle/>
          <a:p>
            <a:pPr>
              <a:defRPr b="1"/>
            </a:pPr>
            <a:endParaRPr lang="en-US"/>
          </a:p>
        </c:txPr>
        <c:crossAx val="92258688"/>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33" r="0.750000000000000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9</xdr:col>
      <xdr:colOff>663208</xdr:colOff>
      <xdr:row>33</xdr:row>
      <xdr:rowOff>30452</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7492633" cy="40785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89721</xdr:colOff>
      <xdr:row>24</xdr:row>
      <xdr:rowOff>157266</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857250"/>
          <a:ext cx="6547671" cy="33957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6</xdr:col>
      <xdr:colOff>945064</xdr:colOff>
      <xdr:row>25</xdr:row>
      <xdr:rowOff>74596</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914400"/>
          <a:ext cx="6517189" cy="34750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9525</xdr:colOff>
      <xdr:row>30</xdr:row>
      <xdr:rowOff>9525</xdr:rowOff>
    </xdr:to>
    <xdr:graphicFrame macro="">
      <xdr:nvGraphicFramePr>
        <xdr:cNvPr id="611335"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19050</xdr:colOff>
      <xdr:row>29</xdr:row>
      <xdr:rowOff>152400</xdr:rowOff>
    </xdr:to>
    <xdr:graphicFrame macro="">
      <xdr:nvGraphicFramePr>
        <xdr:cNvPr id="62874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sheetPr>
    <pageSetUpPr fitToPage="1"/>
  </sheetPr>
  <dimension ref="B1:K30"/>
  <sheetViews>
    <sheetView tabSelected="1" zoomScaleNormal="100" workbookViewId="0">
      <selection activeCell="F28" sqref="F28"/>
    </sheetView>
  </sheetViews>
  <sheetFormatPr defaultRowHeight="12.75"/>
  <cols>
    <col min="2" max="2" width="6.28515625" customWidth="1"/>
    <col min="3" max="3" width="19.28515625" style="6" customWidth="1"/>
    <col min="4" max="4" width="13.5703125" customWidth="1"/>
    <col min="5" max="5" width="12.85546875" customWidth="1"/>
    <col min="6" max="7" width="13.7109375" bestFit="1" customWidth="1"/>
    <col min="8" max="8" width="12.42578125" customWidth="1"/>
    <col min="9" max="9" width="16.42578125" customWidth="1"/>
    <col min="10" max="10" width="15.42578125" style="4" bestFit="1" customWidth="1"/>
    <col min="11" max="11" width="14.5703125" style="4" customWidth="1"/>
  </cols>
  <sheetData>
    <row r="1" spans="2:11" ht="13.5" thickBot="1"/>
    <row r="2" spans="2:11" ht="45.75" customHeight="1">
      <c r="B2" s="87" t="s">
        <v>191</v>
      </c>
      <c r="C2" s="88"/>
      <c r="D2" s="88"/>
      <c r="E2" s="88"/>
      <c r="F2" s="88"/>
      <c r="G2" s="88"/>
      <c r="H2" s="88"/>
      <c r="I2" s="88"/>
      <c r="J2" s="88"/>
      <c r="K2" s="89"/>
    </row>
    <row r="3" spans="2:11" s="5" customFormat="1" ht="76.5" customHeight="1">
      <c r="B3" s="92" t="s">
        <v>47</v>
      </c>
      <c r="C3" s="86" t="s">
        <v>178</v>
      </c>
      <c r="D3" s="86" t="s">
        <v>141</v>
      </c>
      <c r="E3" s="86" t="s">
        <v>151</v>
      </c>
      <c r="F3" s="86" t="s">
        <v>152</v>
      </c>
      <c r="G3" s="86"/>
      <c r="H3" s="86"/>
      <c r="I3" s="86" t="s">
        <v>153</v>
      </c>
      <c r="J3" s="90" t="s">
        <v>154</v>
      </c>
      <c r="K3" s="91" t="s">
        <v>155</v>
      </c>
    </row>
    <row r="4" spans="2:11" s="5" customFormat="1" ht="56.25" customHeight="1">
      <c r="B4" s="92" t="s">
        <v>47</v>
      </c>
      <c r="C4" s="86"/>
      <c r="D4" s="86"/>
      <c r="E4" s="86"/>
      <c r="F4" s="29" t="s">
        <v>45</v>
      </c>
      <c r="G4" s="29" t="s">
        <v>156</v>
      </c>
      <c r="H4" s="29" t="s">
        <v>157</v>
      </c>
      <c r="I4" s="86"/>
      <c r="J4" s="90"/>
      <c r="K4" s="91"/>
    </row>
    <row r="5" spans="2:11" ht="15">
      <c r="B5" s="34">
        <v>1</v>
      </c>
      <c r="C5" s="35" t="s">
        <v>188</v>
      </c>
      <c r="D5" s="36">
        <v>1083513</v>
      </c>
      <c r="E5" s="36">
        <v>1140331</v>
      </c>
      <c r="F5" s="36">
        <v>114166744</v>
      </c>
      <c r="G5" s="36">
        <v>112371798</v>
      </c>
      <c r="H5" s="36">
        <v>1794946</v>
      </c>
      <c r="I5" s="36">
        <f t="shared" ref="I5:I11" si="0">F5/$C$14</f>
        <v>23069581.312641446</v>
      </c>
      <c r="J5" s="36">
        <v>2996693914</v>
      </c>
      <c r="K5" s="37">
        <f t="shared" ref="K5:K11" si="1">J5/$C$14</f>
        <v>605539507.35531843</v>
      </c>
    </row>
    <row r="6" spans="2:11" ht="15">
      <c r="B6" s="38">
        <v>2</v>
      </c>
      <c r="C6" s="35" t="s">
        <v>158</v>
      </c>
      <c r="D6" s="36">
        <v>1628078</v>
      </c>
      <c r="E6" s="36">
        <v>1715322</v>
      </c>
      <c r="F6" s="36">
        <v>171094180</v>
      </c>
      <c r="G6" s="36">
        <v>167787473</v>
      </c>
      <c r="H6" s="36">
        <v>3306707</v>
      </c>
      <c r="I6" s="36">
        <f t="shared" si="0"/>
        <v>34572862.107985772</v>
      </c>
      <c r="J6" s="36">
        <v>4474518165</v>
      </c>
      <c r="K6" s="37">
        <f t="shared" si="1"/>
        <v>904162254.48593593</v>
      </c>
    </row>
    <row r="7" spans="2:11" ht="15">
      <c r="B7" s="38">
        <v>3</v>
      </c>
      <c r="C7" s="39" t="s">
        <v>43</v>
      </c>
      <c r="D7" s="36">
        <v>707542</v>
      </c>
      <c r="E7" s="36">
        <v>739239</v>
      </c>
      <c r="F7" s="36">
        <v>64207546</v>
      </c>
      <c r="G7" s="36">
        <v>62701385</v>
      </c>
      <c r="H7" s="36">
        <v>1506161</v>
      </c>
      <c r="I7" s="36">
        <f t="shared" si="0"/>
        <v>12974366.715163272</v>
      </c>
      <c r="J7" s="36">
        <v>1672122462</v>
      </c>
      <c r="K7" s="37">
        <f t="shared" si="1"/>
        <v>337884428.95247328</v>
      </c>
    </row>
    <row r="8" spans="2:11" ht="15">
      <c r="B8" s="38">
        <v>4</v>
      </c>
      <c r="C8" s="39" t="s">
        <v>44</v>
      </c>
      <c r="D8" s="36">
        <v>496302</v>
      </c>
      <c r="E8" s="36">
        <v>517199</v>
      </c>
      <c r="F8" s="36">
        <v>43769941</v>
      </c>
      <c r="G8" s="36">
        <v>42663604</v>
      </c>
      <c r="H8" s="36">
        <v>1106337</v>
      </c>
      <c r="I8" s="36">
        <f t="shared" si="0"/>
        <v>8844556.458131263</v>
      </c>
      <c r="J8" s="36">
        <v>1137752561</v>
      </c>
      <c r="K8" s="37">
        <f t="shared" si="1"/>
        <v>229904736.70384738</v>
      </c>
    </row>
    <row r="9" spans="2:11" ht="15">
      <c r="B9" s="38">
        <v>5</v>
      </c>
      <c r="C9" s="39" t="s">
        <v>159</v>
      </c>
      <c r="D9" s="36">
        <v>972436</v>
      </c>
      <c r="E9" s="36">
        <v>1016704</v>
      </c>
      <c r="F9" s="36">
        <v>88501485</v>
      </c>
      <c r="G9" s="36">
        <v>86534761</v>
      </c>
      <c r="H9" s="36">
        <v>1966724</v>
      </c>
      <c r="I9" s="36">
        <f t="shared" si="0"/>
        <v>17883423.254122209</v>
      </c>
      <c r="J9" s="36">
        <v>2307712009</v>
      </c>
      <c r="K9" s="37">
        <f t="shared" si="1"/>
        <v>466317492.92757839</v>
      </c>
    </row>
    <row r="10" spans="2:11" ht="15">
      <c r="B10" s="38">
        <v>6</v>
      </c>
      <c r="C10" s="39" t="s">
        <v>160</v>
      </c>
      <c r="D10" s="36">
        <v>807675</v>
      </c>
      <c r="E10" s="36">
        <v>846324</v>
      </c>
      <c r="F10" s="36">
        <v>77461504</v>
      </c>
      <c r="G10" s="36">
        <v>75732682</v>
      </c>
      <c r="H10" s="36">
        <v>1728822</v>
      </c>
      <c r="I10" s="36">
        <f t="shared" si="0"/>
        <v>15652583.252505656</v>
      </c>
      <c r="J10" s="36">
        <v>2019635262</v>
      </c>
      <c r="K10" s="37">
        <f t="shared" si="1"/>
        <v>408106058.43840927</v>
      </c>
    </row>
    <row r="11" spans="2:11" ht="15">
      <c r="B11" s="38">
        <v>7</v>
      </c>
      <c r="C11" s="39" t="s">
        <v>187</v>
      </c>
      <c r="D11" s="36">
        <v>2050687</v>
      </c>
      <c r="E11" s="36">
        <v>2176473</v>
      </c>
      <c r="F11" s="36">
        <v>262575860</v>
      </c>
      <c r="G11" s="36">
        <v>258719175</v>
      </c>
      <c r="H11" s="36">
        <v>3856685</v>
      </c>
      <c r="I11" s="36">
        <f t="shared" si="0"/>
        <v>53058490.947300352</v>
      </c>
      <c r="J11" s="36">
        <v>6899340675</v>
      </c>
      <c r="K11" s="37">
        <f t="shared" si="1"/>
        <v>1394144171.3142579</v>
      </c>
    </row>
    <row r="12" spans="2:11" ht="15.75" thickBot="1">
      <c r="B12" s="30" t="s">
        <v>48</v>
      </c>
      <c r="C12" s="31"/>
      <c r="D12" s="32">
        <f t="shared" ref="D12:K12" si="2">SUM(D5:D11)</f>
        <v>7746233</v>
      </c>
      <c r="E12" s="32">
        <f t="shared" si="2"/>
        <v>8151592</v>
      </c>
      <c r="F12" s="32">
        <f t="shared" si="2"/>
        <v>821777260</v>
      </c>
      <c r="G12" s="32">
        <f t="shared" si="2"/>
        <v>806510878</v>
      </c>
      <c r="H12" s="32">
        <f t="shared" si="2"/>
        <v>15266382</v>
      </c>
      <c r="I12" s="32">
        <f t="shared" si="2"/>
        <v>166055864.04784998</v>
      </c>
      <c r="J12" s="32">
        <f t="shared" si="2"/>
        <v>21507775048</v>
      </c>
      <c r="K12" s="33">
        <f t="shared" si="2"/>
        <v>4346058650.1778202</v>
      </c>
    </row>
    <row r="14" spans="2:11" s="12" customFormat="1">
      <c r="B14" s="26" t="s">
        <v>192</v>
      </c>
      <c r="C14" s="27">
        <v>4.9488000000000003</v>
      </c>
      <c r="J14" s="13"/>
      <c r="K14" s="13"/>
    </row>
    <row r="15" spans="2:11">
      <c r="B15" s="28"/>
      <c r="C15" s="28" t="s">
        <v>189</v>
      </c>
    </row>
    <row r="16" spans="2:11">
      <c r="G16" s="19"/>
    </row>
    <row r="17" spans="7:8">
      <c r="G17" s="19"/>
    </row>
    <row r="18" spans="7:8">
      <c r="G18" s="19"/>
    </row>
    <row r="19" spans="7:8">
      <c r="G19" s="19"/>
    </row>
    <row r="20" spans="7:8">
      <c r="G20" s="19"/>
    </row>
    <row r="21" spans="7:8">
      <c r="G21" s="19"/>
      <c r="H21" s="12"/>
    </row>
    <row r="22" spans="7:8">
      <c r="G22" s="19"/>
    </row>
    <row r="23" spans="7:8">
      <c r="G23" s="19"/>
    </row>
    <row r="24" spans="7:8">
      <c r="G24" s="19"/>
    </row>
    <row r="25" spans="7:8">
      <c r="G25" s="19"/>
    </row>
    <row r="26" spans="7:8">
      <c r="G26" s="19"/>
    </row>
    <row r="27" spans="7:8">
      <c r="G27" s="19"/>
    </row>
    <row r="28" spans="7:8">
      <c r="G28" s="19"/>
    </row>
    <row r="29" spans="7:8">
      <c r="G29" s="19"/>
    </row>
    <row r="30" spans="7:8">
      <c r="G30" s="19"/>
    </row>
  </sheetData>
  <mergeCells count="9">
    <mergeCell ref="E3:E4"/>
    <mergeCell ref="B2:K2"/>
    <mergeCell ref="J3:J4"/>
    <mergeCell ref="F3:H3"/>
    <mergeCell ref="K3:K4"/>
    <mergeCell ref="I3:I4"/>
    <mergeCell ref="B3:B4"/>
    <mergeCell ref="C3:C4"/>
    <mergeCell ref="D3:D4"/>
  </mergeCells>
  <phoneticPr fontId="18" type="noConversion"/>
  <printOptions horizontalCentered="1"/>
  <pageMargins left="0.196850393700787" right="0.23622047244094499" top="0.59055118110236204" bottom="0.43307086614173201" header="0.35433070866141703" footer="0.196850393700787"/>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J33" sqref="J33"/>
    </sheetView>
  </sheetViews>
  <sheetFormatPr defaultRowHeight="15"/>
  <cols>
    <col min="1" max="1" width="9.140625" style="8"/>
    <col min="2" max="2" width="7.85546875" style="8" customWidth="1"/>
    <col min="3" max="3" width="20.140625" style="8" customWidth="1"/>
    <col min="4" max="4" width="13.7109375" style="8" customWidth="1"/>
    <col min="5" max="5" width="16.5703125" style="9" customWidth="1"/>
    <col min="6" max="6" width="2.28515625" style="8" customWidth="1"/>
    <col min="7" max="16384" width="9.140625" style="8"/>
  </cols>
  <sheetData>
    <row r="1" spans="2:5" ht="15.75" thickBot="1"/>
    <row r="2" spans="2:5" ht="60" customHeight="1">
      <c r="B2" s="122" t="s">
        <v>218</v>
      </c>
      <c r="C2" s="123"/>
      <c r="D2" s="123"/>
      <c r="E2" s="124"/>
    </row>
    <row r="3" spans="2:5">
      <c r="B3" s="118" t="s">
        <v>49</v>
      </c>
      <c r="C3" s="119"/>
      <c r="D3" s="119" t="s">
        <v>50</v>
      </c>
      <c r="E3" s="120"/>
    </row>
    <row r="4" spans="2:5">
      <c r="B4" s="70" t="s">
        <v>51</v>
      </c>
      <c r="C4" s="71" t="s">
        <v>52</v>
      </c>
      <c r="D4" s="71" t="s">
        <v>53</v>
      </c>
      <c r="E4" s="72" t="s">
        <v>54</v>
      </c>
    </row>
    <row r="5" spans="2:5" ht="15.75">
      <c r="B5" s="73"/>
      <c r="C5" s="74" t="s">
        <v>55</v>
      </c>
      <c r="D5" s="36">
        <v>103475</v>
      </c>
      <c r="E5" s="75">
        <f t="shared" ref="E5:E48" si="0">D5/$D$48</f>
        <v>1.3358105804460051E-2</v>
      </c>
    </row>
    <row r="6" spans="2:5" ht="15.75">
      <c r="B6" s="73" t="s">
        <v>56</v>
      </c>
      <c r="C6" s="74" t="s">
        <v>57</v>
      </c>
      <c r="D6" s="36">
        <v>68945</v>
      </c>
      <c r="E6" s="75">
        <f t="shared" si="0"/>
        <v>8.9004552277216556E-3</v>
      </c>
    </row>
    <row r="7" spans="2:5" ht="15.75">
      <c r="B7" s="73" t="s">
        <v>58</v>
      </c>
      <c r="C7" s="74" t="s">
        <v>59</v>
      </c>
      <c r="D7" s="36">
        <v>96795</v>
      </c>
      <c r="E7" s="75">
        <f t="shared" si="0"/>
        <v>1.2495751160596383E-2</v>
      </c>
    </row>
    <row r="8" spans="2:5" ht="15.75">
      <c r="B8" s="73" t="s">
        <v>60</v>
      </c>
      <c r="C8" s="74" t="s">
        <v>61</v>
      </c>
      <c r="D8" s="36">
        <v>123899</v>
      </c>
      <c r="E8" s="75">
        <f t="shared" si="0"/>
        <v>1.5994742218572562E-2</v>
      </c>
    </row>
    <row r="9" spans="2:5" ht="15.75">
      <c r="B9" s="73" t="s">
        <v>62</v>
      </c>
      <c r="C9" s="74" t="s">
        <v>63</v>
      </c>
      <c r="D9" s="36">
        <v>104415</v>
      </c>
      <c r="E9" s="75">
        <f t="shared" si="0"/>
        <v>1.3479455110632484E-2</v>
      </c>
    </row>
    <row r="10" spans="2:5" ht="15.75">
      <c r="B10" s="73" t="s">
        <v>64</v>
      </c>
      <c r="C10" s="74" t="s">
        <v>65</v>
      </c>
      <c r="D10" s="36">
        <v>157925</v>
      </c>
      <c r="E10" s="75">
        <f t="shared" si="0"/>
        <v>2.0387328912001484E-2</v>
      </c>
    </row>
    <row r="11" spans="2:5" ht="15.75">
      <c r="B11" s="73" t="s">
        <v>66</v>
      </c>
      <c r="C11" s="74" t="s">
        <v>67</v>
      </c>
      <c r="D11" s="36">
        <v>69603</v>
      </c>
      <c r="E11" s="75">
        <f t="shared" si="0"/>
        <v>8.9853997420423579E-3</v>
      </c>
    </row>
    <row r="12" spans="2:5" ht="15.75">
      <c r="B12" s="73" t="s">
        <v>68</v>
      </c>
      <c r="C12" s="74" t="s">
        <v>69</v>
      </c>
      <c r="D12" s="36">
        <v>58225</v>
      </c>
      <c r="E12" s="75">
        <f t="shared" si="0"/>
        <v>7.5165567573296597E-3</v>
      </c>
    </row>
    <row r="13" spans="2:5" ht="15.75">
      <c r="B13" s="73" t="s">
        <v>70</v>
      </c>
      <c r="C13" s="74" t="s">
        <v>71</v>
      </c>
      <c r="D13" s="36">
        <v>136089</v>
      </c>
      <c r="E13" s="75">
        <f t="shared" si="0"/>
        <v>1.7568410348617194E-2</v>
      </c>
    </row>
    <row r="14" spans="2:5" ht="15.75">
      <c r="B14" s="73" t="s">
        <v>72</v>
      </c>
      <c r="C14" s="74" t="s">
        <v>73</v>
      </c>
      <c r="D14" s="36">
        <v>48019</v>
      </c>
      <c r="E14" s="75">
        <f t="shared" si="0"/>
        <v>6.199013120312802E-3</v>
      </c>
    </row>
    <row r="15" spans="2:5" ht="15.75">
      <c r="B15" s="73" t="s">
        <v>74</v>
      </c>
      <c r="C15" s="74" t="s">
        <v>75</v>
      </c>
      <c r="D15" s="36">
        <v>71482</v>
      </c>
      <c r="E15" s="75">
        <f t="shared" si="0"/>
        <v>9.2279692593806566E-3</v>
      </c>
    </row>
    <row r="16" spans="2:5" ht="15.75">
      <c r="B16" s="73" t="s">
        <v>76</v>
      </c>
      <c r="C16" s="74" t="s">
        <v>77</v>
      </c>
      <c r="D16" s="36">
        <v>47633</v>
      </c>
      <c r="E16" s="75">
        <f t="shared" si="0"/>
        <v>6.1491824477781648E-3</v>
      </c>
    </row>
    <row r="17" spans="2:5" ht="15.75">
      <c r="B17" s="73" t="s">
        <v>78</v>
      </c>
      <c r="C17" s="74" t="s">
        <v>79</v>
      </c>
      <c r="D17" s="36">
        <v>216935</v>
      </c>
      <c r="E17" s="75">
        <f t="shared" si="0"/>
        <v>2.8005225249485781E-2</v>
      </c>
    </row>
    <row r="18" spans="2:5" ht="15.75">
      <c r="B18" s="73" t="s">
        <v>80</v>
      </c>
      <c r="C18" s="74" t="s">
        <v>81</v>
      </c>
      <c r="D18" s="36">
        <v>177194</v>
      </c>
      <c r="E18" s="75">
        <f t="shared" si="0"/>
        <v>2.2874860593529785E-2</v>
      </c>
    </row>
    <row r="19" spans="2:5" ht="15.75">
      <c r="B19" s="73" t="s">
        <v>82</v>
      </c>
      <c r="C19" s="74" t="s">
        <v>83</v>
      </c>
      <c r="D19" s="36">
        <v>54179</v>
      </c>
      <c r="E19" s="75">
        <f t="shared" si="0"/>
        <v>6.9942383607619341E-3</v>
      </c>
    </row>
    <row r="20" spans="2:5" ht="15.75">
      <c r="B20" s="73" t="s">
        <v>84</v>
      </c>
      <c r="C20" s="74" t="s">
        <v>85</v>
      </c>
      <c r="D20" s="36">
        <v>67801</v>
      </c>
      <c r="E20" s="75">
        <f t="shared" si="0"/>
        <v>8.7527705402096739E-3</v>
      </c>
    </row>
    <row r="21" spans="2:5" ht="15.75">
      <c r="B21" s="73" t="s">
        <v>86</v>
      </c>
      <c r="C21" s="74" t="s">
        <v>87</v>
      </c>
      <c r="D21" s="36">
        <v>131871</v>
      </c>
      <c r="E21" s="75">
        <f t="shared" si="0"/>
        <v>1.7023887610920042E-2</v>
      </c>
    </row>
    <row r="22" spans="2:5" ht="15.75">
      <c r="B22" s="73" t="s">
        <v>88</v>
      </c>
      <c r="C22" s="74" t="s">
        <v>89</v>
      </c>
      <c r="D22" s="36">
        <v>123627</v>
      </c>
      <c r="E22" s="75">
        <f t="shared" si="0"/>
        <v>1.5959628376786498E-2</v>
      </c>
    </row>
    <row r="23" spans="2:5" ht="15.75">
      <c r="B23" s="73" t="s">
        <v>90</v>
      </c>
      <c r="C23" s="74" t="s">
        <v>91</v>
      </c>
      <c r="D23" s="36">
        <v>70779</v>
      </c>
      <c r="E23" s="75">
        <f t="shared" si="0"/>
        <v>9.1372154697644641E-3</v>
      </c>
    </row>
    <row r="24" spans="2:5" ht="15.75">
      <c r="B24" s="73" t="s">
        <v>92</v>
      </c>
      <c r="C24" s="74" t="s">
        <v>93</v>
      </c>
      <c r="D24" s="36">
        <v>99343</v>
      </c>
      <c r="E24" s="75">
        <f t="shared" si="0"/>
        <v>1.2824685237327615E-2</v>
      </c>
    </row>
    <row r="25" spans="2:5" ht="15.75">
      <c r="B25" s="73" t="s">
        <v>94</v>
      </c>
      <c r="C25" s="74" t="s">
        <v>95</v>
      </c>
      <c r="D25" s="36">
        <v>106897</v>
      </c>
      <c r="E25" s="75">
        <f t="shared" si="0"/>
        <v>1.3799868916930332E-2</v>
      </c>
    </row>
    <row r="26" spans="2:5" ht="15.75">
      <c r="B26" s="73" t="s">
        <v>96</v>
      </c>
      <c r="C26" s="74" t="s">
        <v>97</v>
      </c>
      <c r="D26" s="36">
        <v>33582</v>
      </c>
      <c r="E26" s="75">
        <f t="shared" si="0"/>
        <v>4.3352685105134325E-3</v>
      </c>
    </row>
    <row r="27" spans="2:5" ht="15.75">
      <c r="B27" s="73" t="s">
        <v>98</v>
      </c>
      <c r="C27" s="74" t="s">
        <v>99</v>
      </c>
      <c r="D27" s="36">
        <v>200587</v>
      </c>
      <c r="E27" s="75">
        <f t="shared" si="0"/>
        <v>2.589478008213799E-2</v>
      </c>
    </row>
    <row r="28" spans="2:5" ht="15.75">
      <c r="B28" s="73" t="s">
        <v>100</v>
      </c>
      <c r="C28" s="74" t="s">
        <v>101</v>
      </c>
      <c r="D28" s="36">
        <v>22865</v>
      </c>
      <c r="E28" s="75">
        <f t="shared" si="0"/>
        <v>2.9517573251411364E-3</v>
      </c>
    </row>
    <row r="29" spans="2:5" ht="15.75">
      <c r="B29" s="73" t="s">
        <v>102</v>
      </c>
      <c r="C29" s="74" t="s">
        <v>103</v>
      </c>
      <c r="D29" s="36">
        <v>135493</v>
      </c>
      <c r="E29" s="75">
        <f t="shared" si="0"/>
        <v>1.7491469724703609E-2</v>
      </c>
    </row>
    <row r="30" spans="2:5" ht="15.75">
      <c r="B30" s="73" t="s">
        <v>104</v>
      </c>
      <c r="C30" s="74" t="s">
        <v>105</v>
      </c>
      <c r="D30" s="36">
        <v>41430</v>
      </c>
      <c r="E30" s="75">
        <f t="shared" si="0"/>
        <v>5.3484061220466774E-3</v>
      </c>
    </row>
    <row r="31" spans="2:5" ht="15.75">
      <c r="B31" s="73" t="s">
        <v>106</v>
      </c>
      <c r="C31" s="74" t="s">
        <v>107</v>
      </c>
      <c r="D31" s="36">
        <v>162425</v>
      </c>
      <c r="E31" s="75">
        <f t="shared" si="0"/>
        <v>2.0968256441550363E-2</v>
      </c>
    </row>
    <row r="32" spans="2:5" ht="15.75">
      <c r="B32" s="73" t="s">
        <v>108</v>
      </c>
      <c r="C32" s="74" t="s">
        <v>109</v>
      </c>
      <c r="D32" s="36">
        <v>105437</v>
      </c>
      <c r="E32" s="75">
        <f t="shared" si="0"/>
        <v>1.3611390207343362E-2</v>
      </c>
    </row>
    <row r="33" spans="2:13" ht="15.75">
      <c r="B33" s="73" t="s">
        <v>110</v>
      </c>
      <c r="C33" s="74" t="s">
        <v>111</v>
      </c>
      <c r="D33" s="36">
        <v>77777</v>
      </c>
      <c r="E33" s="75">
        <f t="shared" si="0"/>
        <v>1.0040622325716255E-2</v>
      </c>
    </row>
    <row r="34" spans="2:13" ht="15.75">
      <c r="B34" s="73" t="s">
        <v>112</v>
      </c>
      <c r="C34" s="74" t="s">
        <v>113</v>
      </c>
      <c r="D34" s="36">
        <v>172909</v>
      </c>
      <c r="E34" s="75">
        <f t="shared" si="0"/>
        <v>2.2321688490392684E-2</v>
      </c>
    </row>
    <row r="35" spans="2:13" ht="15.75">
      <c r="B35" s="73" t="s">
        <v>114</v>
      </c>
      <c r="C35" s="74" t="s">
        <v>115</v>
      </c>
      <c r="D35" s="36">
        <v>123432</v>
      </c>
      <c r="E35" s="75">
        <f t="shared" si="0"/>
        <v>1.5934454850506045E-2</v>
      </c>
    </row>
    <row r="36" spans="2:13" ht="15.75">
      <c r="B36" s="73" t="s">
        <v>116</v>
      </c>
      <c r="C36" s="74" t="s">
        <v>117</v>
      </c>
      <c r="D36" s="36">
        <v>69528</v>
      </c>
      <c r="E36" s="75">
        <f t="shared" si="0"/>
        <v>8.9757176165498765E-3</v>
      </c>
    </row>
    <row r="37" spans="2:13" ht="15.75">
      <c r="B37" s="73" t="s">
        <v>118</v>
      </c>
      <c r="C37" s="74" t="s">
        <v>119</v>
      </c>
      <c r="D37" s="36">
        <v>182683</v>
      </c>
      <c r="E37" s="75">
        <f t="shared" si="0"/>
        <v>2.3583463084572851E-2</v>
      </c>
    </row>
    <row r="38" spans="2:13" ht="15.75">
      <c r="B38" s="73" t="s">
        <v>120</v>
      </c>
      <c r="C38" s="74" t="s">
        <v>121</v>
      </c>
      <c r="D38" s="36">
        <v>170596</v>
      </c>
      <c r="E38" s="75">
        <f t="shared" si="0"/>
        <v>2.2023091740204562E-2</v>
      </c>
    </row>
    <row r="39" spans="2:13" ht="15.75">
      <c r="B39" s="73" t="s">
        <v>122</v>
      </c>
      <c r="C39" s="74" t="s">
        <v>123</v>
      </c>
      <c r="D39" s="36">
        <v>41209</v>
      </c>
      <c r="E39" s="75">
        <f t="shared" si="0"/>
        <v>5.3198761255954987E-3</v>
      </c>
    </row>
    <row r="40" spans="2:13" ht="15.75">
      <c r="B40" s="73" t="s">
        <v>124</v>
      </c>
      <c r="C40" s="74" t="s">
        <v>125</v>
      </c>
      <c r="D40" s="36">
        <v>372756</v>
      </c>
      <c r="E40" s="75">
        <f t="shared" si="0"/>
        <v>4.8120938267671526E-2</v>
      </c>
      <c r="M40" s="20"/>
    </row>
    <row r="41" spans="2:13" ht="15.75">
      <c r="B41" s="73" t="s">
        <v>126</v>
      </c>
      <c r="C41" s="74" t="s">
        <v>127</v>
      </c>
      <c r="D41" s="36">
        <v>58440</v>
      </c>
      <c r="E41" s="75">
        <f t="shared" si="0"/>
        <v>7.5443121837414388E-3</v>
      </c>
    </row>
    <row r="42" spans="2:13" ht="15.75">
      <c r="B42" s="73" t="s">
        <v>128</v>
      </c>
      <c r="C42" s="74" t="s">
        <v>129</v>
      </c>
      <c r="D42" s="36">
        <v>87690</v>
      </c>
      <c r="E42" s="75">
        <f t="shared" si="0"/>
        <v>1.1320341125809151E-2</v>
      </c>
    </row>
    <row r="43" spans="2:13" ht="15.75">
      <c r="B43" s="73" t="s">
        <v>130</v>
      </c>
      <c r="C43" s="74" t="s">
        <v>131</v>
      </c>
      <c r="D43" s="36">
        <v>108901</v>
      </c>
      <c r="E43" s="75">
        <f t="shared" si="0"/>
        <v>1.4058575310089434E-2</v>
      </c>
    </row>
    <row r="44" spans="2:13" ht="15.75">
      <c r="B44" s="73" t="s">
        <v>132</v>
      </c>
      <c r="C44" s="74" t="s">
        <v>133</v>
      </c>
      <c r="D44" s="36">
        <v>86016</v>
      </c>
      <c r="E44" s="75">
        <f t="shared" si="0"/>
        <v>1.1104236084816968E-2</v>
      </c>
    </row>
    <row r="45" spans="2:13" ht="15.75">
      <c r="B45" s="73" t="s">
        <v>134</v>
      </c>
      <c r="C45" s="74" t="s">
        <v>135</v>
      </c>
      <c r="D45" s="36">
        <v>41586</v>
      </c>
      <c r="E45" s="75">
        <f t="shared" si="0"/>
        <v>5.3685449430710382E-3</v>
      </c>
    </row>
    <row r="46" spans="2:13" ht="15.75">
      <c r="B46" s="73" t="s">
        <v>136</v>
      </c>
      <c r="C46" s="74" t="s">
        <v>137</v>
      </c>
      <c r="D46" s="36">
        <v>2522753</v>
      </c>
      <c r="E46" s="75">
        <f t="shared" si="0"/>
        <v>0.32567481510044949</v>
      </c>
    </row>
    <row r="47" spans="2:13" ht="15.75">
      <c r="B47" s="73" t="s">
        <v>138</v>
      </c>
      <c r="C47" s="74" t="s">
        <v>139</v>
      </c>
      <c r="D47" s="36">
        <v>793007</v>
      </c>
      <c r="E47" s="75">
        <f t="shared" si="0"/>
        <v>0.10237324387221505</v>
      </c>
    </row>
    <row r="48" spans="2:13" ht="16.5" thickBot="1">
      <c r="B48" s="76" t="s">
        <v>140</v>
      </c>
      <c r="C48" s="77" t="s">
        <v>48</v>
      </c>
      <c r="D48" s="32">
        <f>SUM(D5:D47)</f>
        <v>7746233</v>
      </c>
      <c r="E48" s="78">
        <f t="shared" si="0"/>
        <v>1</v>
      </c>
    </row>
    <row r="49" spans="4:4">
      <c r="D49" s="23"/>
    </row>
  </sheetData>
  <mergeCells count="3">
    <mergeCell ref="B3:C3"/>
    <mergeCell ref="D3:E3"/>
    <mergeCell ref="B2:E2"/>
  </mergeCells>
  <phoneticPr fontId="7" type="noConversion"/>
  <printOptions horizontalCentered="1" verticalCentered="1"/>
  <pageMargins left="0.27" right="0.28000000000000003" top="0.26" bottom="0.55000000000000004" header="0.21" footer="0.15"/>
  <pageSetup scale="82"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I12" sqref="I12"/>
    </sheetView>
  </sheetViews>
  <sheetFormatPr defaultRowHeight="15"/>
  <cols>
    <col min="2" max="2" width="8.140625" customWidth="1"/>
    <col min="3" max="3" width="19.28515625" customWidth="1"/>
    <col min="4" max="4" width="36.7109375" customWidth="1"/>
    <col min="5" max="16384" width="9.140625" style="8"/>
  </cols>
  <sheetData>
    <row r="1" spans="2:4" ht="15.75" thickBot="1"/>
    <row r="2" spans="2:4" ht="57" customHeight="1">
      <c r="B2" s="127" t="s">
        <v>219</v>
      </c>
      <c r="C2" s="128"/>
      <c r="D2" s="129"/>
    </row>
    <row r="3" spans="2:4" ht="65.25" customHeight="1">
      <c r="B3" s="125" t="s">
        <v>49</v>
      </c>
      <c r="C3" s="126"/>
      <c r="D3" s="79" t="s">
        <v>2</v>
      </c>
    </row>
    <row r="4" spans="2:4">
      <c r="B4" s="70" t="s">
        <v>51</v>
      </c>
      <c r="C4" s="71" t="s">
        <v>181</v>
      </c>
      <c r="D4" s="80"/>
    </row>
    <row r="5" spans="2:4" ht="15.75">
      <c r="B5" s="82"/>
      <c r="C5" s="74" t="s">
        <v>182</v>
      </c>
      <c r="D5" s="83">
        <v>12839</v>
      </c>
    </row>
    <row r="6" spans="2:4" ht="15.75">
      <c r="B6" s="82" t="s">
        <v>56</v>
      </c>
      <c r="C6" s="74" t="s">
        <v>57</v>
      </c>
      <c r="D6" s="83">
        <v>76456</v>
      </c>
    </row>
    <row r="7" spans="2:4" ht="15.75">
      <c r="B7" s="82" t="s">
        <v>58</v>
      </c>
      <c r="C7" s="74" t="s">
        <v>59</v>
      </c>
      <c r="D7" s="83">
        <v>98099</v>
      </c>
    </row>
    <row r="8" spans="2:4" ht="15.75">
      <c r="B8" s="82" t="s">
        <v>60</v>
      </c>
      <c r="C8" s="74" t="s">
        <v>61</v>
      </c>
      <c r="D8" s="83">
        <v>129796</v>
      </c>
    </row>
    <row r="9" spans="2:4" ht="15.75">
      <c r="B9" s="82" t="s">
        <v>62</v>
      </c>
      <c r="C9" s="74" t="s">
        <v>63</v>
      </c>
      <c r="D9" s="83">
        <v>92886</v>
      </c>
    </row>
    <row r="10" spans="2:4" ht="15.75">
      <c r="B10" s="82" t="s">
        <v>64</v>
      </c>
      <c r="C10" s="74" t="s">
        <v>65</v>
      </c>
      <c r="D10" s="83">
        <v>130619</v>
      </c>
    </row>
    <row r="11" spans="2:4" ht="15.75">
      <c r="B11" s="82" t="s">
        <v>66</v>
      </c>
      <c r="C11" s="74" t="s">
        <v>67</v>
      </c>
      <c r="D11" s="83">
        <v>50063</v>
      </c>
    </row>
    <row r="12" spans="2:4" ht="15.75">
      <c r="B12" s="82" t="s">
        <v>68</v>
      </c>
      <c r="C12" s="74" t="s">
        <v>69</v>
      </c>
      <c r="D12" s="83">
        <v>48840</v>
      </c>
    </row>
    <row r="13" spans="2:4" ht="15.75">
      <c r="B13" s="82" t="s">
        <v>70</v>
      </c>
      <c r="C13" s="74" t="s">
        <v>71</v>
      </c>
      <c r="D13" s="83">
        <v>136227</v>
      </c>
    </row>
    <row r="14" spans="2:4" ht="15.75">
      <c r="B14" s="82" t="s">
        <v>72</v>
      </c>
      <c r="C14" s="74" t="s">
        <v>73</v>
      </c>
      <c r="D14" s="83">
        <v>54933</v>
      </c>
    </row>
    <row r="15" spans="2:4" ht="15.75">
      <c r="B15" s="82" t="s">
        <v>74</v>
      </c>
      <c r="C15" s="74" t="s">
        <v>75</v>
      </c>
      <c r="D15" s="83">
        <v>70892</v>
      </c>
    </row>
    <row r="16" spans="2:4" ht="15.75">
      <c r="B16" s="82" t="s">
        <v>76</v>
      </c>
      <c r="C16" s="74" t="s">
        <v>77</v>
      </c>
      <c r="D16" s="83">
        <v>44030</v>
      </c>
    </row>
    <row r="17" spans="2:4" ht="15.75">
      <c r="B17" s="82" t="s">
        <v>78</v>
      </c>
      <c r="C17" s="74" t="s">
        <v>79</v>
      </c>
      <c r="D17" s="83">
        <v>180227</v>
      </c>
    </row>
    <row r="18" spans="2:4" ht="15.75">
      <c r="B18" s="82" t="s">
        <v>80</v>
      </c>
      <c r="C18" s="74" t="s">
        <v>81</v>
      </c>
      <c r="D18" s="83">
        <v>143388</v>
      </c>
    </row>
    <row r="19" spans="2:4" ht="15.75">
      <c r="B19" s="82" t="s">
        <v>82</v>
      </c>
      <c r="C19" s="74" t="s">
        <v>83</v>
      </c>
      <c r="D19" s="83">
        <v>40398</v>
      </c>
    </row>
    <row r="20" spans="2:4" ht="15.75">
      <c r="B20" s="82" t="s">
        <v>84</v>
      </c>
      <c r="C20" s="74" t="s">
        <v>85</v>
      </c>
      <c r="D20" s="83">
        <v>87737</v>
      </c>
    </row>
    <row r="21" spans="2:4" ht="15.75">
      <c r="B21" s="82" t="s">
        <v>86</v>
      </c>
      <c r="C21" s="74" t="s">
        <v>87</v>
      </c>
      <c r="D21" s="83">
        <v>109093</v>
      </c>
    </row>
    <row r="22" spans="2:4" ht="15.75">
      <c r="B22" s="82" t="s">
        <v>88</v>
      </c>
      <c r="C22" s="74" t="s">
        <v>89</v>
      </c>
      <c r="D22" s="83">
        <v>87087</v>
      </c>
    </row>
    <row r="23" spans="2:4" ht="15.75">
      <c r="B23" s="82" t="s">
        <v>90</v>
      </c>
      <c r="C23" s="74" t="s">
        <v>91</v>
      </c>
      <c r="D23" s="83">
        <v>66231</v>
      </c>
    </row>
    <row r="24" spans="2:4" ht="15.75">
      <c r="B24" s="82" t="s">
        <v>92</v>
      </c>
      <c r="C24" s="74" t="s">
        <v>93</v>
      </c>
      <c r="D24" s="83">
        <v>57947</v>
      </c>
    </row>
    <row r="25" spans="2:4" ht="15.75">
      <c r="B25" s="82" t="s">
        <v>94</v>
      </c>
      <c r="C25" s="74" t="s">
        <v>95</v>
      </c>
      <c r="D25" s="83">
        <v>81654</v>
      </c>
    </row>
    <row r="26" spans="2:4" ht="15.75">
      <c r="B26" s="82" t="s">
        <v>96</v>
      </c>
      <c r="C26" s="74" t="s">
        <v>97</v>
      </c>
      <c r="D26" s="83">
        <v>46999</v>
      </c>
    </row>
    <row r="27" spans="2:4" ht="15.75">
      <c r="B27" s="82" t="s">
        <v>98</v>
      </c>
      <c r="C27" s="74" t="s">
        <v>99</v>
      </c>
      <c r="D27" s="83">
        <v>141338</v>
      </c>
    </row>
    <row r="28" spans="2:4" ht="15.75">
      <c r="B28" s="82" t="s">
        <v>100</v>
      </c>
      <c r="C28" s="74" t="s">
        <v>101</v>
      </c>
      <c r="D28" s="83">
        <v>44198</v>
      </c>
    </row>
    <row r="29" spans="2:4" ht="15.75">
      <c r="B29" s="82" t="s">
        <v>102</v>
      </c>
      <c r="C29" s="74" t="s">
        <v>103</v>
      </c>
      <c r="D29" s="83">
        <v>85375</v>
      </c>
    </row>
    <row r="30" spans="2:4" ht="15.75">
      <c r="B30" s="82" t="s">
        <v>104</v>
      </c>
      <c r="C30" s="74" t="s">
        <v>105</v>
      </c>
      <c r="D30" s="83">
        <v>38086</v>
      </c>
    </row>
    <row r="31" spans="2:4" ht="15.75">
      <c r="B31" s="82" t="s">
        <v>106</v>
      </c>
      <c r="C31" s="74" t="s">
        <v>107</v>
      </c>
      <c r="D31" s="83">
        <v>110187</v>
      </c>
    </row>
    <row r="32" spans="2:4" ht="15.75">
      <c r="B32" s="82" t="s">
        <v>108</v>
      </c>
      <c r="C32" s="74" t="s">
        <v>109</v>
      </c>
      <c r="D32" s="83">
        <v>69139</v>
      </c>
    </row>
    <row r="33" spans="2:12" ht="15.75">
      <c r="B33" s="82" t="s">
        <v>110</v>
      </c>
      <c r="C33" s="74" t="s">
        <v>111</v>
      </c>
      <c r="D33" s="83">
        <v>65026</v>
      </c>
    </row>
    <row r="34" spans="2:12" ht="15.75">
      <c r="B34" s="82" t="s">
        <v>112</v>
      </c>
      <c r="C34" s="74" t="s">
        <v>113</v>
      </c>
      <c r="D34" s="83">
        <v>163000</v>
      </c>
    </row>
    <row r="35" spans="2:12" ht="15.75">
      <c r="B35" s="82" t="s">
        <v>114</v>
      </c>
      <c r="C35" s="74" t="s">
        <v>115</v>
      </c>
      <c r="D35" s="83">
        <v>64760</v>
      </c>
    </row>
    <row r="36" spans="2:12" ht="15.75">
      <c r="B36" s="82" t="s">
        <v>116</v>
      </c>
      <c r="C36" s="74" t="s">
        <v>117</v>
      </c>
      <c r="D36" s="83">
        <v>43086</v>
      </c>
    </row>
    <row r="37" spans="2:12" ht="15.75">
      <c r="B37" s="82" t="s">
        <v>118</v>
      </c>
      <c r="C37" s="74" t="s">
        <v>119</v>
      </c>
      <c r="D37" s="83">
        <v>100527</v>
      </c>
    </row>
    <row r="38" spans="2:12" ht="15.75">
      <c r="B38" s="82" t="s">
        <v>120</v>
      </c>
      <c r="C38" s="74" t="s">
        <v>121</v>
      </c>
      <c r="D38" s="83">
        <v>91249</v>
      </c>
    </row>
    <row r="39" spans="2:12" ht="15.75">
      <c r="B39" s="82" t="s">
        <v>122</v>
      </c>
      <c r="C39" s="74" t="s">
        <v>123</v>
      </c>
      <c r="D39" s="83">
        <v>52767</v>
      </c>
    </row>
    <row r="40" spans="2:12" ht="15.75">
      <c r="B40" s="82" t="s">
        <v>124</v>
      </c>
      <c r="C40" s="74" t="s">
        <v>125</v>
      </c>
      <c r="D40" s="83">
        <v>174540</v>
      </c>
    </row>
    <row r="41" spans="2:12" ht="15.75">
      <c r="B41" s="82" t="s">
        <v>126</v>
      </c>
      <c r="C41" s="74" t="s">
        <v>127</v>
      </c>
      <c r="D41" s="83">
        <v>36210</v>
      </c>
    </row>
    <row r="42" spans="2:12" ht="15.75">
      <c r="B42" s="82" t="s">
        <v>128</v>
      </c>
      <c r="C42" s="74" t="s">
        <v>129</v>
      </c>
      <c r="D42" s="83">
        <v>50094</v>
      </c>
    </row>
    <row r="43" spans="2:12" ht="15.75">
      <c r="B43" s="82" t="s">
        <v>130</v>
      </c>
      <c r="C43" s="74" t="s">
        <v>131</v>
      </c>
      <c r="D43" s="83">
        <v>67008</v>
      </c>
    </row>
    <row r="44" spans="2:12" ht="15.75">
      <c r="B44" s="82" t="s">
        <v>132</v>
      </c>
      <c r="C44" s="74" t="s">
        <v>133</v>
      </c>
      <c r="D44" s="83">
        <v>45943</v>
      </c>
      <c r="L44" s="20"/>
    </row>
    <row r="45" spans="2:12" ht="15.75">
      <c r="B45" s="82" t="s">
        <v>134</v>
      </c>
      <c r="C45" s="74" t="s">
        <v>135</v>
      </c>
      <c r="D45" s="83">
        <v>49692</v>
      </c>
    </row>
    <row r="46" spans="2:12" ht="15.75">
      <c r="B46" s="82" t="s">
        <v>136</v>
      </c>
      <c r="C46" s="74" t="s">
        <v>137</v>
      </c>
      <c r="D46" s="83">
        <v>65571</v>
      </c>
    </row>
    <row r="47" spans="2:12" ht="15.75">
      <c r="B47" s="82">
        <v>421</v>
      </c>
      <c r="C47" s="74" t="s">
        <v>137</v>
      </c>
      <c r="D47" s="83">
        <v>94119</v>
      </c>
    </row>
    <row r="48" spans="2:12" ht="15.75">
      <c r="B48" s="82">
        <v>431</v>
      </c>
      <c r="C48" s="74" t="s">
        <v>137</v>
      </c>
      <c r="D48" s="83">
        <v>123530</v>
      </c>
    </row>
    <row r="49" spans="2:4" ht="15.75">
      <c r="B49" s="82">
        <v>441</v>
      </c>
      <c r="C49" s="74" t="s">
        <v>137</v>
      </c>
      <c r="D49" s="83">
        <v>94036</v>
      </c>
    </row>
    <row r="50" spans="2:4" ht="15.75">
      <c r="B50" s="82">
        <v>451</v>
      </c>
      <c r="C50" s="74" t="s">
        <v>137</v>
      </c>
      <c r="D50" s="83">
        <v>76935</v>
      </c>
    </row>
    <row r="51" spans="2:4" ht="15.75">
      <c r="B51" s="82">
        <v>461</v>
      </c>
      <c r="C51" s="74" t="s">
        <v>137</v>
      </c>
      <c r="D51" s="83">
        <v>113581</v>
      </c>
    </row>
    <row r="52" spans="2:4" ht="15.75">
      <c r="B52" s="82" t="s">
        <v>138</v>
      </c>
      <c r="C52" s="74" t="s">
        <v>139</v>
      </c>
      <c r="D52" s="83">
        <v>136295</v>
      </c>
    </row>
    <row r="53" spans="2:4" ht="16.5" thickBot="1">
      <c r="B53" s="76" t="s">
        <v>140</v>
      </c>
      <c r="C53" s="77" t="s">
        <v>48</v>
      </c>
      <c r="D53" s="81">
        <f>SUM(D5:D52)</f>
        <v>4042733</v>
      </c>
    </row>
  </sheetData>
  <mergeCells count="2">
    <mergeCell ref="B3:C3"/>
    <mergeCell ref="B2:D2"/>
  </mergeCells>
  <phoneticPr fontId="7" type="noConversion"/>
  <printOptions horizontalCentered="1" verticalCentered="1"/>
  <pageMargins left="0.27" right="0.28000000000000003" top="0.26" bottom="0.55000000000000004" header="0.21" footer="0.15"/>
  <pageSetup scale="78"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12"/>
  <sheetViews>
    <sheetView workbookViewId="0">
      <selection activeCell="C25" sqref="C25"/>
    </sheetView>
  </sheetViews>
  <sheetFormatPr defaultRowHeight="12.75"/>
  <cols>
    <col min="1" max="1" width="12.140625" customWidth="1"/>
    <col min="2" max="2" width="29.85546875" customWidth="1"/>
    <col min="3" max="3" width="31.7109375" customWidth="1"/>
  </cols>
  <sheetData>
    <row r="1" spans="2:3" ht="16.5" thickBot="1">
      <c r="B1" s="121"/>
      <c r="C1" s="121"/>
    </row>
    <row r="2" spans="2:3" ht="40.5" customHeight="1">
      <c r="B2" s="122" t="s">
        <v>220</v>
      </c>
      <c r="C2" s="124"/>
    </row>
    <row r="3" spans="2:3">
      <c r="B3" s="70" t="s">
        <v>179</v>
      </c>
      <c r="C3" s="80" t="s">
        <v>50</v>
      </c>
    </row>
    <row r="4" spans="2:3" ht="15">
      <c r="B4" s="84" t="s">
        <v>19</v>
      </c>
      <c r="C4" s="37">
        <v>103859</v>
      </c>
    </row>
    <row r="5" spans="2:3" ht="15">
      <c r="B5" s="84" t="s">
        <v>23</v>
      </c>
      <c r="C5" s="37">
        <v>103562</v>
      </c>
    </row>
    <row r="6" spans="2:3" ht="15">
      <c r="B6" s="84" t="s">
        <v>42</v>
      </c>
      <c r="C6" s="37">
        <v>103226</v>
      </c>
    </row>
    <row r="7" spans="2:3" ht="15">
      <c r="B7" s="84" t="s">
        <v>41</v>
      </c>
      <c r="C7" s="37">
        <v>102938</v>
      </c>
    </row>
    <row r="8" spans="2:3" ht="15">
      <c r="B8" s="84" t="s">
        <v>40</v>
      </c>
      <c r="C8" s="37">
        <v>102635</v>
      </c>
    </row>
    <row r="9" spans="2:3" ht="15">
      <c r="B9" s="84" t="s">
        <v>35</v>
      </c>
      <c r="C9" s="37">
        <v>102293</v>
      </c>
    </row>
    <row r="10" spans="2:3" ht="15">
      <c r="B10" s="84" t="s">
        <v>18</v>
      </c>
      <c r="C10" s="37">
        <v>101949</v>
      </c>
    </row>
    <row r="11" spans="2:3" ht="15">
      <c r="B11" s="84" t="s">
        <v>14</v>
      </c>
      <c r="C11" s="37">
        <v>101653</v>
      </c>
    </row>
    <row r="12" spans="2:3" ht="15.75" thickBot="1">
      <c r="B12" s="85" t="s">
        <v>1</v>
      </c>
      <c r="C12" s="69">
        <v>101201</v>
      </c>
    </row>
  </sheetData>
  <mergeCells count="2">
    <mergeCell ref="B1:C1"/>
    <mergeCell ref="B2:C2"/>
  </mergeCells>
  <phoneticPr fontId="16" type="noConversion"/>
  <pageMargins left="0.55118110236220474" right="0.55118110236220474" top="0.98425196850393704" bottom="0.39370078740157483" header="1.299212598425197"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D17" sqref="D17"/>
    </sheetView>
  </sheetViews>
  <sheetFormatPr defaultColWidth="11.42578125" defaultRowHeight="12.75"/>
  <cols>
    <col min="2" max="2" width="5.5703125" customWidth="1"/>
    <col min="3" max="3" width="19.28515625" style="6" customWidth="1"/>
    <col min="4" max="4" width="23.42578125" customWidth="1"/>
    <col min="5" max="6" width="13.85546875" bestFit="1" customWidth="1"/>
  </cols>
  <sheetData>
    <row r="1" spans="2:8" ht="13.5" thickBot="1"/>
    <row r="2" spans="2:8" ht="52.5" customHeight="1">
      <c r="B2" s="87" t="s">
        <v>221</v>
      </c>
      <c r="C2" s="88"/>
      <c r="D2" s="88"/>
      <c r="E2" s="88"/>
      <c r="F2" s="89"/>
    </row>
    <row r="3" spans="2:8" ht="23.25" customHeight="1">
      <c r="B3" s="92" t="s">
        <v>47</v>
      </c>
      <c r="C3" s="86" t="s">
        <v>163</v>
      </c>
      <c r="D3" s="86" t="s">
        <v>141</v>
      </c>
      <c r="E3" s="86" t="s">
        <v>143</v>
      </c>
      <c r="F3" s="96"/>
    </row>
    <row r="4" spans="2:8" ht="47.25" customHeight="1">
      <c r="B4" s="92"/>
      <c r="C4" s="86"/>
      <c r="D4" s="86"/>
      <c r="E4" s="29" t="s">
        <v>164</v>
      </c>
      <c r="F4" s="40" t="s">
        <v>165</v>
      </c>
    </row>
    <row r="5" spans="2:8" ht="15">
      <c r="B5" s="34">
        <f>k_total_tec_0921!B5</f>
        <v>1</v>
      </c>
      <c r="C5" s="35" t="str">
        <f>k_total_tec_0921!C5</f>
        <v>METROPOLITAN LIFE</v>
      </c>
      <c r="D5" s="36">
        <f t="shared" ref="D5:D11" si="0">E5+F5</f>
        <v>1083513</v>
      </c>
      <c r="E5" s="36">
        <v>517674</v>
      </c>
      <c r="F5" s="37">
        <v>565839</v>
      </c>
      <c r="G5" s="4"/>
      <c r="H5" s="4"/>
    </row>
    <row r="6" spans="2:8" ht="15">
      <c r="B6" s="38">
        <f>k_total_tec_0921!B6</f>
        <v>2</v>
      </c>
      <c r="C6" s="35" t="str">
        <f>k_total_tec_0921!C6</f>
        <v>AZT VIITORUL TAU</v>
      </c>
      <c r="D6" s="36">
        <f t="shared" si="0"/>
        <v>1628078</v>
      </c>
      <c r="E6" s="36">
        <v>778007</v>
      </c>
      <c r="F6" s="37">
        <v>850071</v>
      </c>
      <c r="G6" s="4"/>
      <c r="H6" s="4"/>
    </row>
    <row r="7" spans="2:8" ht="15">
      <c r="B7" s="38">
        <f>k_total_tec_0921!B7</f>
        <v>3</v>
      </c>
      <c r="C7" s="39" t="str">
        <f>k_total_tec_0921!C7</f>
        <v>BCR</v>
      </c>
      <c r="D7" s="36">
        <f t="shared" si="0"/>
        <v>707542</v>
      </c>
      <c r="E7" s="36">
        <v>333880</v>
      </c>
      <c r="F7" s="37">
        <v>373662</v>
      </c>
      <c r="G7" s="4"/>
      <c r="H7" s="4"/>
    </row>
    <row r="8" spans="2:8" ht="15">
      <c r="B8" s="38">
        <f>k_total_tec_0921!B8</f>
        <v>4</v>
      </c>
      <c r="C8" s="39" t="str">
        <f>k_total_tec_0921!C8</f>
        <v>BRD</v>
      </c>
      <c r="D8" s="36">
        <f t="shared" si="0"/>
        <v>496302</v>
      </c>
      <c r="E8" s="36">
        <v>233401</v>
      </c>
      <c r="F8" s="37">
        <v>262901</v>
      </c>
      <c r="G8" s="4"/>
      <c r="H8" s="4"/>
    </row>
    <row r="9" spans="2:8" ht="15">
      <c r="B9" s="38">
        <f>k_total_tec_0921!B9</f>
        <v>5</v>
      </c>
      <c r="C9" s="39" t="str">
        <f>k_total_tec_0921!C9</f>
        <v>VITAL</v>
      </c>
      <c r="D9" s="36">
        <f t="shared" si="0"/>
        <v>972436</v>
      </c>
      <c r="E9" s="36">
        <v>457178</v>
      </c>
      <c r="F9" s="37">
        <v>515258</v>
      </c>
      <c r="G9" s="4"/>
      <c r="H9" s="4"/>
    </row>
    <row r="10" spans="2:8" ht="15">
      <c r="B10" s="38">
        <f>k_total_tec_0921!B10</f>
        <v>6</v>
      </c>
      <c r="C10" s="39" t="str">
        <f>k_total_tec_0921!C10</f>
        <v>ARIPI</v>
      </c>
      <c r="D10" s="36">
        <f t="shared" si="0"/>
        <v>807675</v>
      </c>
      <c r="E10" s="36">
        <v>381898</v>
      </c>
      <c r="F10" s="37">
        <v>425777</v>
      </c>
      <c r="G10" s="4"/>
      <c r="H10" s="4"/>
    </row>
    <row r="11" spans="2:8" ht="15">
      <c r="B11" s="38">
        <f>k_total_tec_0921!B11</f>
        <v>7</v>
      </c>
      <c r="C11" s="39" t="s">
        <v>187</v>
      </c>
      <c r="D11" s="36">
        <f t="shared" si="0"/>
        <v>2050687</v>
      </c>
      <c r="E11" s="36">
        <v>1015674</v>
      </c>
      <c r="F11" s="37">
        <v>1035013</v>
      </c>
      <c r="G11" s="4"/>
      <c r="H11" s="4"/>
    </row>
    <row r="12" spans="2:8" ht="15.75" thickBot="1">
      <c r="B12" s="130" t="s">
        <v>48</v>
      </c>
      <c r="C12" s="131"/>
      <c r="D12" s="32">
        <f>SUM(D5:D11)</f>
        <v>7746233</v>
      </c>
      <c r="E12" s="32">
        <f>SUM(E5:E11)</f>
        <v>3717712</v>
      </c>
      <c r="F12" s="33">
        <f>SUM(F5:F11)</f>
        <v>4028521</v>
      </c>
      <c r="G12" s="4"/>
      <c r="H12" s="4"/>
    </row>
    <row r="14" spans="2:8">
      <c r="B14" s="10"/>
      <c r="C14" s="11"/>
    </row>
    <row r="15" spans="2:8">
      <c r="B15" s="14"/>
      <c r="C15" s="14"/>
    </row>
  </sheetData>
  <mergeCells count="6">
    <mergeCell ref="B12:C12"/>
    <mergeCell ref="D3:D4"/>
    <mergeCell ref="E3:F3"/>
    <mergeCell ref="B3:B4"/>
    <mergeCell ref="C3:C4"/>
    <mergeCell ref="B2:F2"/>
  </mergeCells>
  <phoneticPr fontId="0" type="noConversion"/>
  <printOptions horizontalCentered="1" verticalCentered="1"/>
  <pageMargins left="0.74803149606299202" right="0.74803149606299202" top="0.98425196850393704" bottom="0.98425196850393704" header="0.511811023622047" footer="0.511811023622047"/>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Q19" sqref="Q19"/>
    </sheetView>
  </sheetViews>
  <sheetFormatPr defaultRowHeight="12.75"/>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sheetPr>
    <pageSetUpPr fitToPage="1"/>
  </sheetPr>
  <dimension ref="B1:P17"/>
  <sheetViews>
    <sheetView zoomScaleNormal="100" workbookViewId="0">
      <selection activeCell="Q35" sqref="Q35"/>
    </sheetView>
  </sheetViews>
  <sheetFormatPr defaultColWidth="11.42578125" defaultRowHeight="12.75"/>
  <cols>
    <col min="2" max="2" width="6.28515625" customWidth="1"/>
    <col min="3" max="3" width="20.28515625" style="6" customWidth="1"/>
    <col min="4" max="4" width="15.85546875" customWidth="1"/>
    <col min="5" max="5" width="9" bestFit="1" customWidth="1"/>
    <col min="6" max="7" width="10.140625" bestFit="1" customWidth="1"/>
    <col min="8" max="8" width="11.28515625" bestFit="1" customWidth="1"/>
    <col min="9" max="9" width="9" bestFit="1" customWidth="1"/>
    <col min="10"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6" ht="13.5" thickBot="1"/>
    <row r="2" spans="2:16" ht="52.5" customHeight="1">
      <c r="B2" s="87" t="s">
        <v>222</v>
      </c>
      <c r="C2" s="88"/>
      <c r="D2" s="88"/>
      <c r="E2" s="88"/>
      <c r="F2" s="88"/>
      <c r="G2" s="88"/>
      <c r="H2" s="88"/>
      <c r="I2" s="88"/>
      <c r="J2" s="88"/>
      <c r="K2" s="88"/>
      <c r="L2" s="88"/>
      <c r="M2" s="88"/>
      <c r="N2" s="88"/>
      <c r="O2" s="88"/>
      <c r="P2" s="89"/>
    </row>
    <row r="3" spans="2:16" ht="23.25" customHeight="1">
      <c r="B3" s="92" t="s">
        <v>47</v>
      </c>
      <c r="C3" s="86" t="s">
        <v>163</v>
      </c>
      <c r="D3" s="86" t="s">
        <v>141</v>
      </c>
      <c r="E3" s="132"/>
      <c r="F3" s="133"/>
      <c r="G3" s="133"/>
      <c r="H3" s="134"/>
      <c r="I3" s="86" t="s">
        <v>143</v>
      </c>
      <c r="J3" s="86"/>
      <c r="K3" s="86"/>
      <c r="L3" s="86"/>
      <c r="M3" s="86"/>
      <c r="N3" s="86"/>
      <c r="O3" s="86"/>
      <c r="P3" s="96"/>
    </row>
    <row r="4" spans="2:16" ht="23.25" customHeight="1">
      <c r="B4" s="92"/>
      <c r="C4" s="86"/>
      <c r="D4" s="86"/>
      <c r="E4" s="86" t="s">
        <v>48</v>
      </c>
      <c r="F4" s="86"/>
      <c r="G4" s="86"/>
      <c r="H4" s="86"/>
      <c r="I4" s="86" t="s">
        <v>166</v>
      </c>
      <c r="J4" s="86"/>
      <c r="K4" s="86"/>
      <c r="L4" s="86"/>
      <c r="M4" s="86" t="s">
        <v>167</v>
      </c>
      <c r="N4" s="86"/>
      <c r="O4" s="86"/>
      <c r="P4" s="96"/>
    </row>
    <row r="5" spans="2:16" ht="47.25" customHeight="1">
      <c r="B5" s="92"/>
      <c r="C5" s="86"/>
      <c r="D5" s="86"/>
      <c r="E5" s="29" t="s">
        <v>168</v>
      </c>
      <c r="F5" s="29" t="s">
        <v>169</v>
      </c>
      <c r="G5" s="29" t="s">
        <v>184</v>
      </c>
      <c r="H5" s="29" t="s">
        <v>183</v>
      </c>
      <c r="I5" s="29" t="s">
        <v>168</v>
      </c>
      <c r="J5" s="29" t="s">
        <v>169</v>
      </c>
      <c r="K5" s="29" t="s">
        <v>184</v>
      </c>
      <c r="L5" s="29" t="s">
        <v>183</v>
      </c>
      <c r="M5" s="29" t="s">
        <v>168</v>
      </c>
      <c r="N5" s="29" t="s">
        <v>169</v>
      </c>
      <c r="O5" s="29" t="s">
        <v>184</v>
      </c>
      <c r="P5" s="40" t="s">
        <v>183</v>
      </c>
    </row>
    <row r="6" spans="2:16" ht="18" hidden="1" customHeight="1">
      <c r="B6" s="25"/>
      <c r="C6" s="15"/>
      <c r="D6" s="16" t="s">
        <v>170</v>
      </c>
      <c r="E6" s="16" t="s">
        <v>171</v>
      </c>
      <c r="F6" s="16" t="s">
        <v>172</v>
      </c>
      <c r="G6" s="16"/>
      <c r="H6" s="16" t="s">
        <v>173</v>
      </c>
      <c r="I6" s="16" t="s">
        <v>171</v>
      </c>
      <c r="J6" s="16" t="s">
        <v>172</v>
      </c>
      <c r="K6" s="16"/>
      <c r="L6" s="16" t="s">
        <v>173</v>
      </c>
      <c r="M6" s="16" t="s">
        <v>174</v>
      </c>
      <c r="N6" s="16" t="s">
        <v>175</v>
      </c>
      <c r="O6" s="16"/>
      <c r="P6" s="17" t="s">
        <v>176</v>
      </c>
    </row>
    <row r="7" spans="2:16" ht="15">
      <c r="B7" s="34">
        <f>k_total_tec_0921!B5</f>
        <v>1</v>
      </c>
      <c r="C7" s="39" t="str">
        <f>k_total_tec_0921!C5</f>
        <v>METROPOLITAN LIFE</v>
      </c>
      <c r="D7" s="36">
        <f>SUM(E7+F7+G7+H7)</f>
        <v>1083513</v>
      </c>
      <c r="E7" s="36">
        <f>I7+M7</f>
        <v>105634</v>
      </c>
      <c r="F7" s="36">
        <f>J7+N7</f>
        <v>344454</v>
      </c>
      <c r="G7" s="36">
        <f>K7+O7</f>
        <v>370362</v>
      </c>
      <c r="H7" s="36">
        <f>L7+P7</f>
        <v>263063</v>
      </c>
      <c r="I7" s="36">
        <v>48514</v>
      </c>
      <c r="J7" s="36">
        <v>161704</v>
      </c>
      <c r="K7" s="36">
        <v>173393</v>
      </c>
      <c r="L7" s="36">
        <v>134063</v>
      </c>
      <c r="M7" s="36">
        <v>57120</v>
      </c>
      <c r="N7" s="36">
        <v>182750</v>
      </c>
      <c r="O7" s="36">
        <v>196969</v>
      </c>
      <c r="P7" s="37">
        <v>129000</v>
      </c>
    </row>
    <row r="8" spans="2:16" ht="15">
      <c r="B8" s="38">
        <f>k_total_tec_0921!B6</f>
        <v>2</v>
      </c>
      <c r="C8" s="39" t="str">
        <f>k_total_tec_0921!C6</f>
        <v>AZT VIITORUL TAU</v>
      </c>
      <c r="D8" s="36">
        <f t="shared" ref="D8:D13" si="0">SUM(E8+F8+G8+H8)</f>
        <v>1628078</v>
      </c>
      <c r="E8" s="36">
        <f t="shared" ref="E8:E13" si="1">I8+M8</f>
        <v>105335</v>
      </c>
      <c r="F8" s="36">
        <f t="shared" ref="F8:F13" si="2">J8+N8</f>
        <v>333728</v>
      </c>
      <c r="G8" s="36">
        <f t="shared" ref="G8:G13" si="3">K8+O8</f>
        <v>654759</v>
      </c>
      <c r="H8" s="36">
        <f t="shared" ref="H8:H13" si="4">L8+P8</f>
        <v>534256</v>
      </c>
      <c r="I8" s="36">
        <v>48364</v>
      </c>
      <c r="J8" s="36">
        <v>155108</v>
      </c>
      <c r="K8" s="36">
        <v>307247</v>
      </c>
      <c r="L8" s="36">
        <v>267288</v>
      </c>
      <c r="M8" s="36">
        <v>56971</v>
      </c>
      <c r="N8" s="36">
        <v>178620</v>
      </c>
      <c r="O8" s="36">
        <v>347512</v>
      </c>
      <c r="P8" s="37">
        <v>266968</v>
      </c>
    </row>
    <row r="9" spans="2:16" ht="15">
      <c r="B9" s="38">
        <f>k_total_tec_0921!B7</f>
        <v>3</v>
      </c>
      <c r="C9" s="39" t="str">
        <f>k_total_tec_0921!C7</f>
        <v>BCR</v>
      </c>
      <c r="D9" s="36">
        <f t="shared" si="0"/>
        <v>707542</v>
      </c>
      <c r="E9" s="36">
        <f t="shared" si="1"/>
        <v>109536</v>
      </c>
      <c r="F9" s="36">
        <f t="shared" si="2"/>
        <v>289886</v>
      </c>
      <c r="G9" s="36">
        <f t="shared" si="3"/>
        <v>176633</v>
      </c>
      <c r="H9" s="36">
        <f t="shared" si="4"/>
        <v>131487</v>
      </c>
      <c r="I9" s="36">
        <v>50153</v>
      </c>
      <c r="J9" s="36">
        <v>137706</v>
      </c>
      <c r="K9" s="36">
        <v>81577</v>
      </c>
      <c r="L9" s="36">
        <v>64444</v>
      </c>
      <c r="M9" s="36">
        <v>59383</v>
      </c>
      <c r="N9" s="36">
        <v>152180</v>
      </c>
      <c r="O9" s="36">
        <v>95056</v>
      </c>
      <c r="P9" s="37">
        <v>67043</v>
      </c>
    </row>
    <row r="10" spans="2:16" ht="15">
      <c r="B10" s="38">
        <f>k_total_tec_0921!B8</f>
        <v>4</v>
      </c>
      <c r="C10" s="39" t="str">
        <f>k_total_tec_0921!C8</f>
        <v>BRD</v>
      </c>
      <c r="D10" s="36">
        <f t="shared" si="0"/>
        <v>496302</v>
      </c>
      <c r="E10" s="36">
        <f t="shared" si="1"/>
        <v>114272</v>
      </c>
      <c r="F10" s="36">
        <f t="shared" si="2"/>
        <v>224561</v>
      </c>
      <c r="G10" s="36">
        <f t="shared" si="3"/>
        <v>105766</v>
      </c>
      <c r="H10" s="36">
        <f t="shared" si="4"/>
        <v>51703</v>
      </c>
      <c r="I10" s="36">
        <v>52455</v>
      </c>
      <c r="J10" s="36">
        <v>107341</v>
      </c>
      <c r="K10" s="36">
        <v>48763</v>
      </c>
      <c r="L10" s="36">
        <v>24842</v>
      </c>
      <c r="M10" s="36">
        <v>61817</v>
      </c>
      <c r="N10" s="36">
        <v>117220</v>
      </c>
      <c r="O10" s="36">
        <v>57003</v>
      </c>
      <c r="P10" s="37">
        <v>26861</v>
      </c>
    </row>
    <row r="11" spans="2:16" ht="15">
      <c r="B11" s="38">
        <f>k_total_tec_0921!B9</f>
        <v>5</v>
      </c>
      <c r="C11" s="39" t="str">
        <f>k_total_tec_0921!C9</f>
        <v>VITAL</v>
      </c>
      <c r="D11" s="36">
        <f t="shared" si="0"/>
        <v>972436</v>
      </c>
      <c r="E11" s="36">
        <f t="shared" si="1"/>
        <v>105463</v>
      </c>
      <c r="F11" s="36">
        <f t="shared" si="2"/>
        <v>364825</v>
      </c>
      <c r="G11" s="36">
        <f t="shared" si="3"/>
        <v>305638</v>
      </c>
      <c r="H11" s="36">
        <f t="shared" si="4"/>
        <v>196510</v>
      </c>
      <c r="I11" s="36">
        <v>48416</v>
      </c>
      <c r="J11" s="36">
        <v>171577</v>
      </c>
      <c r="K11" s="36">
        <v>139012</v>
      </c>
      <c r="L11" s="36">
        <v>98173</v>
      </c>
      <c r="M11" s="36">
        <v>57047</v>
      </c>
      <c r="N11" s="36">
        <v>193248</v>
      </c>
      <c r="O11" s="36">
        <v>166626</v>
      </c>
      <c r="P11" s="37">
        <v>98337</v>
      </c>
    </row>
    <row r="12" spans="2:16" ht="15">
      <c r="B12" s="38">
        <f>k_total_tec_0921!B10</f>
        <v>6</v>
      </c>
      <c r="C12" s="39" t="str">
        <f>k_total_tec_0921!C10</f>
        <v>ARIPI</v>
      </c>
      <c r="D12" s="36">
        <f t="shared" si="0"/>
        <v>807675</v>
      </c>
      <c r="E12" s="36">
        <f t="shared" si="1"/>
        <v>105154</v>
      </c>
      <c r="F12" s="36">
        <f t="shared" si="2"/>
        <v>273725</v>
      </c>
      <c r="G12" s="36">
        <f t="shared" si="3"/>
        <v>254638</v>
      </c>
      <c r="H12" s="36">
        <f t="shared" si="4"/>
        <v>174158</v>
      </c>
      <c r="I12" s="36">
        <v>48275</v>
      </c>
      <c r="J12" s="36">
        <v>128771</v>
      </c>
      <c r="K12" s="36">
        <v>117152</v>
      </c>
      <c r="L12" s="36">
        <v>87700</v>
      </c>
      <c r="M12" s="36">
        <v>56879</v>
      </c>
      <c r="N12" s="36">
        <v>144954</v>
      </c>
      <c r="O12" s="36">
        <v>137486</v>
      </c>
      <c r="P12" s="37">
        <v>86458</v>
      </c>
    </row>
    <row r="13" spans="2:16" ht="15">
      <c r="B13" s="38">
        <f>k_total_tec_0921!B11</f>
        <v>7</v>
      </c>
      <c r="C13" s="39" t="s">
        <v>187</v>
      </c>
      <c r="D13" s="36">
        <f t="shared" si="0"/>
        <v>2050687</v>
      </c>
      <c r="E13" s="36">
        <f t="shared" si="1"/>
        <v>112495</v>
      </c>
      <c r="F13" s="36">
        <f t="shared" si="2"/>
        <v>373903</v>
      </c>
      <c r="G13" s="36">
        <f t="shared" si="3"/>
        <v>847878</v>
      </c>
      <c r="H13" s="36">
        <f t="shared" si="4"/>
        <v>716411</v>
      </c>
      <c r="I13" s="36">
        <v>51954</v>
      </c>
      <c r="J13" s="36">
        <v>175656</v>
      </c>
      <c r="K13" s="36">
        <v>418740</v>
      </c>
      <c r="L13" s="36">
        <v>369324</v>
      </c>
      <c r="M13" s="36">
        <v>60541</v>
      </c>
      <c r="N13" s="36">
        <v>198247</v>
      </c>
      <c r="O13" s="36">
        <v>429138</v>
      </c>
      <c r="P13" s="37">
        <v>347087</v>
      </c>
    </row>
    <row r="14" spans="2:16" ht="15.75" thickBot="1">
      <c r="B14" s="99" t="s">
        <v>48</v>
      </c>
      <c r="C14" s="100"/>
      <c r="D14" s="32">
        <f t="shared" ref="D14:P14" si="5">SUM(D7:D13)</f>
        <v>7746233</v>
      </c>
      <c r="E14" s="32">
        <f t="shared" si="5"/>
        <v>757889</v>
      </c>
      <c r="F14" s="32">
        <f t="shared" si="5"/>
        <v>2205082</v>
      </c>
      <c r="G14" s="32">
        <f t="shared" si="5"/>
        <v>2715674</v>
      </c>
      <c r="H14" s="32">
        <f t="shared" si="5"/>
        <v>2067588</v>
      </c>
      <c r="I14" s="32">
        <f t="shared" si="5"/>
        <v>348131</v>
      </c>
      <c r="J14" s="32">
        <f t="shared" si="5"/>
        <v>1037863</v>
      </c>
      <c r="K14" s="32">
        <f t="shared" si="5"/>
        <v>1285884</v>
      </c>
      <c r="L14" s="32">
        <f t="shared" si="5"/>
        <v>1045834</v>
      </c>
      <c r="M14" s="32">
        <f t="shared" si="5"/>
        <v>409758</v>
      </c>
      <c r="N14" s="32">
        <f t="shared" si="5"/>
        <v>1167219</v>
      </c>
      <c r="O14" s="32">
        <f t="shared" si="5"/>
        <v>1429790</v>
      </c>
      <c r="P14" s="33">
        <f t="shared" si="5"/>
        <v>1021754</v>
      </c>
    </row>
    <row r="16" spans="2:16">
      <c r="B16" s="10"/>
      <c r="C16" s="11"/>
      <c r="E16" s="4"/>
      <c r="I16" s="4"/>
    </row>
    <row r="17" spans="2:3">
      <c r="B17" s="14"/>
      <c r="C17" s="14"/>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02" right="0.74803149606299202" top="0.98425196850393704" bottom="0.98425196850393704" header="0.511811023622047" footer="0.511811023622047"/>
  <pageSetup paperSize="9" scale="80"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O35" sqref="O35"/>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1:K17"/>
  <sheetViews>
    <sheetView zoomScaleNormal="100" workbookViewId="0">
      <selection activeCell="M4" sqref="M4"/>
    </sheetView>
  </sheetViews>
  <sheetFormatPr defaultRowHeight="12.75"/>
  <cols>
    <col min="2" max="2" width="6.42578125" customWidth="1"/>
    <col min="3" max="3" width="19.140625" customWidth="1"/>
    <col min="4" max="4" width="23.42578125"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row r="2" spans="2:11" ht="45" customHeight="1">
      <c r="B2" s="87" t="s">
        <v>191</v>
      </c>
      <c r="C2" s="88"/>
      <c r="D2" s="88"/>
      <c r="E2" s="88"/>
      <c r="F2" s="88"/>
      <c r="G2" s="88"/>
      <c r="H2" s="88"/>
      <c r="I2" s="88"/>
      <c r="J2" s="88"/>
      <c r="K2" s="89"/>
    </row>
    <row r="3" spans="2:11" ht="48.75" customHeight="1">
      <c r="B3" s="92" t="s">
        <v>47</v>
      </c>
      <c r="C3" s="86" t="s">
        <v>163</v>
      </c>
      <c r="D3" s="86" t="s">
        <v>0</v>
      </c>
      <c r="E3" s="86" t="s">
        <v>142</v>
      </c>
      <c r="F3" s="86"/>
      <c r="G3" s="86" t="s">
        <v>193</v>
      </c>
      <c r="H3" s="86"/>
      <c r="I3" s="86"/>
      <c r="J3" s="86" t="s">
        <v>143</v>
      </c>
      <c r="K3" s="96"/>
    </row>
    <row r="4" spans="2:11" ht="119.25" customHeight="1">
      <c r="B4" s="92" t="s">
        <v>47</v>
      </c>
      <c r="C4" s="86"/>
      <c r="D4" s="86"/>
      <c r="E4" s="29" t="s">
        <v>53</v>
      </c>
      <c r="F4" s="29" t="s">
        <v>144</v>
      </c>
      <c r="G4" s="29" t="s">
        <v>53</v>
      </c>
      <c r="H4" s="29" t="s">
        <v>145</v>
      </c>
      <c r="I4" s="29" t="s">
        <v>144</v>
      </c>
      <c r="J4" s="29" t="s">
        <v>194</v>
      </c>
      <c r="K4" s="40" t="s">
        <v>195</v>
      </c>
    </row>
    <row r="5" spans="2:11" ht="15">
      <c r="B5" s="34">
        <f>[1]k_total_tec_0609!A10</f>
        <v>1</v>
      </c>
      <c r="C5" s="35" t="s">
        <v>188</v>
      </c>
      <c r="D5" s="36">
        <v>1083513</v>
      </c>
      <c r="E5" s="36">
        <v>556053</v>
      </c>
      <c r="F5" s="43">
        <f>E5/D5</f>
        <v>0.51319458096026538</v>
      </c>
      <c r="G5" s="36">
        <v>32489</v>
      </c>
      <c r="H5" s="43">
        <f t="shared" ref="H5:H12" si="0">G5/$G$12</f>
        <v>0.1484668464104556</v>
      </c>
      <c r="I5" s="43">
        <f t="shared" ref="I5:I12" si="1">G5/D5</f>
        <v>2.9984873277939444E-2</v>
      </c>
      <c r="J5" s="36">
        <v>21718</v>
      </c>
      <c r="K5" s="37">
        <v>10771</v>
      </c>
    </row>
    <row r="6" spans="2:11" ht="15">
      <c r="B6" s="38">
        <v>2</v>
      </c>
      <c r="C6" s="35" t="str">
        <f>[1]k_total_tec_0609!B12</f>
        <v>AZT VIITORUL TAU</v>
      </c>
      <c r="D6" s="36">
        <v>1628078</v>
      </c>
      <c r="E6" s="36">
        <v>864579</v>
      </c>
      <c r="F6" s="43">
        <f t="shared" ref="F6:F11" si="2">E6/D6</f>
        <v>0.53104273873856167</v>
      </c>
      <c r="G6" s="36">
        <v>42477</v>
      </c>
      <c r="H6" s="43">
        <f t="shared" si="0"/>
        <v>0.19410958278115431</v>
      </c>
      <c r="I6" s="43">
        <f t="shared" si="1"/>
        <v>2.6090273316143331E-2</v>
      </c>
      <c r="J6" s="36">
        <v>31990</v>
      </c>
      <c r="K6" s="37">
        <v>10487</v>
      </c>
    </row>
    <row r="7" spans="2:11" ht="15">
      <c r="B7" s="38">
        <v>3</v>
      </c>
      <c r="C7" s="39" t="str">
        <f>[1]k_total_tec_0609!B13</f>
        <v>BCR</v>
      </c>
      <c r="D7" s="36">
        <v>707542</v>
      </c>
      <c r="E7" s="36">
        <v>345556</v>
      </c>
      <c r="F7" s="43">
        <f t="shared" si="2"/>
        <v>0.4883893818317499</v>
      </c>
      <c r="G7" s="36">
        <v>20553</v>
      </c>
      <c r="H7" s="43">
        <f t="shared" si="0"/>
        <v>9.392222272997304E-2</v>
      </c>
      <c r="I7" s="43">
        <f t="shared" si="1"/>
        <v>2.9048452247357755E-2</v>
      </c>
      <c r="J7" s="36">
        <v>14926</v>
      </c>
      <c r="K7" s="37">
        <v>5627</v>
      </c>
    </row>
    <row r="8" spans="2:11" ht="15">
      <c r="B8" s="38">
        <v>4</v>
      </c>
      <c r="C8" s="39" t="str">
        <f>[1]k_total_tec_0609!B15</f>
        <v>BRD</v>
      </c>
      <c r="D8" s="36">
        <v>496302</v>
      </c>
      <c r="E8" s="36">
        <v>237335</v>
      </c>
      <c r="F8" s="43">
        <f t="shared" si="2"/>
        <v>0.47820681762314077</v>
      </c>
      <c r="G8" s="36">
        <v>14937</v>
      </c>
      <c r="H8" s="43">
        <f t="shared" si="0"/>
        <v>6.8258465475483254E-2</v>
      </c>
      <c r="I8" s="43">
        <f t="shared" si="1"/>
        <v>3.0096594412273171E-2</v>
      </c>
      <c r="J8" s="36">
        <v>10880</v>
      </c>
      <c r="K8" s="37">
        <v>4057</v>
      </c>
    </row>
    <row r="9" spans="2:11" ht="15">
      <c r="B9" s="38">
        <v>5</v>
      </c>
      <c r="C9" s="39" t="str">
        <f>[1]k_total_tec_0609!B16</f>
        <v>VITAL</v>
      </c>
      <c r="D9" s="36">
        <v>972436</v>
      </c>
      <c r="E9" s="36">
        <v>470905</v>
      </c>
      <c r="F9" s="43">
        <f t="shared" si="2"/>
        <v>0.48425294826600412</v>
      </c>
      <c r="G9" s="36">
        <v>25848</v>
      </c>
      <c r="H9" s="43">
        <f t="shared" si="0"/>
        <v>0.11811908787643376</v>
      </c>
      <c r="I9" s="43">
        <f t="shared" si="1"/>
        <v>2.658066957619833E-2</v>
      </c>
      <c r="J9" s="36">
        <v>19485</v>
      </c>
      <c r="K9" s="37">
        <v>6363</v>
      </c>
    </row>
    <row r="10" spans="2:11" ht="15">
      <c r="B10" s="38">
        <v>6</v>
      </c>
      <c r="C10" s="39" t="str">
        <f>[1]k_total_tec_0609!B18</f>
        <v>ARIPI</v>
      </c>
      <c r="D10" s="36">
        <v>807675</v>
      </c>
      <c r="E10" s="36">
        <v>409476</v>
      </c>
      <c r="F10" s="43">
        <f t="shared" si="2"/>
        <v>0.50698114959606277</v>
      </c>
      <c r="G10" s="36">
        <v>22570</v>
      </c>
      <c r="H10" s="43">
        <f t="shared" si="0"/>
        <v>0.10313942329662294</v>
      </c>
      <c r="I10" s="43">
        <f t="shared" si="1"/>
        <v>2.7944408332559508E-2</v>
      </c>
      <c r="J10" s="36">
        <v>16892</v>
      </c>
      <c r="K10" s="37">
        <v>5678</v>
      </c>
    </row>
    <row r="11" spans="2:11" ht="15">
      <c r="B11" s="38">
        <v>7</v>
      </c>
      <c r="C11" s="39" t="s">
        <v>187</v>
      </c>
      <c r="D11" s="36">
        <v>2050687</v>
      </c>
      <c r="E11" s="36">
        <v>1158829</v>
      </c>
      <c r="F11" s="43">
        <f t="shared" si="2"/>
        <v>0.56509306393418401</v>
      </c>
      <c r="G11" s="36">
        <v>59956</v>
      </c>
      <c r="H11" s="43">
        <f t="shared" si="0"/>
        <v>0.27398437142987708</v>
      </c>
      <c r="I11" s="43">
        <f t="shared" si="1"/>
        <v>2.923703129731646E-2</v>
      </c>
      <c r="J11" s="36">
        <v>41096</v>
      </c>
      <c r="K11" s="37">
        <v>18860</v>
      </c>
    </row>
    <row r="12" spans="2:11" ht="15.75" thickBot="1">
      <c r="B12" s="41" t="s">
        <v>48</v>
      </c>
      <c r="C12" s="31"/>
      <c r="D12" s="32">
        <f>SUM(D5:D11)</f>
        <v>7746233</v>
      </c>
      <c r="E12" s="32">
        <f>SUM(E5:E11)</f>
        <v>4042733</v>
      </c>
      <c r="F12" s="42">
        <f>E12/D12</f>
        <v>0.52189664318127271</v>
      </c>
      <c r="G12" s="32">
        <f>SUM(G5:G11)</f>
        <v>218830</v>
      </c>
      <c r="H12" s="42">
        <f t="shared" si="0"/>
        <v>1</v>
      </c>
      <c r="I12" s="42">
        <f t="shared" si="1"/>
        <v>2.8249860286929142E-2</v>
      </c>
      <c r="J12" s="32">
        <f>SUM(J5:J11)</f>
        <v>156987</v>
      </c>
      <c r="K12" s="33">
        <f>SUM(K5:K11)</f>
        <v>61843</v>
      </c>
    </row>
    <row r="13" spans="2:11">
      <c r="C13" s="6"/>
      <c r="D13" s="4"/>
      <c r="E13" s="4"/>
    </row>
    <row r="14" spans="2:11" ht="14.25" customHeight="1">
      <c r="B14" s="93" t="s">
        <v>146</v>
      </c>
      <c r="C14" s="93"/>
      <c r="D14" s="93"/>
      <c r="E14" s="93"/>
      <c r="F14" s="93"/>
      <c r="G14" s="93"/>
      <c r="H14" s="93"/>
      <c r="I14" s="93"/>
      <c r="J14" s="93"/>
      <c r="K14" s="93"/>
    </row>
    <row r="15" spans="2:11" ht="33.75" customHeight="1">
      <c r="B15" s="94" t="s">
        <v>177</v>
      </c>
      <c r="C15" s="94"/>
      <c r="D15" s="94"/>
      <c r="E15" s="94"/>
      <c r="F15" s="94"/>
      <c r="G15" s="94"/>
      <c r="H15" s="94"/>
      <c r="I15" s="94"/>
      <c r="J15" s="94"/>
      <c r="K15" s="94"/>
    </row>
    <row r="16" spans="2:11" ht="30.75" customHeight="1">
      <c r="B16" s="93" t="s">
        <v>147</v>
      </c>
      <c r="C16" s="93"/>
      <c r="D16" s="93"/>
      <c r="E16" s="93"/>
      <c r="F16" s="93"/>
      <c r="G16" s="93"/>
      <c r="H16" s="93"/>
      <c r="I16" s="93"/>
      <c r="J16" s="93"/>
      <c r="K16" s="93"/>
    </row>
    <row r="17" spans="2:11" ht="196.5" customHeight="1">
      <c r="B17" s="93" t="s">
        <v>196</v>
      </c>
      <c r="C17" s="95"/>
      <c r="D17" s="95"/>
      <c r="E17" s="95"/>
      <c r="F17" s="95"/>
      <c r="G17" s="95"/>
      <c r="H17" s="95"/>
      <c r="I17" s="95"/>
      <c r="J17" s="95"/>
      <c r="K17" s="95"/>
    </row>
  </sheetData>
  <mergeCells count="11">
    <mergeCell ref="B14:K14"/>
    <mergeCell ref="B15:K15"/>
    <mergeCell ref="B16:K16"/>
    <mergeCell ref="B17:K17"/>
    <mergeCell ref="J3:K3"/>
    <mergeCell ref="B3:B4"/>
    <mergeCell ref="C3:C4"/>
    <mergeCell ref="D3:D4"/>
    <mergeCell ref="E3:F3"/>
    <mergeCell ref="G3:I3"/>
    <mergeCell ref="B2:K2"/>
  </mergeCells>
  <phoneticPr fontId="16"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L18"/>
  <sheetViews>
    <sheetView zoomScaleNormal="100" workbookViewId="0">
      <selection activeCell="F18" sqref="F18"/>
    </sheetView>
  </sheetViews>
  <sheetFormatPr defaultRowHeight="12.75"/>
  <cols>
    <col min="2" max="2" width="5.7109375" customWidth="1"/>
    <col min="3" max="3" width="18.7109375" customWidth="1"/>
    <col min="4" max="12" width="13.5703125" customWidth="1"/>
  </cols>
  <sheetData>
    <row r="1" spans="2:12" ht="13.5" thickBot="1"/>
    <row r="2" spans="2:12" s="2" customFormat="1" ht="45.75" customHeight="1">
      <c r="B2" s="87" t="s">
        <v>197</v>
      </c>
      <c r="C2" s="88"/>
      <c r="D2" s="88"/>
      <c r="E2" s="88"/>
      <c r="F2" s="88"/>
      <c r="G2" s="88"/>
      <c r="H2" s="88"/>
      <c r="I2" s="88"/>
      <c r="J2" s="88"/>
      <c r="K2" s="88"/>
      <c r="L2" s="89"/>
    </row>
    <row r="3" spans="2:12" s="18" customFormat="1" ht="12.75" customHeight="1">
      <c r="B3" s="92" t="s">
        <v>47</v>
      </c>
      <c r="C3" s="86" t="s">
        <v>178</v>
      </c>
      <c r="D3" s="97" t="s">
        <v>16</v>
      </c>
      <c r="E3" s="97" t="s">
        <v>21</v>
      </c>
      <c r="F3" s="97" t="s">
        <v>25</v>
      </c>
      <c r="G3" s="97" t="s">
        <v>28</v>
      </c>
      <c r="H3" s="97" t="s">
        <v>30</v>
      </c>
      <c r="I3" s="97" t="s">
        <v>36</v>
      </c>
      <c r="J3" s="97" t="s">
        <v>31</v>
      </c>
      <c r="K3" s="97" t="s">
        <v>11</v>
      </c>
      <c r="L3" s="98" t="s">
        <v>3</v>
      </c>
    </row>
    <row r="4" spans="2:12" s="18" customFormat="1" ht="30" customHeight="1">
      <c r="B4" s="92"/>
      <c r="C4" s="86"/>
      <c r="D4" s="86"/>
      <c r="E4" s="86"/>
      <c r="F4" s="86"/>
      <c r="G4" s="86"/>
      <c r="H4" s="86"/>
      <c r="I4" s="86"/>
      <c r="J4" s="86"/>
      <c r="K4" s="86"/>
      <c r="L4" s="96"/>
    </row>
    <row r="5" spans="2:12" ht="15">
      <c r="B5" s="34">
        <f>k_total_tec_0921!B5</f>
        <v>1</v>
      </c>
      <c r="C5" s="35" t="str">
        <f>k_total_tec_0921!C5</f>
        <v>METROPOLITAN LIFE</v>
      </c>
      <c r="D5" s="36">
        <v>1071862</v>
      </c>
      <c r="E5" s="36">
        <v>1073235</v>
      </c>
      <c r="F5" s="36">
        <v>1074053</v>
      </c>
      <c r="G5" s="36">
        <v>1075370</v>
      </c>
      <c r="H5" s="36">
        <v>1076586</v>
      </c>
      <c r="I5" s="36">
        <v>1078055</v>
      </c>
      <c r="J5" s="36">
        <v>1079444</v>
      </c>
      <c r="K5" s="36">
        <v>1080954</v>
      </c>
      <c r="L5" s="37">
        <v>1083513</v>
      </c>
    </row>
    <row r="6" spans="2:12" ht="15">
      <c r="B6" s="38">
        <f>k_total_tec_0921!B6</f>
        <v>2</v>
      </c>
      <c r="C6" s="35" t="str">
        <f>k_total_tec_0921!C6</f>
        <v>AZT VIITORUL TAU</v>
      </c>
      <c r="D6" s="36">
        <v>1617466</v>
      </c>
      <c r="E6" s="36">
        <v>1618635</v>
      </c>
      <c r="F6" s="36">
        <v>1619318</v>
      </c>
      <c r="G6" s="36">
        <v>1620490</v>
      </c>
      <c r="H6" s="36">
        <v>1621608</v>
      </c>
      <c r="I6" s="36">
        <v>1622976</v>
      </c>
      <c r="J6" s="36">
        <v>1624266</v>
      </c>
      <c r="K6" s="36">
        <v>1625645</v>
      </c>
      <c r="L6" s="37">
        <v>1628078</v>
      </c>
    </row>
    <row r="7" spans="2:12" ht="15">
      <c r="B7" s="38">
        <f>k_total_tec_0921!B7</f>
        <v>3</v>
      </c>
      <c r="C7" s="39" t="str">
        <f>k_total_tec_0921!C7</f>
        <v>BCR</v>
      </c>
      <c r="D7" s="36">
        <v>694871</v>
      </c>
      <c r="E7" s="36">
        <v>696363</v>
      </c>
      <c r="F7" s="36">
        <v>697281</v>
      </c>
      <c r="G7" s="36">
        <v>698699</v>
      </c>
      <c r="H7" s="36">
        <v>700016</v>
      </c>
      <c r="I7" s="36">
        <v>701627</v>
      </c>
      <c r="J7" s="36">
        <v>703170</v>
      </c>
      <c r="K7" s="36">
        <v>704828</v>
      </c>
      <c r="L7" s="37">
        <v>707542</v>
      </c>
    </row>
    <row r="8" spans="2:12" ht="15">
      <c r="B8" s="38">
        <f>k_total_tec_0921!B8</f>
        <v>4</v>
      </c>
      <c r="C8" s="39" t="str">
        <f>k_total_tec_0921!C8</f>
        <v>BRD</v>
      </c>
      <c r="D8" s="36">
        <v>482487</v>
      </c>
      <c r="E8" s="36">
        <v>484082</v>
      </c>
      <c r="F8" s="36">
        <v>485151</v>
      </c>
      <c r="G8" s="36">
        <v>486656</v>
      </c>
      <c r="H8" s="36">
        <v>488057</v>
      </c>
      <c r="I8" s="36">
        <v>489767</v>
      </c>
      <c r="J8" s="36">
        <v>491548</v>
      </c>
      <c r="K8" s="36">
        <v>493385</v>
      </c>
      <c r="L8" s="37">
        <v>496302</v>
      </c>
    </row>
    <row r="9" spans="2:12" ht="15">
      <c r="B9" s="38">
        <f>k_total_tec_0921!B9</f>
        <v>5</v>
      </c>
      <c r="C9" s="39" t="str">
        <f>k_total_tec_0921!C9</f>
        <v>VITAL</v>
      </c>
      <c r="D9" s="36">
        <v>960586</v>
      </c>
      <c r="E9" s="36">
        <v>962019</v>
      </c>
      <c r="F9" s="36">
        <v>962851</v>
      </c>
      <c r="G9" s="36">
        <v>964175</v>
      </c>
      <c r="H9" s="36">
        <v>965393</v>
      </c>
      <c r="I9" s="36">
        <v>966901</v>
      </c>
      <c r="J9" s="36">
        <v>968361</v>
      </c>
      <c r="K9" s="36">
        <v>969903</v>
      </c>
      <c r="L9" s="37">
        <v>972436</v>
      </c>
    </row>
    <row r="10" spans="2:12" ht="15">
      <c r="B10" s="38">
        <f>k_total_tec_0921!B10</f>
        <v>6</v>
      </c>
      <c r="C10" s="39" t="str">
        <f>k_total_tec_0921!C10</f>
        <v>ARIPI</v>
      </c>
      <c r="D10" s="36">
        <v>795524</v>
      </c>
      <c r="E10" s="36">
        <v>796992</v>
      </c>
      <c r="F10" s="36">
        <v>797869</v>
      </c>
      <c r="G10" s="36">
        <v>799232</v>
      </c>
      <c r="H10" s="36">
        <v>800462</v>
      </c>
      <c r="I10" s="36">
        <v>801973</v>
      </c>
      <c r="J10" s="36">
        <v>803440</v>
      </c>
      <c r="K10" s="36">
        <v>805011</v>
      </c>
      <c r="L10" s="37">
        <v>807675</v>
      </c>
    </row>
    <row r="11" spans="2:12" ht="15">
      <c r="B11" s="38">
        <f>k_total_tec_0921!B11</f>
        <v>7</v>
      </c>
      <c r="C11" s="39" t="str">
        <f>k_total_tec_0921!C11</f>
        <v>NN</v>
      </c>
      <c r="D11" s="36">
        <v>2039863</v>
      </c>
      <c r="E11" s="36">
        <v>2041159</v>
      </c>
      <c r="F11" s="36">
        <v>2041912</v>
      </c>
      <c r="G11" s="36">
        <v>2043066</v>
      </c>
      <c r="H11" s="36">
        <v>2044154</v>
      </c>
      <c r="I11" s="36">
        <v>2045536</v>
      </c>
      <c r="J11" s="36">
        <v>2046842</v>
      </c>
      <c r="K11" s="36">
        <v>2048222</v>
      </c>
      <c r="L11" s="37">
        <v>2050687</v>
      </c>
    </row>
    <row r="12" spans="2:12" ht="15.75" thickBot="1">
      <c r="B12" s="99" t="s">
        <v>45</v>
      </c>
      <c r="C12" s="100"/>
      <c r="D12" s="44">
        <f t="shared" ref="D12:L12" si="0">SUM(D5:D11)</f>
        <v>7662659</v>
      </c>
      <c r="E12" s="44">
        <f t="shared" si="0"/>
        <v>7672485</v>
      </c>
      <c r="F12" s="44">
        <f t="shared" si="0"/>
        <v>7678435</v>
      </c>
      <c r="G12" s="44">
        <f t="shared" si="0"/>
        <v>7687688</v>
      </c>
      <c r="H12" s="44">
        <f t="shared" si="0"/>
        <v>7696276</v>
      </c>
      <c r="I12" s="44">
        <f t="shared" si="0"/>
        <v>7706835</v>
      </c>
      <c r="J12" s="44">
        <f t="shared" si="0"/>
        <v>7717071</v>
      </c>
      <c r="K12" s="44">
        <f t="shared" si="0"/>
        <v>7727948</v>
      </c>
      <c r="L12" s="45">
        <f t="shared" si="0"/>
        <v>7746233</v>
      </c>
    </row>
    <row r="17" spans="3:3" ht="18">
      <c r="C17" s="1"/>
    </row>
    <row r="18" spans="3:3" ht="18">
      <c r="C18" s="1"/>
    </row>
  </sheetData>
  <mergeCells count="13">
    <mergeCell ref="B12:C12"/>
    <mergeCell ref="B3:B4"/>
    <mergeCell ref="C3:C4"/>
    <mergeCell ref="D3:D4"/>
    <mergeCell ref="F3:F4"/>
    <mergeCell ref="E3:E4"/>
    <mergeCell ref="L3:L4"/>
    <mergeCell ref="B2:L2"/>
    <mergeCell ref="I3:I4"/>
    <mergeCell ref="H3:H4"/>
    <mergeCell ref="G3:G4"/>
    <mergeCell ref="K3:K4"/>
    <mergeCell ref="J3:J4"/>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S24"/>
  <sheetViews>
    <sheetView zoomScaleNormal="100" workbookViewId="0">
      <selection activeCell="D21" sqref="D21"/>
    </sheetView>
  </sheetViews>
  <sheetFormatPr defaultRowHeight="12.75"/>
  <cols>
    <col min="2" max="2" width="5.140625" customWidth="1"/>
    <col min="3" max="3" width="19" customWidth="1"/>
    <col min="4" max="12" width="17.5703125" customWidth="1"/>
    <col min="13" max="13" width="18.42578125" customWidth="1"/>
    <col min="16" max="16" width="11.140625" bestFit="1" customWidth="1"/>
    <col min="19" max="19" width="16.7109375" customWidth="1"/>
  </cols>
  <sheetData>
    <row r="1" spans="2:19" ht="13.5" thickBot="1"/>
    <row r="2" spans="2:19" ht="47.25" customHeight="1" thickBot="1">
      <c r="B2" s="106" t="s">
        <v>198</v>
      </c>
      <c r="C2" s="107"/>
      <c r="D2" s="107"/>
      <c r="E2" s="107"/>
      <c r="F2" s="107"/>
      <c r="G2" s="107"/>
      <c r="H2" s="107"/>
      <c r="I2" s="107"/>
      <c r="J2" s="107"/>
      <c r="K2" s="107"/>
      <c r="L2" s="107"/>
      <c r="M2" s="108"/>
    </row>
    <row r="3" spans="2:19" s="5" customFormat="1" ht="21" customHeight="1">
      <c r="B3" s="101" t="s">
        <v>47</v>
      </c>
      <c r="C3" s="102" t="s">
        <v>178</v>
      </c>
      <c r="D3" s="103" t="s">
        <v>16</v>
      </c>
      <c r="E3" s="103" t="s">
        <v>21</v>
      </c>
      <c r="F3" s="103" t="s">
        <v>25</v>
      </c>
      <c r="G3" s="103" t="s">
        <v>28</v>
      </c>
      <c r="H3" s="103" t="s">
        <v>30</v>
      </c>
      <c r="I3" s="103" t="s">
        <v>36</v>
      </c>
      <c r="J3" s="103" t="s">
        <v>31</v>
      </c>
      <c r="K3" s="103" t="s">
        <v>11</v>
      </c>
      <c r="L3" s="103" t="s">
        <v>3</v>
      </c>
      <c r="M3" s="105" t="s">
        <v>45</v>
      </c>
    </row>
    <row r="4" spans="2:19" ht="27.75" customHeight="1">
      <c r="B4" s="92"/>
      <c r="C4" s="86"/>
      <c r="D4" s="104"/>
      <c r="E4" s="104"/>
      <c r="F4" s="104"/>
      <c r="G4" s="104"/>
      <c r="H4" s="104"/>
      <c r="I4" s="104"/>
      <c r="J4" s="104"/>
      <c r="K4" s="104"/>
      <c r="L4" s="104"/>
      <c r="M4" s="96"/>
    </row>
    <row r="5" spans="2:19" s="7" customFormat="1" ht="36.75" customHeight="1">
      <c r="B5" s="92"/>
      <c r="C5" s="86"/>
      <c r="D5" s="47" t="s">
        <v>199</v>
      </c>
      <c r="E5" s="47" t="s">
        <v>200</v>
      </c>
      <c r="F5" s="47" t="s">
        <v>201</v>
      </c>
      <c r="G5" s="47" t="s">
        <v>202</v>
      </c>
      <c r="H5" s="47" t="s">
        <v>203</v>
      </c>
      <c r="I5" s="47" t="s">
        <v>204</v>
      </c>
      <c r="J5" s="47" t="s">
        <v>205</v>
      </c>
      <c r="K5" s="47" t="s">
        <v>206</v>
      </c>
      <c r="L5" s="47" t="s">
        <v>207</v>
      </c>
      <c r="M5" s="96"/>
    </row>
    <row r="6" spans="2:19" ht="15.75">
      <c r="B6" s="34">
        <f>k_total_tec_0921!B5</f>
        <v>1</v>
      </c>
      <c r="C6" s="35" t="str">
        <f>k_total_tec_0921!C5</f>
        <v>METROPOLITAN LIFE</v>
      </c>
      <c r="D6" s="36">
        <v>21966324.576479252</v>
      </c>
      <c r="E6" s="36">
        <v>21919288.077789731</v>
      </c>
      <c r="F6" s="36">
        <v>22902771.575870749</v>
      </c>
      <c r="G6" s="36">
        <v>23372318.578680202</v>
      </c>
      <c r="H6" s="36">
        <v>22943198.002517156</v>
      </c>
      <c r="I6" s="36">
        <v>23822003.4917477</v>
      </c>
      <c r="J6" s="36">
        <v>22153639.578828238</v>
      </c>
      <c r="K6" s="36">
        <v>23744862.472464178</v>
      </c>
      <c r="L6" s="36">
        <v>23069581.312641446</v>
      </c>
      <c r="M6" s="37">
        <f t="shared" ref="M6:M12" si="0">SUM(D6:L6)</f>
        <v>205893987.66701865</v>
      </c>
      <c r="S6" s="21"/>
    </row>
    <row r="7" spans="2:19" ht="15.75">
      <c r="B7" s="34">
        <f>k_total_tec_0921!B6</f>
        <v>2</v>
      </c>
      <c r="C7" s="35" t="str">
        <f>k_total_tec_0921!C6</f>
        <v>AZT VIITORUL TAU</v>
      </c>
      <c r="D7" s="36">
        <v>33072069.932073001</v>
      </c>
      <c r="E7" s="36">
        <v>32956921.093765859</v>
      </c>
      <c r="F7" s="36">
        <v>34231197.734838031</v>
      </c>
      <c r="G7" s="36">
        <v>34893654.822335027</v>
      </c>
      <c r="H7" s="36">
        <v>34293838.049612276</v>
      </c>
      <c r="I7" s="36">
        <v>35558883.046752878</v>
      </c>
      <c r="J7" s="36">
        <v>33291529.475960467</v>
      </c>
      <c r="K7" s="36">
        <v>35198819.344799012</v>
      </c>
      <c r="L7" s="36">
        <v>34572862.107985772</v>
      </c>
      <c r="M7" s="37">
        <f t="shared" si="0"/>
        <v>308069775.60812235</v>
      </c>
      <c r="S7" s="21"/>
    </row>
    <row r="8" spans="2:19" ht="15.75">
      <c r="B8" s="34">
        <f>k_total_tec_0921!B7</f>
        <v>3</v>
      </c>
      <c r="C8" s="39" t="str">
        <f>k_total_tec_0921!C7</f>
        <v>BCR</v>
      </c>
      <c r="D8" s="36">
        <v>12096063.098453229</v>
      </c>
      <c r="E8" s="36">
        <v>12125760.337792575</v>
      </c>
      <c r="F8" s="36">
        <v>12493957.335390111</v>
      </c>
      <c r="G8" s="36">
        <v>13025797.969543148</v>
      </c>
      <c r="H8" s="36">
        <v>12719975.234460641</v>
      </c>
      <c r="I8" s="36">
        <v>13298291.682738179</v>
      </c>
      <c r="J8" s="36">
        <v>12405443.7056648</v>
      </c>
      <c r="K8" s="36">
        <v>13277160.930458155</v>
      </c>
      <c r="L8" s="36">
        <v>12974366.715163272</v>
      </c>
      <c r="M8" s="37">
        <f t="shared" si="0"/>
        <v>114416817.00966412</v>
      </c>
      <c r="S8" s="21"/>
    </row>
    <row r="9" spans="2:19" ht="15.75">
      <c r="B9" s="34">
        <f>k_total_tec_0921!B8</f>
        <v>4</v>
      </c>
      <c r="C9" s="39" t="str">
        <f>k_total_tec_0921!C8</f>
        <v>BRD</v>
      </c>
      <c r="D9" s="36">
        <v>8155606.8418037482</v>
      </c>
      <c r="E9" s="36">
        <v>8158855.281053978</v>
      </c>
      <c r="F9" s="36">
        <v>8575142.8919379711</v>
      </c>
      <c r="G9" s="36">
        <v>8816837.3604060914</v>
      </c>
      <c r="H9" s="36">
        <v>8646963.7854735907</v>
      </c>
      <c r="I9" s="36">
        <v>9057325.9708885681</v>
      </c>
      <c r="J9" s="36">
        <v>8506373.5575271305</v>
      </c>
      <c r="K9" s="36">
        <v>9064680.7865645401</v>
      </c>
      <c r="L9" s="36">
        <v>8844556.458131263</v>
      </c>
      <c r="M9" s="37">
        <f t="shared" si="0"/>
        <v>77826342.933786899</v>
      </c>
      <c r="S9" s="21"/>
    </row>
    <row r="10" spans="2:19" ht="15.75">
      <c r="B10" s="34">
        <f>k_total_tec_0921!B9</f>
        <v>5</v>
      </c>
      <c r="C10" s="39" t="str">
        <f>k_total_tec_0921!C9</f>
        <v>VITAL</v>
      </c>
      <c r="D10" s="36">
        <v>16879290.244700875</v>
      </c>
      <c r="E10" s="36">
        <v>16811389.943362903</v>
      </c>
      <c r="F10" s="36">
        <v>17477994.032637816</v>
      </c>
      <c r="G10" s="36">
        <v>17883410.355329949</v>
      </c>
      <c r="H10" s="36">
        <v>17683309.650440503</v>
      </c>
      <c r="I10" s="36">
        <v>18364015.712864652</v>
      </c>
      <c r="J10" s="36">
        <v>17227727.208423436</v>
      </c>
      <c r="K10" s="36">
        <v>18325182.393241849</v>
      </c>
      <c r="L10" s="36">
        <v>17883423.254122209</v>
      </c>
      <c r="M10" s="37">
        <f t="shared" si="0"/>
        <v>158535742.79512417</v>
      </c>
      <c r="S10" s="21"/>
    </row>
    <row r="11" spans="2:19" ht="15.75">
      <c r="B11" s="34">
        <f>k_total_tec_0921!B10</f>
        <v>6</v>
      </c>
      <c r="C11" s="39" t="str">
        <f>k_total_tec_0921!C10</f>
        <v>ARIPI</v>
      </c>
      <c r="D11" s="36">
        <v>14728648.211801292</v>
      </c>
      <c r="E11" s="36">
        <v>14660017.255029334</v>
      </c>
      <c r="F11" s="36">
        <v>15298889.745879678</v>
      </c>
      <c r="G11" s="36">
        <v>15662613.40101523</v>
      </c>
      <c r="H11" s="36">
        <v>15410151.029190859</v>
      </c>
      <c r="I11" s="36">
        <v>16045387.847905966</v>
      </c>
      <c r="J11" s="36">
        <v>15006797.760756653</v>
      </c>
      <c r="K11" s="36">
        <v>15891782.300276874</v>
      </c>
      <c r="L11" s="36">
        <v>15652583.252505656</v>
      </c>
      <c r="M11" s="37">
        <f t="shared" si="0"/>
        <v>138356870.80436155</v>
      </c>
      <c r="S11" s="21"/>
    </row>
    <row r="12" spans="2:19" ht="15.75">
      <c r="B12" s="34">
        <f>k_total_tec_0921!B11</f>
        <v>7</v>
      </c>
      <c r="C12" s="39" t="str">
        <f>k_total_tec_0921!C11</f>
        <v>NN</v>
      </c>
      <c r="D12" s="36">
        <v>51153266.020132579</v>
      </c>
      <c r="E12" s="36">
        <v>51028825.846003942</v>
      </c>
      <c r="F12" s="36">
        <v>53635920.0698222</v>
      </c>
      <c r="G12" s="36">
        <v>54310219.49238579</v>
      </c>
      <c r="H12" s="36">
        <v>53093547.562015347</v>
      </c>
      <c r="I12" s="36">
        <v>54770971.599098638</v>
      </c>
      <c r="J12" s="36">
        <v>51172793.597542487</v>
      </c>
      <c r="K12" s="36">
        <v>54511348.800549701</v>
      </c>
      <c r="L12" s="36">
        <v>53058490.947300352</v>
      </c>
      <c r="M12" s="37">
        <f t="shared" si="0"/>
        <v>476735383.93485099</v>
      </c>
      <c r="S12" s="21"/>
    </row>
    <row r="13" spans="2:19" ht="15.75" thickBot="1">
      <c r="B13" s="99" t="s">
        <v>45</v>
      </c>
      <c r="C13" s="100"/>
      <c r="D13" s="32">
        <f t="shared" ref="D13:M13" si="1">SUM(D6:D12)</f>
        <v>158051268.92544398</v>
      </c>
      <c r="E13" s="32">
        <f t="shared" si="1"/>
        <v>157661057.83479834</v>
      </c>
      <c r="F13" s="32">
        <f t="shared" si="1"/>
        <v>164615873.38637656</v>
      </c>
      <c r="G13" s="32">
        <f t="shared" si="1"/>
        <v>167964851.97969544</v>
      </c>
      <c r="H13" s="32">
        <f t="shared" si="1"/>
        <v>164790983.31371036</v>
      </c>
      <c r="I13" s="32">
        <f t="shared" si="1"/>
        <v>170916879.3519966</v>
      </c>
      <c r="J13" s="32">
        <f t="shared" si="1"/>
        <v>159764304.88470322</v>
      </c>
      <c r="K13" s="32">
        <f t="shared" si="1"/>
        <v>170013837.02835432</v>
      </c>
      <c r="L13" s="32">
        <f t="shared" si="1"/>
        <v>166055864.04784998</v>
      </c>
      <c r="M13" s="33">
        <f t="shared" si="1"/>
        <v>1479834920.7529287</v>
      </c>
      <c r="S13" s="22"/>
    </row>
    <row r="14" spans="2:19">
      <c r="B14" s="46"/>
      <c r="C14" s="46"/>
      <c r="D14" s="46"/>
      <c r="E14" s="46"/>
      <c r="F14" s="46"/>
      <c r="G14" s="46"/>
      <c r="H14" s="46"/>
      <c r="I14" s="46"/>
      <c r="J14" s="46"/>
      <c r="K14" s="46"/>
      <c r="L14" s="46"/>
      <c r="M14" s="46"/>
    </row>
    <row r="24" spans="4:13">
      <c r="D24" s="4"/>
      <c r="E24" s="4"/>
      <c r="F24" s="4"/>
      <c r="G24" s="4"/>
      <c r="H24" s="4"/>
      <c r="I24" s="4"/>
      <c r="J24" s="4"/>
      <c r="K24" s="4"/>
      <c r="L24" s="4"/>
      <c r="M24" s="4"/>
    </row>
  </sheetData>
  <mergeCells count="14">
    <mergeCell ref="M3:M5"/>
    <mergeCell ref="K3:K4"/>
    <mergeCell ref="J3:J4"/>
    <mergeCell ref="E3:E4"/>
    <mergeCell ref="D3:D4"/>
    <mergeCell ref="B2:M2"/>
    <mergeCell ref="B13:C13"/>
    <mergeCell ref="B3:B5"/>
    <mergeCell ref="C3:C5"/>
    <mergeCell ref="L3:L4"/>
    <mergeCell ref="I3:I4"/>
    <mergeCell ref="H3:H4"/>
    <mergeCell ref="G3:G4"/>
    <mergeCell ref="F3:F4"/>
  </mergeCells>
  <phoneticPr fontId="16" type="noConversion"/>
  <printOptions horizontalCentered="1" verticalCentered="1"/>
  <pageMargins left="0.27559055118110198" right="0.23622047244094499" top="0.98425196850393704" bottom="0.98425196850393704" header="0.511811023622047" footer="0.511811023622047"/>
  <pageSetup paperSize="9" scale="65" orientation="landscape" r:id="rId1"/>
  <headerFooter alignWithMargins="0"/>
</worksheet>
</file>

<file path=xl/worksheets/sheet5.xml><?xml version="1.0" encoding="utf-8"?>
<worksheet xmlns="http://schemas.openxmlformats.org/spreadsheetml/2006/main" xmlns:r="http://schemas.openxmlformats.org/officeDocument/2006/relationships">
  <dimension ref="B1:O7"/>
  <sheetViews>
    <sheetView workbookViewId="0">
      <selection activeCell="L20" sqref="L20"/>
    </sheetView>
  </sheetViews>
  <sheetFormatPr defaultRowHeight="12.75"/>
  <cols>
    <col min="2" max="2" width="10.42578125" bestFit="1" customWidth="1"/>
    <col min="3" max="11" width="13.140625" bestFit="1" customWidth="1"/>
  </cols>
  <sheetData>
    <row r="1" spans="2:15" ht="13.5" thickBot="1"/>
    <row r="2" spans="2:15" ht="25.5">
      <c r="B2" s="48"/>
      <c r="C2" s="50" t="s">
        <v>17</v>
      </c>
      <c r="D2" s="50" t="s">
        <v>22</v>
      </c>
      <c r="E2" s="50" t="s">
        <v>26</v>
      </c>
      <c r="F2" s="50" t="s">
        <v>38</v>
      </c>
      <c r="G2" s="50" t="s">
        <v>39</v>
      </c>
      <c r="H2" s="50" t="s">
        <v>37</v>
      </c>
      <c r="I2" s="50" t="s">
        <v>32</v>
      </c>
      <c r="J2" s="50" t="s">
        <v>12</v>
      </c>
      <c r="K2" s="51" t="s">
        <v>4</v>
      </c>
    </row>
    <row r="3" spans="2:15" ht="15">
      <c r="B3" s="54" t="s">
        <v>148</v>
      </c>
      <c r="C3" s="36">
        <v>158051269</v>
      </c>
      <c r="D3" s="36">
        <v>157661058</v>
      </c>
      <c r="E3" s="36">
        <v>164615873</v>
      </c>
      <c r="F3" s="36">
        <v>167964852</v>
      </c>
      <c r="G3" s="36">
        <v>164790983.31371036</v>
      </c>
      <c r="H3" s="36">
        <v>170916879</v>
      </c>
      <c r="I3" s="36">
        <v>159764305</v>
      </c>
      <c r="J3" s="36">
        <v>170013837</v>
      </c>
      <c r="K3" s="37">
        <v>166055864</v>
      </c>
    </row>
    <row r="4" spans="2:15" ht="15" hidden="1">
      <c r="B4" s="54"/>
      <c r="C4" s="55"/>
      <c r="D4" s="55"/>
      <c r="E4" s="55"/>
      <c r="F4" s="55"/>
      <c r="G4" s="55"/>
      <c r="H4" s="55"/>
      <c r="I4" s="55"/>
      <c r="J4" s="55"/>
      <c r="K4" s="56"/>
    </row>
    <row r="5" spans="2:15" ht="15">
      <c r="B5" s="54" t="s">
        <v>149</v>
      </c>
      <c r="C5" s="36">
        <v>772491382</v>
      </c>
      <c r="D5" s="36">
        <v>776654137</v>
      </c>
      <c r="E5" s="36">
        <v>811029485</v>
      </c>
      <c r="F5" s="36">
        <v>827226896</v>
      </c>
      <c r="G5" s="36">
        <v>811793342</v>
      </c>
      <c r="H5" s="36">
        <v>841919456</v>
      </c>
      <c r="I5" s="36">
        <v>790529757</v>
      </c>
      <c r="J5" s="36">
        <v>841245467</v>
      </c>
      <c r="K5" s="37">
        <v>821777260</v>
      </c>
    </row>
    <row r="6" spans="2:15" ht="15">
      <c r="B6" s="54" t="s">
        <v>150</v>
      </c>
      <c r="C6" s="57">
        <v>4.8747999999999996</v>
      </c>
      <c r="D6" s="57">
        <v>4.9260999999999999</v>
      </c>
      <c r="E6" s="57">
        <v>4.9268000000000001</v>
      </c>
      <c r="F6" s="57">
        <v>4.9249999999999998</v>
      </c>
      <c r="G6" s="57">
        <v>4.9261999999999997</v>
      </c>
      <c r="H6" s="57">
        <v>4.9259000000000004</v>
      </c>
      <c r="I6" s="57">
        <v>4.9481000000000002</v>
      </c>
      <c r="J6" s="57">
        <v>4.9481000000000002</v>
      </c>
      <c r="K6" s="58">
        <v>4.9488000000000003</v>
      </c>
    </row>
    <row r="7" spans="2:15" ht="39" thickBot="1">
      <c r="B7" s="49"/>
      <c r="C7" s="52" t="s">
        <v>20</v>
      </c>
      <c r="D7" s="52" t="s">
        <v>24</v>
      </c>
      <c r="E7" s="52" t="s">
        <v>27</v>
      </c>
      <c r="F7" s="52" t="s">
        <v>29</v>
      </c>
      <c r="G7" s="52" t="s">
        <v>33</v>
      </c>
      <c r="H7" s="52" t="s">
        <v>34</v>
      </c>
      <c r="I7" s="52" t="s">
        <v>15</v>
      </c>
      <c r="J7" s="52" t="s">
        <v>13</v>
      </c>
      <c r="K7" s="53" t="s">
        <v>190</v>
      </c>
      <c r="O7" s="24"/>
    </row>
  </sheetData>
  <phoneticPr fontId="16" type="noConversion"/>
  <pageMargins left="0.75" right="0.75" top="1" bottom="1" header="0.5" footer="0.5"/>
  <pageSetup scale="9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L19"/>
  <sheetViews>
    <sheetView zoomScaleNormal="100" workbookViewId="0">
      <selection activeCell="F8" sqref="F8"/>
    </sheetView>
  </sheetViews>
  <sheetFormatPr defaultRowHeight="12.75"/>
  <cols>
    <col min="2" max="2" width="5.5703125" customWidth="1"/>
    <col min="3" max="3" width="17.85546875" customWidth="1"/>
    <col min="4" max="12" width="16.85546875" customWidth="1"/>
  </cols>
  <sheetData>
    <row r="1" spans="2:12" ht="13.5" thickBot="1"/>
    <row r="2" spans="2:12" s="2" customFormat="1" ht="40.5" customHeight="1">
      <c r="B2" s="87" t="s">
        <v>208</v>
      </c>
      <c r="C2" s="88"/>
      <c r="D2" s="88"/>
      <c r="E2" s="88"/>
      <c r="F2" s="88"/>
      <c r="G2" s="88"/>
      <c r="H2" s="88"/>
      <c r="I2" s="88"/>
      <c r="J2" s="88"/>
      <c r="K2" s="88"/>
      <c r="L2" s="89"/>
    </row>
    <row r="3" spans="2:12" ht="12.75" customHeight="1">
      <c r="B3" s="92" t="s">
        <v>47</v>
      </c>
      <c r="C3" s="86" t="s">
        <v>46</v>
      </c>
      <c r="D3" s="97" t="s">
        <v>16</v>
      </c>
      <c r="E3" s="97" t="s">
        <v>21</v>
      </c>
      <c r="F3" s="97" t="s">
        <v>25</v>
      </c>
      <c r="G3" s="97" t="s">
        <v>28</v>
      </c>
      <c r="H3" s="97" t="s">
        <v>30</v>
      </c>
      <c r="I3" s="97" t="s">
        <v>36</v>
      </c>
      <c r="J3" s="97" t="s">
        <v>31</v>
      </c>
      <c r="K3" s="97" t="s">
        <v>11</v>
      </c>
      <c r="L3" s="98" t="s">
        <v>3</v>
      </c>
    </row>
    <row r="4" spans="2:12" ht="21.75" customHeight="1">
      <c r="B4" s="92"/>
      <c r="C4" s="86"/>
      <c r="D4" s="86"/>
      <c r="E4" s="86"/>
      <c r="F4" s="86"/>
      <c r="G4" s="86"/>
      <c r="H4" s="86"/>
      <c r="I4" s="86"/>
      <c r="J4" s="86"/>
      <c r="K4" s="86"/>
      <c r="L4" s="96"/>
    </row>
    <row r="5" spans="2:12" ht="25.5">
      <c r="B5" s="92"/>
      <c r="C5" s="86"/>
      <c r="D5" s="47" t="s">
        <v>209</v>
      </c>
      <c r="E5" s="47" t="s">
        <v>210</v>
      </c>
      <c r="F5" s="47" t="s">
        <v>211</v>
      </c>
      <c r="G5" s="47" t="s">
        <v>212</v>
      </c>
      <c r="H5" s="47" t="s">
        <v>213</v>
      </c>
      <c r="I5" s="47" t="s">
        <v>214</v>
      </c>
      <c r="J5" s="47" t="s">
        <v>215</v>
      </c>
      <c r="K5" s="47" t="s">
        <v>216</v>
      </c>
      <c r="L5" s="59" t="s">
        <v>217</v>
      </c>
    </row>
    <row r="6" spans="2:12" ht="15">
      <c r="B6" s="34">
        <f>k_total_tec_0921!B5</f>
        <v>1</v>
      </c>
      <c r="C6" s="35" t="str">
        <f>k_total_tec_0921!C5</f>
        <v>METROPOLITAN LIFE</v>
      </c>
      <c r="D6" s="62">
        <f>sume_euro_0921!D6/evolutie_rp_0921!D5</f>
        <v>20.493612588634779</v>
      </c>
      <c r="E6" s="62">
        <f>sume_euro_0921!E6/evolutie_rp_0921!E5</f>
        <v>20.423568070170774</v>
      </c>
      <c r="F6" s="62">
        <f>sume_euro_0921!F6/evolutie_rp_0921!F5</f>
        <v>21.323688473353503</v>
      </c>
      <c r="G6" s="62">
        <f>sume_euro_0921!G6/evolutie_rp_0921!G5</f>
        <v>21.73421108890912</v>
      </c>
      <c r="H6" s="62">
        <f>sume_euro_0921!H6/evolutie_rp_0921!H5</f>
        <v>21.311068509638019</v>
      </c>
      <c r="I6" s="62">
        <f>sume_euro_0921!I6/evolutie_rp_0921!I5</f>
        <v>22.097206071812383</v>
      </c>
      <c r="J6" s="62">
        <f>sume_euro_0921!J6/evolutie_rp_0921!J5</f>
        <v>20.523194884429611</v>
      </c>
      <c r="K6" s="62">
        <f>sume_euro_0921!K6/evolutie_rp_0921!K5</f>
        <v>21.966579958503488</v>
      </c>
      <c r="L6" s="63">
        <f>sume_euro_0921!L6/evolutie_rp_0921!L5</f>
        <v>21.291467026829807</v>
      </c>
    </row>
    <row r="7" spans="2:12" ht="15">
      <c r="B7" s="38">
        <f>k_total_tec_0921!B6</f>
        <v>2</v>
      </c>
      <c r="C7" s="35" t="str">
        <f>k_total_tec_0921!C6</f>
        <v>AZT VIITORUL TAU</v>
      </c>
      <c r="D7" s="62">
        <f>sume_euro_0921!D7/evolutie_rp_0921!D6</f>
        <v>20.446840880780801</v>
      </c>
      <c r="E7" s="62">
        <f>sume_euro_0921!E7/evolutie_rp_0921!E6</f>
        <v>20.36093442546705</v>
      </c>
      <c r="F7" s="62">
        <f>sume_euro_0921!F7/evolutie_rp_0921!F6</f>
        <v>21.139268343116072</v>
      </c>
      <c r="G7" s="62">
        <f>sume_euro_0921!G7/evolutie_rp_0921!G6</f>
        <v>21.532780098818893</v>
      </c>
      <c r="H7" s="62">
        <f>sume_euro_0921!H7/evolutie_rp_0921!H6</f>
        <v>21.148044440834205</v>
      </c>
      <c r="I7" s="62">
        <f>sume_euro_0921!I7/evolutie_rp_0921!I6</f>
        <v>21.909678915001134</v>
      </c>
      <c r="J7" s="62">
        <f>sume_euro_0921!J7/evolutie_rp_0921!J6</f>
        <v>20.49635310716377</v>
      </c>
      <c r="K7" s="62">
        <f>sume_euro_0921!K7/evolutie_rp_0921!K6</f>
        <v>21.652217639643965</v>
      </c>
      <c r="L7" s="63">
        <f>sume_euro_0921!L7/evolutie_rp_0921!L6</f>
        <v>21.235384366096572</v>
      </c>
    </row>
    <row r="8" spans="2:12" ht="15">
      <c r="B8" s="38">
        <f>k_total_tec_0921!B7</f>
        <v>3</v>
      </c>
      <c r="C8" s="39" t="str">
        <f>k_total_tec_0921!C7</f>
        <v>BCR</v>
      </c>
      <c r="D8" s="62">
        <f>sume_euro_0921!D8/evolutie_rp_0921!D7</f>
        <v>17.407638393965541</v>
      </c>
      <c r="E8" s="62">
        <f>sume_euro_0921!E8/evolutie_rp_0921!E7</f>
        <v>17.412987677106013</v>
      </c>
      <c r="F8" s="62">
        <f>sume_euro_0921!F8/evolutie_rp_0921!F7</f>
        <v>17.918109536026524</v>
      </c>
      <c r="G8" s="62">
        <f>sume_euro_0921!G8/evolutie_rp_0921!G7</f>
        <v>18.642932034457111</v>
      </c>
      <c r="H8" s="62">
        <f>sume_euro_0921!H8/evolutie_rp_0921!H7</f>
        <v>18.170977855449934</v>
      </c>
      <c r="I8" s="62">
        <f>sume_euro_0921!I8/evolutie_rp_0921!I7</f>
        <v>18.953506183111795</v>
      </c>
      <c r="J8" s="62">
        <f>sume_euro_0921!J8/evolutie_rp_0921!J7</f>
        <v>17.642168615931851</v>
      </c>
      <c r="K8" s="62">
        <f>sume_euro_0921!K8/evolutie_rp_0921!K7</f>
        <v>18.837448186590422</v>
      </c>
      <c r="L8" s="63">
        <f>sume_euro_0921!L8/evolutie_rp_0921!L7</f>
        <v>18.337238941523289</v>
      </c>
    </row>
    <row r="9" spans="2:12" ht="15">
      <c r="B9" s="38">
        <f>k_total_tec_0921!B8</f>
        <v>4</v>
      </c>
      <c r="C9" s="39" t="str">
        <f>k_total_tec_0921!C8</f>
        <v>BRD</v>
      </c>
      <c r="D9" s="62">
        <f>sume_euro_0921!D9/evolutie_rp_0921!D8</f>
        <v>16.903267532189982</v>
      </c>
      <c r="E9" s="62">
        <f>sume_euro_0921!E9/evolutie_rp_0921!E8</f>
        <v>16.854283532653515</v>
      </c>
      <c r="F9" s="62">
        <f>sume_euro_0921!F9/evolutie_rp_0921!F8</f>
        <v>17.675203992031289</v>
      </c>
      <c r="G9" s="62">
        <f>sume_euro_0921!G9/evolutie_rp_0921!G8</f>
        <v>18.117186185737136</v>
      </c>
      <c r="H9" s="62">
        <f>sume_euro_0921!H9/evolutie_rp_0921!H8</f>
        <v>17.717118667437596</v>
      </c>
      <c r="I9" s="62">
        <f>sume_euro_0921!I9/evolutie_rp_0921!I8</f>
        <v>18.493132389255642</v>
      </c>
      <c r="J9" s="62">
        <f>sume_euro_0921!J9/evolutie_rp_0921!J8</f>
        <v>17.30527549197053</v>
      </c>
      <c r="K9" s="62">
        <f>sume_euro_0921!K9/evolutie_rp_0921!K8</f>
        <v>18.372428806235575</v>
      </c>
      <c r="L9" s="63">
        <f>sume_euro_0921!L9/evolutie_rp_0921!L8</f>
        <v>17.820916414060921</v>
      </c>
    </row>
    <row r="10" spans="2:12" ht="15">
      <c r="B10" s="38">
        <f>k_total_tec_0921!B9</f>
        <v>5</v>
      </c>
      <c r="C10" s="39" t="str">
        <f>k_total_tec_0921!C9</f>
        <v>VITAL</v>
      </c>
      <c r="D10" s="62">
        <f>sume_euro_0921!D10/evolutie_rp_0921!D9</f>
        <v>17.571867843900364</v>
      </c>
      <c r="E10" s="62">
        <f>sume_euro_0921!E10/evolutie_rp_0921!E9</f>
        <v>17.475112179034824</v>
      </c>
      <c r="F10" s="62">
        <f>sume_euro_0921!F10/evolutie_rp_0921!F9</f>
        <v>18.152335130396931</v>
      </c>
      <c r="G10" s="62">
        <f>sume_euro_0921!G10/evolutie_rp_0921!G9</f>
        <v>18.547888459387508</v>
      </c>
      <c r="H10" s="62">
        <f>sume_euro_0921!H10/evolutie_rp_0921!H9</f>
        <v>18.317213456530659</v>
      </c>
      <c r="I10" s="62">
        <f>sume_euro_0921!I10/evolutie_rp_0921!I9</f>
        <v>18.992653552809081</v>
      </c>
      <c r="J10" s="62">
        <f>sume_euro_0921!J10/evolutie_rp_0921!J9</f>
        <v>17.790604132573943</v>
      </c>
      <c r="K10" s="62">
        <f>sume_euro_0921!K10/evolutie_rp_0921!K9</f>
        <v>18.893829994588994</v>
      </c>
      <c r="L10" s="63">
        <f>sume_euro_0921!L10/evolutie_rp_0921!L9</f>
        <v>18.390334432417362</v>
      </c>
    </row>
    <row r="11" spans="2:12" ht="15">
      <c r="B11" s="38">
        <f>k_total_tec_0921!B10</f>
        <v>6</v>
      </c>
      <c r="C11" s="39" t="str">
        <f>k_total_tec_0921!C10</f>
        <v>ARIPI</v>
      </c>
      <c r="D11" s="62">
        <f>sume_euro_0921!D11/evolutie_rp_0921!D10</f>
        <v>18.514398323370877</v>
      </c>
      <c r="E11" s="62">
        <f>sume_euro_0921!E11/evolutie_rp_0921!E10</f>
        <v>18.394183699496775</v>
      </c>
      <c r="F11" s="62">
        <f>sume_euro_0921!F11/evolutie_rp_0921!F10</f>
        <v>19.174688759532803</v>
      </c>
      <c r="G11" s="62">
        <f>sume_euro_0921!G11/evolutie_rp_0921!G10</f>
        <v>19.597079948019136</v>
      </c>
      <c r="H11" s="62">
        <f>sume_euro_0921!H11/evolutie_rp_0921!H10</f>
        <v>19.251571004233629</v>
      </c>
      <c r="I11" s="62">
        <f>sume_euro_0921!I11/evolutie_rp_0921!I10</f>
        <v>20.007391580397304</v>
      </c>
      <c r="J11" s="62">
        <f>sume_euro_0921!J11/evolutie_rp_0921!J10</f>
        <v>18.678181022548856</v>
      </c>
      <c r="K11" s="62">
        <f>sume_euro_0921!K11/evolutie_rp_0921!K10</f>
        <v>19.7410747185776</v>
      </c>
      <c r="L11" s="63">
        <f>sume_euro_0921!L11/evolutie_rp_0921!L10</f>
        <v>19.37980407033232</v>
      </c>
    </row>
    <row r="12" spans="2:12" ht="15">
      <c r="B12" s="38">
        <f>k_total_tec_0921!B11</f>
        <v>7</v>
      </c>
      <c r="C12" s="39" t="str">
        <f>k_total_tec_0921!C11</f>
        <v>NN</v>
      </c>
      <c r="D12" s="62">
        <f>sume_euro_0921!D12/evolutie_rp_0921!D11</f>
        <v>25.07681448221404</v>
      </c>
      <c r="E12" s="62">
        <f>sume_euro_0921!E12/evolutie_rp_0921!E11</f>
        <v>24.99992692681165</v>
      </c>
      <c r="F12" s="62">
        <f>sume_euro_0921!F12/evolutie_rp_0921!F11</f>
        <v>26.267498339704257</v>
      </c>
      <c r="G12" s="62">
        <f>sume_euro_0921!G12/evolutie_rp_0921!G11</f>
        <v>26.582704372930582</v>
      </c>
      <c r="H12" s="62">
        <f>sume_euro_0921!H12/evolutie_rp_0921!H11</f>
        <v>25.973359914182272</v>
      </c>
      <c r="I12" s="62">
        <f>sume_euro_0921!I12/evolutie_rp_0921!I11</f>
        <v>26.775853174472921</v>
      </c>
      <c r="J12" s="62">
        <f>sume_euro_0921!J12/evolutie_rp_0921!J11</f>
        <v>25.000851847647493</v>
      </c>
      <c r="K12" s="62">
        <f>sume_euro_0921!K12/evolutie_rp_0921!K11</f>
        <v>26.61398461717026</v>
      </c>
      <c r="L12" s="63">
        <f>sume_euro_0921!L12/evolutie_rp_0921!L11</f>
        <v>25.873519921519154</v>
      </c>
    </row>
    <row r="13" spans="2:12" ht="15.75" thickBot="1">
      <c r="B13" s="99" t="s">
        <v>45</v>
      </c>
      <c r="C13" s="100"/>
      <c r="D13" s="60">
        <f>sume_euro_0921!D13/evolutie_rp_0921!D12</f>
        <v>20.626165006878679</v>
      </c>
      <c r="E13" s="60">
        <f>sume_euro_0921!E13/evolutie_rp_0921!E12</f>
        <v>20.548890983142794</v>
      </c>
      <c r="F13" s="60">
        <f>sume_euro_0921!F13/evolutie_rp_0921!F12</f>
        <v>21.438727212820915</v>
      </c>
      <c r="G13" s="60">
        <f>sume_euro_0921!G13/evolutie_rp_0921!G12</f>
        <v>21.84855212382389</v>
      </c>
      <c r="H13" s="60">
        <f>sume_euro_0921!H13/evolutie_rp_0921!H12</f>
        <v>21.411781920725083</v>
      </c>
      <c r="I13" s="60">
        <f>sume_euro_0921!I13/evolutie_rp_0921!I12</f>
        <v>22.177311354401205</v>
      </c>
      <c r="J13" s="60">
        <f>sume_euro_0921!J13/evolutie_rp_0921!J12</f>
        <v>20.70271284075308</v>
      </c>
      <c r="K13" s="60">
        <f>sume_euro_0921!K13/evolutie_rp_0921!K12</f>
        <v>21.999868144603756</v>
      </c>
      <c r="L13" s="61">
        <f>sume_euro_0921!L13/evolutie_rp_0921!L12</f>
        <v>21.436982859649326</v>
      </c>
    </row>
    <row r="18" spans="3:3" ht="18">
      <c r="C18" s="1"/>
    </row>
    <row r="19" spans="3:3" ht="18">
      <c r="C19" s="1"/>
    </row>
  </sheetData>
  <mergeCells count="13">
    <mergeCell ref="B13:C13"/>
    <mergeCell ref="C3:C5"/>
    <mergeCell ref="B3:B5"/>
    <mergeCell ref="F3:F4"/>
    <mergeCell ref="E3:E4"/>
    <mergeCell ref="D3:D4"/>
    <mergeCell ref="L3:L4"/>
    <mergeCell ref="B2:L2"/>
    <mergeCell ref="I3:I4"/>
    <mergeCell ref="H3:H4"/>
    <mergeCell ref="G3:G4"/>
    <mergeCell ref="K3:K4"/>
    <mergeCell ref="J3:J4"/>
  </mergeCells>
  <phoneticPr fontId="0" type="noConversion"/>
  <printOptions horizontalCentered="1" verticalCentered="1"/>
  <pageMargins left="0" right="0" top="0" bottom="0" header="0" footer="0"/>
  <pageSetup paperSize="9" scale="85" orientation="landscape" r:id="rId1"/>
  <headerFooter alignWithMargins="0">
    <oddFooter xml:space="preserve">&amp;R&amp;"Arial,Italic"
</oddFooter>
  </headerFooter>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D19" sqref="D19"/>
    </sheetView>
  </sheetViews>
  <sheetFormatPr defaultRowHeight="12.75"/>
  <cols>
    <col min="2" max="2" width="6.7109375" customWidth="1"/>
    <col min="3" max="4" width="18.85546875" customWidth="1"/>
    <col min="5" max="6" width="16.5703125" customWidth="1"/>
    <col min="7" max="7" width="16.28515625" customWidth="1"/>
    <col min="8" max="8" width="11.140625" customWidth="1"/>
    <col min="9" max="9" width="9.28515625" customWidth="1"/>
    <col min="10" max="10" width="10.85546875" customWidth="1"/>
    <col min="11" max="11" width="13" customWidth="1"/>
    <col min="12" max="12" width="18.140625" customWidth="1"/>
    <col min="13" max="13" width="20.42578125" customWidth="1"/>
  </cols>
  <sheetData>
    <row r="1" spans="2:15" ht="13.5" thickBot="1"/>
    <row r="2" spans="2:15" s="2" customFormat="1" ht="46.5" customHeight="1">
      <c r="B2" s="113" t="s">
        <v>208</v>
      </c>
      <c r="C2" s="114"/>
      <c r="D2" s="114"/>
      <c r="E2" s="114"/>
      <c r="F2" s="114"/>
      <c r="G2" s="114"/>
      <c r="H2" s="114"/>
      <c r="I2" s="114"/>
      <c r="J2" s="114"/>
      <c r="K2" s="114"/>
      <c r="L2" s="114"/>
      <c r="M2" s="115"/>
      <c r="N2" s="3"/>
      <c r="O2" s="3"/>
    </row>
    <row r="3" spans="2:15" ht="27" customHeight="1">
      <c r="B3" s="111" t="s">
        <v>47</v>
      </c>
      <c r="C3" s="109" t="s">
        <v>46</v>
      </c>
      <c r="D3" s="109" t="s">
        <v>5</v>
      </c>
      <c r="E3" s="109" t="s">
        <v>6</v>
      </c>
      <c r="F3" s="109" t="s">
        <v>7</v>
      </c>
      <c r="G3" s="109" t="s">
        <v>8</v>
      </c>
      <c r="H3" s="109" t="s">
        <v>180</v>
      </c>
      <c r="I3" s="109"/>
      <c r="J3" s="109"/>
      <c r="K3" s="109"/>
      <c r="L3" s="109" t="s">
        <v>9</v>
      </c>
      <c r="M3" s="116" t="s">
        <v>10</v>
      </c>
    </row>
    <row r="4" spans="2:15" ht="84" customHeight="1">
      <c r="B4" s="112"/>
      <c r="C4" s="110"/>
      <c r="D4" s="110"/>
      <c r="E4" s="110"/>
      <c r="F4" s="110"/>
      <c r="G4" s="109"/>
      <c r="H4" s="65" t="s">
        <v>161</v>
      </c>
      <c r="I4" s="65" t="s">
        <v>162</v>
      </c>
      <c r="J4" s="65" t="s">
        <v>185</v>
      </c>
      <c r="K4" s="65" t="s">
        <v>186</v>
      </c>
      <c r="L4" s="110"/>
      <c r="M4" s="117"/>
    </row>
    <row r="5" spans="2:15" ht="15.75">
      <c r="B5" s="34">
        <f>k_total_tec_0921!B5</f>
        <v>1</v>
      </c>
      <c r="C5" s="35" t="str">
        <f>k_total_tec_0921!C5</f>
        <v>METROPOLITAN LIFE</v>
      </c>
      <c r="D5" s="36">
        <v>1080954</v>
      </c>
      <c r="E5" s="55">
        <v>21</v>
      </c>
      <c r="F5" s="36">
        <v>4</v>
      </c>
      <c r="G5" s="36">
        <v>27</v>
      </c>
      <c r="H5" s="36">
        <v>188</v>
      </c>
      <c r="I5" s="36">
        <v>0</v>
      </c>
      <c r="J5" s="36">
        <v>0</v>
      </c>
      <c r="K5" s="36">
        <v>0</v>
      </c>
      <c r="L5" s="36">
        <v>2737</v>
      </c>
      <c r="M5" s="37">
        <f t="shared" ref="M5:M11" si="0">D5-E5+F5+G5-H5+I5+L5+J5+K5</f>
        <v>1083513</v>
      </c>
      <c r="N5" s="64"/>
      <c r="O5" s="4"/>
    </row>
    <row r="6" spans="2:15" ht="15.75">
      <c r="B6" s="38">
        <f>k_total_tec_0921!B6</f>
        <v>2</v>
      </c>
      <c r="C6" s="35" t="str">
        <f>k_total_tec_0921!C6</f>
        <v>AZT VIITORUL TAU</v>
      </c>
      <c r="D6" s="36">
        <v>1625645</v>
      </c>
      <c r="E6" s="55">
        <v>28</v>
      </c>
      <c r="F6" s="36">
        <v>9</v>
      </c>
      <c r="G6" s="36">
        <v>8</v>
      </c>
      <c r="H6" s="36">
        <v>293</v>
      </c>
      <c r="I6" s="36">
        <v>0</v>
      </c>
      <c r="J6" s="36">
        <v>0</v>
      </c>
      <c r="K6" s="36">
        <v>0</v>
      </c>
      <c r="L6" s="36">
        <v>2737</v>
      </c>
      <c r="M6" s="37">
        <f t="shared" si="0"/>
        <v>1628078</v>
      </c>
      <c r="N6" s="64"/>
      <c r="O6" s="4"/>
    </row>
    <row r="7" spans="2:15" ht="15.75">
      <c r="B7" s="38">
        <f>k_total_tec_0921!B7</f>
        <v>3</v>
      </c>
      <c r="C7" s="39" t="str">
        <f>k_total_tec_0921!C7</f>
        <v>BCR</v>
      </c>
      <c r="D7" s="36">
        <v>704828</v>
      </c>
      <c r="E7" s="55">
        <v>7</v>
      </c>
      <c r="F7" s="36">
        <v>25</v>
      </c>
      <c r="G7" s="36">
        <v>40</v>
      </c>
      <c r="H7" s="36">
        <v>85</v>
      </c>
      <c r="I7" s="36">
        <v>0</v>
      </c>
      <c r="J7" s="36">
        <v>0</v>
      </c>
      <c r="K7" s="36">
        <v>4</v>
      </c>
      <c r="L7" s="36">
        <v>2737</v>
      </c>
      <c r="M7" s="37">
        <f t="shared" si="0"/>
        <v>707542</v>
      </c>
      <c r="N7" s="64"/>
      <c r="O7" s="4"/>
    </row>
    <row r="8" spans="2:15" ht="15.75">
      <c r="B8" s="38">
        <f>k_total_tec_0921!B8</f>
        <v>4</v>
      </c>
      <c r="C8" s="39" t="str">
        <f>k_total_tec_0921!C8</f>
        <v>BRD</v>
      </c>
      <c r="D8" s="36">
        <v>493385</v>
      </c>
      <c r="E8" s="55">
        <v>24</v>
      </c>
      <c r="F8" s="36">
        <v>6</v>
      </c>
      <c r="G8" s="36">
        <v>215</v>
      </c>
      <c r="H8" s="36">
        <v>28</v>
      </c>
      <c r="I8" s="36">
        <v>0</v>
      </c>
      <c r="J8" s="36">
        <v>0</v>
      </c>
      <c r="K8" s="36">
        <v>0</v>
      </c>
      <c r="L8" s="36">
        <v>2748</v>
      </c>
      <c r="M8" s="37">
        <f t="shared" si="0"/>
        <v>496302</v>
      </c>
      <c r="N8" s="64"/>
      <c r="O8" s="4"/>
    </row>
    <row r="9" spans="2:15" ht="15.75">
      <c r="B9" s="38">
        <f>k_total_tec_0921!B9</f>
        <v>5</v>
      </c>
      <c r="C9" s="39" t="str">
        <f>k_total_tec_0921!C9</f>
        <v>VITAL</v>
      </c>
      <c r="D9" s="36">
        <v>969903</v>
      </c>
      <c r="E9" s="55">
        <v>21</v>
      </c>
      <c r="F9" s="36">
        <v>1</v>
      </c>
      <c r="G9" s="36">
        <v>2</v>
      </c>
      <c r="H9" s="36">
        <v>188</v>
      </c>
      <c r="I9" s="36">
        <v>0</v>
      </c>
      <c r="J9" s="36">
        <v>0</v>
      </c>
      <c r="K9" s="36">
        <v>2</v>
      </c>
      <c r="L9" s="36">
        <v>2737</v>
      </c>
      <c r="M9" s="37">
        <f t="shared" si="0"/>
        <v>972436</v>
      </c>
      <c r="N9" s="64"/>
      <c r="O9" s="4"/>
    </row>
    <row r="10" spans="2:15" ht="15.75">
      <c r="B10" s="38">
        <f>k_total_tec_0921!B10</f>
        <v>6</v>
      </c>
      <c r="C10" s="39" t="str">
        <f>k_total_tec_0921!C10</f>
        <v>ARIPI</v>
      </c>
      <c r="D10" s="36">
        <v>805011</v>
      </c>
      <c r="E10" s="55">
        <v>11</v>
      </c>
      <c r="F10" s="36">
        <v>6</v>
      </c>
      <c r="G10" s="36">
        <v>2</v>
      </c>
      <c r="H10" s="36">
        <v>73</v>
      </c>
      <c r="I10" s="36">
        <v>0</v>
      </c>
      <c r="J10" s="36">
        <v>0</v>
      </c>
      <c r="K10" s="36">
        <v>3</v>
      </c>
      <c r="L10" s="36">
        <v>2737</v>
      </c>
      <c r="M10" s="37">
        <f t="shared" si="0"/>
        <v>807675</v>
      </c>
      <c r="N10" s="64"/>
      <c r="O10" s="4"/>
    </row>
    <row r="11" spans="2:15" ht="15.75">
      <c r="B11" s="38">
        <f>k_total_tec_0921!B11</f>
        <v>7</v>
      </c>
      <c r="C11" s="39" t="str">
        <f>k_total_tec_0921!C11</f>
        <v>NN</v>
      </c>
      <c r="D11" s="36">
        <v>2048222</v>
      </c>
      <c r="E11" s="55">
        <v>11</v>
      </c>
      <c r="F11" s="36">
        <v>72</v>
      </c>
      <c r="G11" s="36">
        <v>49</v>
      </c>
      <c r="H11" s="36">
        <v>382</v>
      </c>
      <c r="I11" s="36">
        <v>0</v>
      </c>
      <c r="J11" s="36">
        <v>0</v>
      </c>
      <c r="K11" s="36">
        <v>0</v>
      </c>
      <c r="L11" s="36">
        <v>2737</v>
      </c>
      <c r="M11" s="37">
        <f t="shared" si="0"/>
        <v>2050687</v>
      </c>
      <c r="N11" s="64"/>
      <c r="O11" s="4"/>
    </row>
    <row r="12" spans="2:15" ht="15.75" thickBot="1">
      <c r="B12" s="99" t="s">
        <v>45</v>
      </c>
      <c r="C12" s="100"/>
      <c r="D12" s="32">
        <f t="shared" ref="D12:M12" si="1">SUM(D5:D11)</f>
        <v>7727948</v>
      </c>
      <c r="E12" s="32">
        <f t="shared" si="1"/>
        <v>123</v>
      </c>
      <c r="F12" s="32">
        <f t="shared" si="1"/>
        <v>123</v>
      </c>
      <c r="G12" s="32">
        <f t="shared" si="1"/>
        <v>343</v>
      </c>
      <c r="H12" s="32">
        <f t="shared" si="1"/>
        <v>1237</v>
      </c>
      <c r="I12" s="32">
        <f t="shared" si="1"/>
        <v>0</v>
      </c>
      <c r="J12" s="32">
        <f t="shared" si="1"/>
        <v>0</v>
      </c>
      <c r="K12" s="32">
        <f t="shared" si="1"/>
        <v>9</v>
      </c>
      <c r="L12" s="32">
        <f t="shared" si="1"/>
        <v>19170</v>
      </c>
      <c r="M12" s="33">
        <f t="shared" si="1"/>
        <v>7746233</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12:C12"/>
    <mergeCell ref="B2:M2"/>
    <mergeCell ref="L3:L4"/>
    <mergeCell ref="C3:C4"/>
    <mergeCell ref="M3:M4"/>
    <mergeCell ref="D3:D4"/>
    <mergeCell ref="G3:G4"/>
    <mergeCell ref="H3:K3"/>
    <mergeCell ref="E3:E4"/>
    <mergeCell ref="F3:F4"/>
    <mergeCell ref="B3:B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J3"/>
  <sheetViews>
    <sheetView workbookViewId="0">
      <selection activeCell="D35" sqref="D35"/>
    </sheetView>
  </sheetViews>
  <sheetFormatPr defaultRowHeight="12.75"/>
  <cols>
    <col min="2" max="10" width="16.140625" customWidth="1"/>
  </cols>
  <sheetData>
    <row r="1" spans="2:10" ht="13.5" thickBot="1"/>
    <row r="2" spans="2:10" ht="25.5">
      <c r="B2" s="66" t="s">
        <v>16</v>
      </c>
      <c r="C2" s="50" t="s">
        <v>21</v>
      </c>
      <c r="D2" s="50" t="s">
        <v>25</v>
      </c>
      <c r="E2" s="50" t="s">
        <v>28</v>
      </c>
      <c r="F2" s="50" t="s">
        <v>30</v>
      </c>
      <c r="G2" s="50" t="s">
        <v>36</v>
      </c>
      <c r="H2" s="50" t="s">
        <v>31</v>
      </c>
      <c r="I2" s="50" t="s">
        <v>11</v>
      </c>
      <c r="J2" s="51" t="s">
        <v>3</v>
      </c>
    </row>
    <row r="3" spans="2:10" ht="15.75" thickBot="1">
      <c r="B3" s="67">
        <v>7662659</v>
      </c>
      <c r="C3" s="68">
        <v>7672485</v>
      </c>
      <c r="D3" s="68">
        <v>7678435</v>
      </c>
      <c r="E3" s="68">
        <v>7687688</v>
      </c>
      <c r="F3" s="68">
        <v>7696276</v>
      </c>
      <c r="G3" s="68">
        <v>7706835</v>
      </c>
      <c r="H3" s="68">
        <v>7717710</v>
      </c>
      <c r="I3" s="68">
        <v>7727948</v>
      </c>
      <c r="J3" s="69">
        <v>7746233</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J6"/>
  <sheetViews>
    <sheetView workbookViewId="0">
      <selection activeCell="D37" sqref="D37"/>
    </sheetView>
  </sheetViews>
  <sheetFormatPr defaultRowHeight="12.75"/>
  <cols>
    <col min="2" max="10" width="16.7109375" customWidth="1"/>
  </cols>
  <sheetData>
    <row r="1" spans="2:10" ht="13.5" thickBot="1"/>
    <row r="2" spans="2:10" ht="25.5">
      <c r="B2" s="66" t="s">
        <v>16</v>
      </c>
      <c r="C2" s="50" t="s">
        <v>21</v>
      </c>
      <c r="D2" s="50" t="s">
        <v>25</v>
      </c>
      <c r="E2" s="50" t="s">
        <v>28</v>
      </c>
      <c r="F2" s="50" t="s">
        <v>30</v>
      </c>
      <c r="G2" s="50" t="s">
        <v>36</v>
      </c>
      <c r="H2" s="50" t="s">
        <v>31</v>
      </c>
      <c r="I2" s="50" t="s">
        <v>11</v>
      </c>
      <c r="J2" s="51" t="s">
        <v>3</v>
      </c>
    </row>
    <row r="3" spans="2:10" ht="20.25" customHeight="1" thickBot="1">
      <c r="B3" s="67">
        <v>3569344</v>
      </c>
      <c r="C3" s="68">
        <v>3580169</v>
      </c>
      <c r="D3" s="68">
        <v>3586933</v>
      </c>
      <c r="E3" s="68">
        <v>3597129</v>
      </c>
      <c r="F3" s="68">
        <v>3606448</v>
      </c>
      <c r="G3" s="68">
        <v>3617753</v>
      </c>
      <c r="H3" s="68">
        <v>3628706</v>
      </c>
      <c r="I3" s="68">
        <v>3640384</v>
      </c>
      <c r="J3" s="69">
        <v>3659554</v>
      </c>
    </row>
    <row r="6" spans="2:10">
      <c r="B6" s="4"/>
      <c r="C6" s="4"/>
      <c r="D6" s="4"/>
      <c r="E6" s="4"/>
      <c r="F6" s="4"/>
      <c r="G6" s="4"/>
      <c r="H6" s="4"/>
      <c r="I6" s="4"/>
      <c r="J6" s="4"/>
    </row>
  </sheetData>
  <phoneticPr fontId="0"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k_total_tec_0921</vt:lpstr>
      <vt:lpstr>regularizati_0921</vt:lpstr>
      <vt:lpstr>evolutie_rp_0921</vt:lpstr>
      <vt:lpstr>sume_euro_0921</vt:lpstr>
      <vt:lpstr>sume_euro_0921_graf</vt:lpstr>
      <vt:lpstr>evolutie_contrib_0921</vt:lpstr>
      <vt:lpstr>part_fonduri_0921</vt:lpstr>
      <vt:lpstr>evolutie_rp_0921_graf</vt:lpstr>
      <vt:lpstr>evolutie_aleatorii_0921_graf</vt:lpstr>
      <vt:lpstr>participanti_judete_0921</vt:lpstr>
      <vt:lpstr>participanti_jud_dom_0921</vt:lpstr>
      <vt:lpstr>conturi_goale_0921</vt:lpstr>
      <vt:lpstr>rp_sexe_0921</vt:lpstr>
      <vt:lpstr>Sheet1</vt:lpstr>
      <vt:lpstr>rp_varste_sexe_0921</vt:lpstr>
      <vt:lpstr>Sheet2</vt:lpstr>
      <vt:lpstr>evolutie_contrib_0921!Print_Area</vt:lpstr>
      <vt:lpstr>evolutie_rp_0921!Print_Area</vt:lpstr>
      <vt:lpstr>k_total_tec_0921!Print_Area</vt:lpstr>
      <vt:lpstr>part_fonduri_0921!Print_Area</vt:lpstr>
      <vt:lpstr>participanti_judete_0921!Print_Area</vt:lpstr>
      <vt:lpstr>rp_sexe_0921!Print_Area</vt:lpstr>
      <vt:lpstr>rp_varste_sexe_0921!Print_Area</vt:lpstr>
      <vt:lpstr>sume_euro_0921!Print_Area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2021-12-16T13:21:07Z</cp:lastPrinted>
  <dcterms:created xsi:type="dcterms:W3CDTF">2008-08-08T07:39:32Z</dcterms:created>
  <dcterms:modified xsi:type="dcterms:W3CDTF">2021-12-16T13:51:20Z</dcterms:modified>
</cp:coreProperties>
</file>