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485" tabRatio="860"/>
  </bookViews>
  <sheets>
    <sheet name="k_total_tec_0721" sheetId="23" r:id="rId1"/>
    <sheet name="regularizati_0721" sheetId="31" r:id="rId2"/>
    <sheet name="evolutie_rp_0721" sheetId="1" r:id="rId3"/>
    <sheet name="sume_euro_0721" sheetId="15" r:id="rId4"/>
    <sheet name="sume_euro_0721_graf" sheetId="16" r:id="rId5"/>
    <sheet name="evolutie_contrib_0721" sheetId="25" r:id="rId6"/>
    <sheet name="part_fonduri_0721" sheetId="24" r:id="rId7"/>
    <sheet name="evolutie_rp_0721_graf" sheetId="13" r:id="rId8"/>
    <sheet name="evolutie_aleatorii_0721_graf" sheetId="14" r:id="rId9"/>
    <sheet name="participanti_judete_0721" sheetId="17" r:id="rId10"/>
    <sheet name="participanti_jud_dom_0721" sheetId="32" r:id="rId11"/>
    <sheet name="conturi_goale_0721" sheetId="30" r:id="rId12"/>
    <sheet name="rp_sexe_0721" sheetId="26" r:id="rId13"/>
    <sheet name="Sheet1" sheetId="33" r:id="rId14"/>
    <sheet name="rp_varste_sexe_0721" sheetId="28" r:id="rId15"/>
    <sheet name="Sheet2" sheetId="34" r:id="rId16"/>
  </sheets>
  <externalReferences>
    <externalReference r:id="rId17"/>
  </externalReferences>
  <definedNames>
    <definedName name="_xlnm.Print_Area" localSheetId="5">evolutie_contrib_0721!$B$2:$J$13</definedName>
    <definedName name="_xlnm.Print_Area" localSheetId="2">evolutie_rp_0721!$B$2:$J$12</definedName>
    <definedName name="_xlnm.Print_Area" localSheetId="0">k_total_tec_0721!$B$2:$K$16</definedName>
    <definedName name="_xlnm.Print_Area" localSheetId="6">part_fonduri_0721!$B$2:$M$12</definedName>
    <definedName name="_xlnm.Print_Area" localSheetId="10">participanti_jud_dom_0721!#REF!</definedName>
    <definedName name="_xlnm.Print_Area" localSheetId="9">participanti_judete_0721!$B$2:$E$48</definedName>
    <definedName name="_xlnm.Print_Area" localSheetId="12">rp_sexe_0721!$B$2:$F$12</definedName>
    <definedName name="_xlnm.Print_Area" localSheetId="14">rp_varste_sexe_0721!$B$2:$P$14</definedName>
    <definedName name="_xlnm.Print_Area" localSheetId="3">sume_euro_0721!$B$2:$K$13</definedName>
  </definedNames>
  <calcPr calcId="125725"/>
</workbook>
</file>

<file path=xl/calcChain.xml><?xml version="1.0" encoding="utf-8"?>
<calcChain xmlns="http://schemas.openxmlformats.org/spreadsheetml/2006/main">
  <c r="K7" i="15"/>
  <c r="K8"/>
  <c r="K9"/>
  <c r="K10"/>
  <c r="K11"/>
  <c r="K12"/>
  <c r="K6"/>
  <c r="J12" i="1"/>
  <c r="J13" i="15"/>
  <c r="J13" i="25" s="1"/>
  <c r="J12"/>
  <c r="J11"/>
  <c r="J10"/>
  <c r="J9"/>
  <c r="J8"/>
  <c r="J7"/>
  <c r="J6"/>
  <c r="I13" i="15"/>
  <c r="I12" i="1"/>
  <c r="I12" i="25"/>
  <c r="I11"/>
  <c r="I10"/>
  <c r="I9"/>
  <c r="I8"/>
  <c r="I7"/>
  <c r="I6"/>
  <c r="H13" i="15"/>
  <c r="H12" i="1"/>
  <c r="H13" i="25" s="1"/>
  <c r="H12"/>
  <c r="H11"/>
  <c r="H10"/>
  <c r="H9"/>
  <c r="H8"/>
  <c r="H7"/>
  <c r="H6"/>
  <c r="G13" i="15"/>
  <c r="G12" i="1"/>
  <c r="G12" i="25"/>
  <c r="G11"/>
  <c r="G10"/>
  <c r="G9"/>
  <c r="G8"/>
  <c r="G7"/>
  <c r="G6"/>
  <c r="F13" i="15"/>
  <c r="F12" i="1"/>
  <c r="F12" i="25"/>
  <c r="F11"/>
  <c r="F10"/>
  <c r="F9"/>
  <c r="F8"/>
  <c r="F7"/>
  <c r="F6"/>
  <c r="E13" i="15"/>
  <c r="E12" i="1"/>
  <c r="E13" i="25" s="1"/>
  <c r="E12"/>
  <c r="E11"/>
  <c r="E10"/>
  <c r="E9"/>
  <c r="E8"/>
  <c r="E7"/>
  <c r="E6"/>
  <c r="D13" i="15"/>
  <c r="D12" i="1"/>
  <c r="D12" i="25"/>
  <c r="D11"/>
  <c r="D10"/>
  <c r="D9"/>
  <c r="D8"/>
  <c r="D7"/>
  <c r="D6"/>
  <c r="D48" i="17"/>
  <c r="E31" s="1"/>
  <c r="M6" i="24"/>
  <c r="F6" i="31"/>
  <c r="F7"/>
  <c r="F8"/>
  <c r="F9"/>
  <c r="F10"/>
  <c r="F11"/>
  <c r="F5"/>
  <c r="D53" i="32"/>
  <c r="E8" i="28"/>
  <c r="D8"/>
  <c r="F8"/>
  <c r="G8"/>
  <c r="H8"/>
  <c r="E9"/>
  <c r="D9" s="1"/>
  <c r="F9"/>
  <c r="G9"/>
  <c r="H9"/>
  <c r="H14" s="1"/>
  <c r="E10"/>
  <c r="D10" s="1"/>
  <c r="F10"/>
  <c r="G10"/>
  <c r="H10"/>
  <c r="E11"/>
  <c r="D11" s="1"/>
  <c r="F11"/>
  <c r="G11"/>
  <c r="H11"/>
  <c r="E12"/>
  <c r="F12"/>
  <c r="D12" s="1"/>
  <c r="G12"/>
  <c r="H12"/>
  <c r="E13"/>
  <c r="D13" s="1"/>
  <c r="F13"/>
  <c r="G13"/>
  <c r="H13"/>
  <c r="E7"/>
  <c r="D7" s="1"/>
  <c r="F7"/>
  <c r="G7"/>
  <c r="G14" s="1"/>
  <c r="H7"/>
  <c r="J12" i="24"/>
  <c r="L12"/>
  <c r="M7"/>
  <c r="M8"/>
  <c r="M9"/>
  <c r="M10"/>
  <c r="M11"/>
  <c r="M5"/>
  <c r="M12" s="1"/>
  <c r="K12"/>
  <c r="F13" i="23"/>
  <c r="K14" i="28"/>
  <c r="O14"/>
  <c r="K7" i="23"/>
  <c r="K13" s="1"/>
  <c r="K8"/>
  <c r="K9"/>
  <c r="K10"/>
  <c r="K11"/>
  <c r="K12"/>
  <c r="K6"/>
  <c r="I7"/>
  <c r="I6"/>
  <c r="I13" s="1"/>
  <c r="I8"/>
  <c r="I9"/>
  <c r="I10"/>
  <c r="I11"/>
  <c r="I12"/>
  <c r="D12" i="24"/>
  <c r="G12" i="31"/>
  <c r="H11" s="1"/>
  <c r="E13" i="23"/>
  <c r="D13"/>
  <c r="D11" i="26"/>
  <c r="D10"/>
  <c r="D9"/>
  <c r="D8"/>
  <c r="D6"/>
  <c r="D5"/>
  <c r="D7"/>
  <c r="D12" s="1"/>
  <c r="E12"/>
  <c r="F12"/>
  <c r="K12" i="31"/>
  <c r="J12"/>
  <c r="D12"/>
  <c r="E12"/>
  <c r="I11"/>
  <c r="I10"/>
  <c r="C10"/>
  <c r="I9"/>
  <c r="C9"/>
  <c r="I8"/>
  <c r="C8"/>
  <c r="I7"/>
  <c r="C7"/>
  <c r="I6"/>
  <c r="C6"/>
  <c r="I5"/>
  <c r="B5"/>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5" i="31"/>
  <c r="H6"/>
  <c r="H10"/>
  <c r="H9"/>
  <c r="H7"/>
  <c r="F12"/>
  <c r="E9" i="17"/>
  <c r="B6" i="26"/>
  <c r="B8" i="28"/>
  <c r="B6" i="24"/>
  <c r="B7" i="25"/>
  <c r="B6" i="1"/>
  <c r="B7" i="15"/>
  <c r="E29" i="17"/>
  <c r="E23"/>
  <c r="E27"/>
  <c r="E44"/>
  <c r="E45"/>
  <c r="E33"/>
  <c r="B7" i="24"/>
  <c r="B7" i="1"/>
  <c r="B7" i="26"/>
  <c r="B8" i="25"/>
  <c r="B9" i="28"/>
  <c r="B8" i="15"/>
  <c r="B10" i="28"/>
  <c r="B8" i="24"/>
  <c r="B9" i="25"/>
  <c r="B9" i="15"/>
  <c r="B8" i="1"/>
  <c r="B8" i="26"/>
  <c r="B10" i="15"/>
  <c r="B9" i="26"/>
  <c r="B9" i="24"/>
  <c r="B9" i="1"/>
  <c r="B11" i="28"/>
  <c r="B10" i="25"/>
  <c r="B10" i="24"/>
  <c r="B11" i="25"/>
  <c r="B10" i="1"/>
  <c r="B12" i="28"/>
  <c r="B10" i="26"/>
  <c r="B11" i="15"/>
  <c r="B12" i="25"/>
  <c r="B12" i="15"/>
  <c r="B11" i="1"/>
  <c r="B13" i="28"/>
  <c r="B11" i="26"/>
  <c r="B11" i="24"/>
  <c r="K13" i="15"/>
  <c r="F14" i="28"/>
  <c r="H12" i="31"/>
  <c r="D14" i="28" l="1"/>
  <c r="E14"/>
  <c r="E36" i="17"/>
  <c r="E25"/>
  <c r="E6"/>
  <c r="E35"/>
  <c r="E15"/>
  <c r="E37"/>
  <c r="E34"/>
  <c r="E13"/>
  <c r="E46"/>
  <c r="E42"/>
  <c r="E16"/>
  <c r="E38"/>
  <c r="E32"/>
  <c r="E17"/>
  <c r="E11"/>
  <c r="E21"/>
  <c r="E39"/>
  <c r="E20"/>
  <c r="E28"/>
  <c r="E5"/>
  <c r="E30"/>
  <c r="E48"/>
  <c r="E22"/>
  <c r="E47"/>
  <c r="E19"/>
  <c r="E41"/>
  <c r="E43"/>
  <c r="E12"/>
  <c r="E8"/>
  <c r="E26"/>
  <c r="E24"/>
  <c r="E14"/>
  <c r="E10"/>
  <c r="E7"/>
  <c r="E18"/>
  <c r="E40"/>
  <c r="I13" i="25"/>
  <c r="G13"/>
  <c r="F13"/>
  <c r="D13"/>
  <c r="H8" i="31"/>
  <c r="I12"/>
</calcChain>
</file>

<file path=xl/sharedStrings.xml><?xml version="1.0" encoding="utf-8"?>
<sst xmlns="http://schemas.openxmlformats.org/spreadsheetml/2006/main" count="387" uniqueCount="217">
  <si>
    <t>IANUARIE 2021</t>
  </si>
  <si>
    <t>Ianuarie 2021'</t>
  </si>
  <si>
    <t>iulie 2021</t>
  </si>
  <si>
    <t>ianuarie 2021</t>
  </si>
  <si>
    <t xml:space="preserve">1Euro 4,8876 BNR 18/03/2021)              </t>
  </si>
  <si>
    <t>FEBRUARIE 2021</t>
  </si>
  <si>
    <t>Februarie 2021'</t>
  </si>
  <si>
    <t>februarie 2021</t>
  </si>
  <si>
    <t xml:space="preserve">1Euro 4,9261 BNR 19/04/2021)              </t>
  </si>
  <si>
    <t>MARTIE 2021</t>
  </si>
  <si>
    <t>Martie 2021'</t>
  </si>
  <si>
    <t xml:space="preserve">1Euro 4,9268 BNR 18/05/2021)              </t>
  </si>
  <si>
    <t>APRILIE 2021</t>
  </si>
  <si>
    <t>Numar de participanti pentru care se fac viramente in luna de referinta IULIE 2021</t>
  </si>
  <si>
    <t xml:space="preserve">1Euro 4,9250 BNR 18/06/2021)              </t>
  </si>
  <si>
    <t>MAI 2021</t>
  </si>
  <si>
    <t>IULIE 2021</t>
  </si>
  <si>
    <t>Iulie 2021'</t>
  </si>
  <si>
    <t>Numar participanti in Registrul Participantilor la luna de referinta  IUNIE 2021</t>
  </si>
  <si>
    <t>Transferuri validate catre alte fonduri la luna de referinta IULIE 2021</t>
  </si>
  <si>
    <t>Transferuri validate de la alte fonduri la luna de referinta   IULIE 2021</t>
  </si>
  <si>
    <t>Acte aderare validate pentru luna de referinta IULIE 2021</t>
  </si>
  <si>
    <t>Asigurati repartizati aleatoriu la luna de referinta IULIE 2021</t>
  </si>
  <si>
    <t>Numar participanti in Registrul participantilor dupa repartizarea aleatorie la luna de referinta   IULIE 2021</t>
  </si>
  <si>
    <t xml:space="preserve">1Euro 4,9262 BNR 19/07/2021)              </t>
  </si>
  <si>
    <t xml:space="preserve">1Euro 4,9259BNR 18/08/2021)              </t>
  </si>
  <si>
    <t>iunie 2021</t>
  </si>
  <si>
    <t>IUNIE 2021</t>
  </si>
  <si>
    <t>Iunie 2021'</t>
  </si>
  <si>
    <t>Aprilie 2021'</t>
  </si>
  <si>
    <t>Mai 2021'</t>
  </si>
  <si>
    <t>mai 2021</t>
  </si>
  <si>
    <t>aprilie 2021</t>
  </si>
  <si>
    <t>martie 2021</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</si>
  <si>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</si>
  <si>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</si>
  <si>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</si>
  <si>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</si>
  <si>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</si>
  <si>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</si>
  <si>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</si>
  <si>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</si>
  <si>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</si>
  <si>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</si>
  <si>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</si>
  <si>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</si>
  <si>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</si>
  <si>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</si>
  <si>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</si>
  <si>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</si>
  <si>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</si>
  <si>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</si>
  <si>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</si>
  <si>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</si>
  <si>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</si>
  <si>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</si>
  <si>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</si>
  <si>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</si>
  <si>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</si>
  <si>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</si>
  <si>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</si>
  <si>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</si>
  <si>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</si>
  <si>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</si>
  <si>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</si>
  <si>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</si>
  <si>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</si>
  <si>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</si>
  <si>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</si>
  <si>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</si>
  <si>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</si>
  <si>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</si>
  <si>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</si>
  <si>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</si>
  <si>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</si>
  <si>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</si>
  <si>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</si>
  <si>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</si>
  <si>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</si>
  <si>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</si>
  <si>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</si>
  <si>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</si>
  <si>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</si>
  <si>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</si>
  <si>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</si>
  <si>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</si>
  <si>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</si>
  <si>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</si>
  <si>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</si>
  <si>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</si>
  <si>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</si>
  <si>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</si>
  <si>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</si>
  <si>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</si>
  <si>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</si>
  <si>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</si>
  <si>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</si>
  <si>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</si>
  <si>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</si>
  <si>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</si>
  <si>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</si>
  <si>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</si>
  <si>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</si>
  <si>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</si>
  <si>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</si>
  <si>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</si>
  <si>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</si>
  <si>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</si>
  <si>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</si>
  <si>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</si>
  <si>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</si>
  <si>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</si>
  <si>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</si>
  <si>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</si>
  <si>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</si>
  <si>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</si>
  <si>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</si>
  <si>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</si>
  <si>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</si>
  <si>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</si>
  <si>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</si>
  <si>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</si>
  <si>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</si>
  <si>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</si>
  <si>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</si>
  <si>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</si>
  <si>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</si>
  <si>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</si>
  <si>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</si>
  <si>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</si>
  <si>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</si>
  <si>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</si>
  <si>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</si>
  <si>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</si>
  <si>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</si>
  <si>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</si>
  <si>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</si>
  <si>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</si>
  <si>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</si>
  <si>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</si>
  <si>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</si>
  <si>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</si>
  <si>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</si>
  <si>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</si>
  <si>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</si>
  <si>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</si>
  <si>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</si>
  <si>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</si>
  <si>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</si>
  <si>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</si>
  <si>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</si>
  <si>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</si>
  <si>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</si>
  <si>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</si>
  <si>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</si>
  <si>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</si>
  <si>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</si>
  <si>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</si>
  <si>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</si>
  <si>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</si>
  <si>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</si>
  <si>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</si>
  <si>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</si>
  <si>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</si>
  <si>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</si>
  <si>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</si>
  <si>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</si>
  <si>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</si>
  <si>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</si>
  <si>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</si>
  <si>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</si>
  <si>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</si>
  <si>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</si>
  <si>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</si>
  <si>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</si>
  <si>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</si>
  <si>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</si>
  <si>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</si>
  <si>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</si>
  <si>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</si>
  <si>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</si>
  <si>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</si>
  <si>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</si>
  <si>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</si>
  <si>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</si>
  <si>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</si>
  <si>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</si>
  <si>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(BNR  20/09/2021)</t>
  </si>
  <si>
    <t xml:space="preserve">1Euro 4,9481 BNR 20/09/2021)              </t>
  </si>
  <si>
    <t xml:space="preserve">1Euro 4,94841 BNR 20/09/2021)              </t>
  </si>
  <si>
    <t>Situatie centralizatoare
privind numarul participantilor si contributiile virate la fondurile de pensii administrate privat
aferente lunii de referinta IULIE 2021</t>
  </si>
  <si>
    <t>1 EUR</t>
  </si>
  <si>
    <r>
      <t>din care, Numar participanti pentru care s-au efectuat regularizari prin actualizarea cu datele primite de la angajatori</t>
    </r>
    <r>
      <rPr>
        <b/>
        <sz val="10"/>
        <color indexed="10"/>
        <rFont val="Arial"/>
        <family val="2"/>
      </rPr>
      <t xml:space="preserve"> (*)</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</si>
  <si>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</si>
  <si>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</si>
  <si>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</si>
  <si>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IULIE 2021</t>
  </si>
  <si>
    <t>Situatie centralizatoare                
privind valoarea in Euro a viramentelor catre fondurile de pensii administrate privat 
aferente lunilor de referinta IANUARIE 2020 - IULIE 2021</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</si>
  <si>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</si>
  <si>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</si>
  <si>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</si>
  <si>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</si>
  <si>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</si>
  <si>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</si>
  <si>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 xml:space="preserve">1Euro 4,9481 
BNR (20/09/2021)              </t>
  </si>
  <si>
    <t>Situatie centralizatoare               
privind evolutia contributiei medii in Euro la pilonul II a participantilor pana la luna de referinta 
IULIE 2021</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</si>
  <si>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</si>
  <si>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</si>
  <si>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</si>
  <si>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</si>
  <si>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</si>
  <si>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</si>
  <si>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Situatie centralizatoare           
privind repartizarea participantilor dupa judetul 
angajatorului la luna de referinta 
IULIE 2021</t>
  </si>
  <si>
    <t>Situatie centralizatoare privind repartizarea participantilor
 dupa judetul de domiciliu pentru care se fac viramente 
la luna de referinta 
IULIE 2021</t>
  </si>
  <si>
    <t>Situatie centralizatoare privind numarul de participanti  
care nu figurează cu declaraţii depuse 
in sistemul public de pensii</t>
  </si>
  <si>
    <t>Situatie centralizatoare    
privind repartizarea pe sexe a participantilor    
aferente lunii de referinta 
IULIE 2021</t>
  </si>
  <si>
    <t>Situatie centralizatoare              
privind repartizarea pe sexe si varste a participantilor              
aferente lunii de referinta 
IULIE 2021</t>
  </si>
</sst>
</file>

<file path=xl/styles.xml><?xml version="1.0" encoding="utf-8"?>
<styleSheet xmlns="http://schemas.openxmlformats.org/spreadsheetml/2006/main">
  <numFmts count="1">
    <numFmt numFmtId="182" formatCode="#,##0.0000"/>
  </numFmts>
  <fonts count="38">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7" tint="0.39997558519241921"/>
        <bgColor indexed="64"/>
      </patternFill>
    </fill>
    <fill>
      <patternFill patternType="solid">
        <fgColor theme="7"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1" fillId="0" borderId="0"/>
    <xf numFmtId="0" fontId="7" fillId="0" borderId="0"/>
    <xf numFmtId="0" fontId="2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29">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7" fillId="0" borderId="0" xfId="0" applyFont="1" applyFill="1" applyAlignment="1">
      <alignment horizontal="center" vertical="center" wrapText="1"/>
    </xf>
    <xf numFmtId="0" fontId="29" fillId="0" borderId="0" xfId="0" applyFont="1"/>
    <xf numFmtId="0" fontId="0" fillId="0" borderId="0" xfId="0" applyAlignment="1">
      <alignment wrapText="1"/>
    </xf>
    <xf numFmtId="0" fontId="3" fillId="0" borderId="0" xfId="38" applyFont="1"/>
    <xf numFmtId="10" fontId="3" fillId="0" borderId="0" xfId="38" applyNumberFormat="1" applyFont="1"/>
    <xf numFmtId="0" fontId="31" fillId="0" borderId="0" xfId="0" applyFont="1" applyAlignment="1">
      <alignment horizontal="right"/>
    </xf>
    <xf numFmtId="182" fontId="31" fillId="0" borderId="0" xfId="0" applyNumberFormat="1" applyFont="1" applyAlignment="1">
      <alignment horizontal="left" vertical="center"/>
    </xf>
    <xf numFmtId="0" fontId="26" fillId="0" borderId="0" xfId="0" applyFont="1"/>
    <xf numFmtId="3" fontId="26" fillId="0" borderId="0" xfId="0" applyNumberFormat="1" applyFont="1"/>
    <xf numFmtId="0" fontId="31" fillId="0" borderId="0" xfId="0" applyFont="1"/>
    <xf numFmtId="0" fontId="2" fillId="24" borderId="10" xfId="0" applyFont="1" applyFill="1" applyBorder="1" applyAlignment="1">
      <alignment horizontal="center" vertical="center" wrapText="1"/>
    </xf>
    <xf numFmtId="3" fontId="6" fillId="0" borderId="10" xfId="0" applyNumberFormat="1" applyFont="1" applyBorder="1"/>
    <xf numFmtId="3" fontId="6" fillId="0" borderId="11" xfId="0" applyNumberFormat="1" applyFont="1" applyBorder="1"/>
    <xf numFmtId="0" fontId="21" fillId="0" borderId="0" xfId="0" applyFont="1"/>
    <xf numFmtId="4" fontId="0" fillId="0" borderId="0" xfId="0" applyNumberFormat="1"/>
    <xf numFmtId="0" fontId="34" fillId="0" borderId="0" xfId="38" applyFont="1"/>
    <xf numFmtId="3" fontId="4" fillId="0" borderId="0" xfId="0" applyNumberFormat="1" applyFont="1" applyBorder="1"/>
    <xf numFmtId="3" fontId="0" fillId="0" borderId="0" xfId="0" applyNumberFormat="1" applyBorder="1"/>
    <xf numFmtId="3" fontId="3" fillId="0" borderId="0" xfId="38" applyNumberFormat="1" applyFont="1"/>
    <xf numFmtId="0" fontId="0" fillId="25" borderId="0" xfId="0" applyFill="1"/>
    <xf numFmtId="0" fontId="0" fillId="0" borderId="0" xfId="0" applyAlignment="1">
      <alignment horizontal="center"/>
    </xf>
    <xf numFmtId="0" fontId="2" fillId="24" borderId="12"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26" borderId="10" xfId="0" applyFont="1" applyFill="1" applyBorder="1" applyAlignment="1">
      <alignment horizontal="center" vertical="center" wrapText="1"/>
    </xf>
    <xf numFmtId="3" fontId="27" fillId="26" borderId="10" xfId="0" applyNumberFormat="1" applyFont="1" applyFill="1" applyBorder="1" applyAlignment="1">
      <alignment horizontal="center" vertical="center" wrapText="1"/>
    </xf>
    <xf numFmtId="0" fontId="33" fillId="27" borderId="12" xfId="0" applyFont="1" applyFill="1" applyBorder="1" applyAlignment="1">
      <alignment horizontal="center" vertical="center" wrapText="1"/>
    </xf>
    <xf numFmtId="3" fontId="27" fillId="0" borderId="11" xfId="0" applyNumberFormat="1" applyFont="1" applyFill="1" applyBorder="1" applyAlignment="1">
      <alignment horizontal="center" vertical="center" wrapText="1"/>
    </xf>
    <xf numFmtId="0" fontId="35" fillId="0" borderId="0" xfId="0" applyFont="1" applyAlignment="1">
      <alignment horizontal="right"/>
    </xf>
    <xf numFmtId="182" fontId="36" fillId="0" borderId="0" xfId="0" quotePrefix="1" applyNumberFormat="1" applyFont="1" applyAlignment="1">
      <alignment horizontal="left"/>
    </xf>
    <xf numFmtId="0" fontId="35" fillId="0" borderId="0" xfId="0" applyFont="1"/>
    <xf numFmtId="0" fontId="26" fillId="28" borderId="10" xfId="0" applyFont="1" applyFill="1" applyBorder="1" applyAlignment="1">
      <alignment horizontal="center" vertical="center" wrapText="1"/>
    </xf>
    <xf numFmtId="0" fontId="28" fillId="28" borderId="16" xfId="0" applyFont="1" applyFill="1" applyBorder="1" applyAlignment="1">
      <alignment horizontal="centerContinuous"/>
    </xf>
    <xf numFmtId="0" fontId="28" fillId="28" borderId="17" xfId="0" applyFont="1" applyFill="1" applyBorder="1" applyAlignment="1">
      <alignment horizontal="centerContinuous"/>
    </xf>
    <xf numFmtId="3" fontId="28" fillId="28" borderId="17" xfId="0" applyNumberFormat="1" applyFont="1" applyFill="1" applyBorder="1"/>
    <xf numFmtId="3" fontId="28" fillId="28" borderId="18" xfId="0" applyNumberFormat="1" applyFont="1" applyFill="1" applyBorder="1"/>
    <xf numFmtId="0" fontId="26" fillId="29" borderId="12" xfId="0" applyFont="1" applyFill="1" applyBorder="1" applyAlignment="1">
      <alignment horizontal="center"/>
    </xf>
    <xf numFmtId="0" fontId="33" fillId="29" borderId="10" xfId="0" applyFont="1" applyFill="1" applyBorder="1" applyAlignment="1">
      <alignment horizontal="left"/>
    </xf>
    <xf numFmtId="3" fontId="28" fillId="29" borderId="10" xfId="0" applyNumberFormat="1" applyFont="1" applyFill="1" applyBorder="1"/>
    <xf numFmtId="3" fontId="28" fillId="29" borderId="11" xfId="0" applyNumberFormat="1" applyFont="1" applyFill="1" applyBorder="1"/>
    <xf numFmtId="0" fontId="26" fillId="29" borderId="12" xfId="0" quotePrefix="1" applyFont="1" applyFill="1" applyBorder="1" applyAlignment="1">
      <alignment horizontal="center"/>
    </xf>
    <xf numFmtId="0" fontId="26" fillId="29" borderId="10" xfId="0" applyFont="1" applyFill="1" applyBorder="1" applyAlignment="1">
      <alignment horizontal="left"/>
    </xf>
    <xf numFmtId="0" fontId="26" fillId="28" borderId="11" xfId="0" applyFont="1" applyFill="1" applyBorder="1" applyAlignment="1">
      <alignment horizontal="center" vertical="center" wrapText="1"/>
    </xf>
    <xf numFmtId="10" fontId="28" fillId="28" borderId="17" xfId="0" applyNumberFormat="1" applyFont="1" applyFill="1" applyBorder="1"/>
    <xf numFmtId="10" fontId="28" fillId="29" borderId="10" xfId="0" applyNumberFormat="1" applyFont="1" applyFill="1" applyBorder="1"/>
    <xf numFmtId="3" fontId="28" fillId="28" borderId="17" xfId="0" applyNumberFormat="1" applyFont="1" applyFill="1" applyBorder="1" applyAlignment="1">
      <alignment horizontal="right"/>
    </xf>
    <xf numFmtId="3" fontId="28" fillId="28" borderId="18" xfId="0" applyNumberFormat="1" applyFont="1" applyFill="1" applyBorder="1" applyAlignment="1">
      <alignment horizontal="right"/>
    </xf>
    <xf numFmtId="0" fontId="35" fillId="28" borderId="10" xfId="0" applyFont="1" applyFill="1" applyBorder="1" applyAlignment="1">
      <alignment vertical="center" wrapText="1"/>
    </xf>
    <xf numFmtId="0" fontId="0" fillId="0" borderId="16" xfId="0" applyBorder="1"/>
    <xf numFmtId="0" fontId="21" fillId="0" borderId="19" xfId="0" applyFont="1" applyBorder="1"/>
    <xf numFmtId="17" fontId="26" fillId="28" borderId="20" xfId="0" quotePrefix="1" applyNumberFormat="1" applyFont="1" applyFill="1" applyBorder="1" applyAlignment="1">
      <alignment horizontal="center" vertical="center" wrapText="1"/>
    </xf>
    <xf numFmtId="17" fontId="26" fillId="28" borderId="21" xfId="0" quotePrefix="1" applyNumberFormat="1" applyFont="1" applyFill="1" applyBorder="1" applyAlignment="1">
      <alignment horizontal="center" vertical="center" wrapText="1"/>
    </xf>
    <xf numFmtId="0" fontId="35" fillId="28" borderId="17" xfId="0" applyFont="1" applyFill="1" applyBorder="1" applyAlignment="1">
      <alignment vertical="center" wrapText="1"/>
    </xf>
    <xf numFmtId="0" fontId="35" fillId="28" borderId="18" xfId="0" applyFont="1" applyFill="1" applyBorder="1" applyAlignment="1">
      <alignment vertical="center" wrapText="1"/>
    </xf>
    <xf numFmtId="0" fontId="26" fillId="28" borderId="12" xfId="0" applyFont="1" applyFill="1" applyBorder="1"/>
    <xf numFmtId="0" fontId="28" fillId="29" borderId="10" xfId="0" applyFont="1" applyFill="1" applyBorder="1"/>
    <xf numFmtId="0" fontId="28" fillId="29" borderId="11" xfId="0" applyFont="1" applyFill="1" applyBorder="1"/>
    <xf numFmtId="182" fontId="28" fillId="29" borderId="10" xfId="0" applyNumberFormat="1" applyFont="1" applyFill="1" applyBorder="1"/>
    <xf numFmtId="182" fontId="28" fillId="29" borderId="11" xfId="0" applyNumberFormat="1" applyFont="1" applyFill="1" applyBorder="1"/>
    <xf numFmtId="0" fontId="35" fillId="28" borderId="11" xfId="0" applyFont="1" applyFill="1" applyBorder="1" applyAlignment="1">
      <alignment vertical="center" wrapText="1"/>
    </xf>
    <xf numFmtId="2" fontId="28" fillId="28" borderId="17" xfId="0" applyNumberFormat="1" applyFont="1" applyFill="1" applyBorder="1" applyAlignment="1">
      <alignment horizontal="center"/>
    </xf>
    <xf numFmtId="2" fontId="28" fillId="28" borderId="18" xfId="0" applyNumberFormat="1" applyFont="1" applyFill="1" applyBorder="1" applyAlignment="1">
      <alignment horizontal="center"/>
    </xf>
    <xf numFmtId="2" fontId="28" fillId="29" borderId="10" xfId="0" applyNumberFormat="1" applyFont="1" applyFill="1" applyBorder="1" applyAlignment="1">
      <alignment horizontal="center"/>
    </xf>
    <xf numFmtId="2" fontId="28" fillId="29" borderId="11" xfId="0" applyNumberFormat="1" applyFont="1" applyFill="1" applyBorder="1" applyAlignment="1">
      <alignment horizontal="center"/>
    </xf>
    <xf numFmtId="3" fontId="3" fillId="0" borderId="0" xfId="0" applyNumberFormat="1" applyFont="1" applyFill="1" applyBorder="1"/>
    <xf numFmtId="17" fontId="26" fillId="28" borderId="19" xfId="0" quotePrefix="1" applyNumberFormat="1" applyFont="1" applyFill="1" applyBorder="1" applyAlignment="1">
      <alignment horizontal="center" vertical="center" wrapText="1"/>
    </xf>
    <xf numFmtId="3" fontId="28" fillId="29" borderId="16" xfId="0" applyNumberFormat="1" applyFont="1" applyFill="1" applyBorder="1"/>
    <xf numFmtId="3" fontId="28" fillId="29" borderId="17" xfId="0" applyNumberFormat="1" applyFont="1" applyFill="1" applyBorder="1"/>
    <xf numFmtId="3" fontId="28" fillId="29" borderId="18" xfId="0" applyNumberFormat="1" applyFont="1" applyFill="1" applyBorder="1"/>
    <xf numFmtId="0" fontId="26" fillId="28" borderId="12" xfId="38" applyFont="1" applyFill="1" applyBorder="1" applyAlignment="1">
      <alignment horizontal="center"/>
    </xf>
    <xf numFmtId="0" fontId="26" fillId="28" borderId="10" xfId="38" applyFont="1" applyFill="1" applyBorder="1" applyAlignment="1">
      <alignment horizontal="center"/>
    </xf>
    <xf numFmtId="10" fontId="26" fillId="28" borderId="11" xfId="38" applyNumberFormat="1" applyFont="1" applyFill="1" applyBorder="1" applyAlignment="1">
      <alignment horizontal="center"/>
    </xf>
    <xf numFmtId="0" fontId="28" fillId="29" borderId="12" xfId="38" applyFont="1" applyFill="1" applyBorder="1"/>
    <xf numFmtId="0" fontId="26" fillId="29" borderId="10" xfId="38" applyFont="1" applyFill="1" applyBorder="1"/>
    <xf numFmtId="10" fontId="28" fillId="29" borderId="11" xfId="38" applyNumberFormat="1" applyFont="1" applyFill="1" applyBorder="1"/>
    <xf numFmtId="0" fontId="28" fillId="29" borderId="10" xfId="38" applyFont="1" applyFill="1" applyBorder="1"/>
    <xf numFmtId="0" fontId="28" fillId="28" borderId="16" xfId="38" applyFont="1" applyFill="1" applyBorder="1"/>
    <xf numFmtId="0" fontId="28" fillId="28" borderId="17" xfId="38" applyFont="1" applyFill="1" applyBorder="1"/>
    <xf numFmtId="10" fontId="28" fillId="28" borderId="18" xfId="38" applyNumberFormat="1" applyFont="1" applyFill="1" applyBorder="1"/>
    <xf numFmtId="0" fontId="26" fillId="28" borderId="11" xfId="38" applyFont="1" applyFill="1" applyBorder="1" applyAlignment="1">
      <alignment horizontal="center" vertical="center" wrapText="1"/>
    </xf>
    <xf numFmtId="0" fontId="26" fillId="28" borderId="11" xfId="38" applyFont="1" applyFill="1" applyBorder="1" applyAlignment="1">
      <alignment horizontal="center"/>
    </xf>
    <xf numFmtId="3" fontId="28" fillId="28" borderId="18" xfId="37" applyNumberFormat="1" applyFont="1" applyFill="1" applyBorder="1"/>
    <xf numFmtId="0" fontId="28" fillId="29" borderId="12" xfId="38" applyFont="1" applyFill="1" applyBorder="1" applyAlignment="1">
      <alignment horizontal="center"/>
    </xf>
    <xf numFmtId="3" fontId="28" fillId="29" borderId="11" xfId="37" applyNumberFormat="1" applyFont="1" applyFill="1" applyBorder="1"/>
    <xf numFmtId="0" fontId="28" fillId="29" borderId="12" xfId="38" applyFont="1" applyFill="1" applyBorder="1" applyAlignment="1">
      <alignment horizontal="left"/>
    </xf>
    <xf numFmtId="17" fontId="28" fillId="29" borderId="12" xfId="0" quotePrefix="1" applyNumberFormat="1" applyFont="1" applyFill="1" applyBorder="1"/>
    <xf numFmtId="17" fontId="28" fillId="29" borderId="16" xfId="0" quotePrefix="1" applyNumberFormat="1" applyFont="1" applyFill="1" applyBorder="1"/>
    <xf numFmtId="3" fontId="28" fillId="29" borderId="11" xfId="0" applyNumberFormat="1" applyFont="1" applyFill="1" applyBorder="1" applyAlignment="1">
      <alignment horizontal="right"/>
    </xf>
    <xf numFmtId="3" fontId="28" fillId="29" borderId="18" xfId="0" applyNumberFormat="1" applyFont="1" applyFill="1" applyBorder="1" applyAlignment="1">
      <alignment horizontal="right"/>
    </xf>
    <xf numFmtId="0" fontId="26" fillId="28" borderId="13" xfId="0" applyFont="1" applyFill="1" applyBorder="1" applyAlignment="1">
      <alignment horizontal="center" vertical="center" wrapText="1"/>
    </xf>
    <xf numFmtId="0" fontId="26" fillId="28" borderId="14" xfId="0" applyFont="1" applyFill="1" applyBorder="1" applyAlignment="1">
      <alignment horizontal="center" vertical="center"/>
    </xf>
    <xf numFmtId="0" fontId="26" fillId="28" borderId="15" xfId="0" applyFont="1" applyFill="1" applyBorder="1" applyAlignment="1">
      <alignment horizontal="center" vertical="center"/>
    </xf>
    <xf numFmtId="3" fontId="26" fillId="28" borderId="11" xfId="0" applyNumberFormat="1" applyFont="1" applyFill="1" applyBorder="1" applyAlignment="1">
      <alignment horizontal="center" vertical="center" wrapText="1"/>
    </xf>
    <xf numFmtId="0" fontId="26" fillId="28" borderId="10" xfId="0" applyFont="1" applyFill="1" applyBorder="1" applyAlignment="1">
      <alignment horizontal="center" vertical="center" wrapText="1"/>
    </xf>
    <xf numFmtId="0" fontId="26" fillId="28" borderId="12" xfId="0" applyFont="1" applyFill="1" applyBorder="1" applyAlignment="1">
      <alignment horizontal="center" vertical="center" wrapText="1"/>
    </xf>
    <xf numFmtId="3" fontId="26" fillId="28" borderId="10" xfId="0" applyNumberFormat="1" applyFont="1" applyFill="1" applyBorder="1" applyAlignment="1">
      <alignment horizontal="center" vertical="center" wrapText="1"/>
    </xf>
    <xf numFmtId="0" fontId="26" fillId="28" borderId="11" xfId="0"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NumberFormat="1" applyFont="1" applyAlignment="1">
      <alignment horizontal="left" vertical="top" wrapText="1"/>
    </xf>
    <xf numFmtId="0" fontId="21" fillId="0" borderId="0" xfId="0" applyFont="1" applyAlignment="1">
      <alignment horizontal="left" vertical="top"/>
    </xf>
    <xf numFmtId="17" fontId="26" fillId="28" borderId="11" xfId="0" quotePrefix="1" applyNumberFormat="1" applyFont="1" applyFill="1" applyBorder="1" applyAlignment="1">
      <alignment horizontal="center" vertical="center" wrapText="1"/>
    </xf>
    <xf numFmtId="17" fontId="26" fillId="28" borderId="10" xfId="0" quotePrefix="1" applyNumberFormat="1" applyFont="1" applyFill="1" applyBorder="1" applyAlignment="1">
      <alignment horizontal="center" vertical="center" wrapText="1"/>
    </xf>
    <xf numFmtId="0" fontId="28" fillId="28" borderId="16" xfId="0" applyFont="1" applyFill="1" applyBorder="1" applyAlignment="1">
      <alignment horizontal="center"/>
    </xf>
    <xf numFmtId="0" fontId="28" fillId="28" borderId="17" xfId="0" applyFont="1" applyFill="1" applyBorder="1" applyAlignment="1">
      <alignment horizontal="center"/>
    </xf>
    <xf numFmtId="0" fontId="26" fillId="28" borderId="10" xfId="0" quotePrefix="1" applyFont="1" applyFill="1" applyBorder="1" applyAlignment="1">
      <alignment horizontal="center" vertical="center" wrapText="1"/>
    </xf>
    <xf numFmtId="0" fontId="26" fillId="28" borderId="12" xfId="38" applyFont="1" applyFill="1" applyBorder="1" applyAlignment="1">
      <alignment horizontal="center"/>
    </xf>
    <xf numFmtId="0" fontId="26" fillId="28" borderId="10" xfId="38" applyFont="1" applyFill="1" applyBorder="1" applyAlignment="1">
      <alignment horizontal="center"/>
    </xf>
    <xf numFmtId="0" fontId="26" fillId="28" borderId="11" xfId="38" applyFont="1" applyFill="1" applyBorder="1" applyAlignment="1">
      <alignment horizontal="center"/>
    </xf>
    <xf numFmtId="0" fontId="2" fillId="0" borderId="0" xfId="38" applyFont="1" applyAlignment="1">
      <alignment horizontal="center"/>
    </xf>
    <xf numFmtId="0" fontId="26" fillId="28" borderId="13" xfId="38" applyFont="1" applyFill="1" applyBorder="1" applyAlignment="1">
      <alignment horizontal="center" vertical="center" wrapText="1"/>
    </xf>
    <xf numFmtId="0" fontId="26" fillId="28" borderId="14" xfId="38" applyFont="1" applyFill="1" applyBorder="1" applyAlignment="1">
      <alignment horizontal="center" vertical="center"/>
    </xf>
    <xf numFmtId="0" fontId="26" fillId="28" borderId="15" xfId="38" applyFont="1" applyFill="1" applyBorder="1" applyAlignment="1">
      <alignment horizontal="center" vertical="center"/>
    </xf>
    <xf numFmtId="0" fontId="26" fillId="28" borderId="12" xfId="38" applyFont="1" applyFill="1" applyBorder="1" applyAlignment="1">
      <alignment horizontal="center" vertical="center"/>
    </xf>
    <xf numFmtId="0" fontId="26" fillId="28" borderId="10" xfId="38" applyFont="1" applyFill="1" applyBorder="1" applyAlignment="1">
      <alignment horizontal="center" vertical="center"/>
    </xf>
    <xf numFmtId="0" fontId="26" fillId="28" borderId="13" xfId="37" applyFont="1" applyFill="1" applyBorder="1" applyAlignment="1">
      <alignment horizontal="center" vertical="center" wrapText="1"/>
    </xf>
    <xf numFmtId="0" fontId="26" fillId="28" borderId="14" xfId="37" applyFont="1" applyFill="1" applyBorder="1" applyAlignment="1">
      <alignment horizontal="center" vertical="center"/>
    </xf>
    <xf numFmtId="0" fontId="26" fillId="28" borderId="15" xfId="37" applyFont="1" applyFill="1" applyBorder="1" applyAlignment="1">
      <alignment horizontal="center" vertical="center"/>
    </xf>
    <xf numFmtId="0" fontId="26" fillId="28" borderId="13" xfId="38" applyFont="1" applyFill="1" applyBorder="1" applyAlignment="1">
      <alignment horizontal="center" wrapText="1"/>
    </xf>
    <xf numFmtId="0" fontId="26" fillId="28" borderId="15" xfId="38" applyFont="1" applyFill="1" applyBorder="1" applyAlignment="1">
      <alignment horizontal="center"/>
    </xf>
    <xf numFmtId="3" fontId="28" fillId="28" borderId="16" xfId="0" applyNumberFormat="1" applyFont="1" applyFill="1" applyBorder="1" applyAlignment="1">
      <alignment horizontal="center"/>
    </xf>
    <xf numFmtId="3" fontId="28" fillId="28" borderId="17" xfId="0" applyNumberFormat="1" applyFont="1" applyFill="1" applyBorder="1" applyAlignment="1">
      <alignment horizontal="center"/>
    </xf>
    <xf numFmtId="0" fontId="26" fillId="28" borderId="22" xfId="0" applyFont="1" applyFill="1" applyBorder="1" applyAlignment="1">
      <alignment horizontal="center" vertical="center" wrapText="1"/>
    </xf>
    <xf numFmtId="0" fontId="26" fillId="28" borderId="23" xfId="0" applyFont="1" applyFill="1" applyBorder="1" applyAlignment="1">
      <alignment horizontal="center" vertical="center" wrapText="1"/>
    </xf>
    <xf numFmtId="0" fontId="26" fillId="28" borderId="24" xfId="0" applyFont="1" applyFill="1" applyBorder="1" applyAlignment="1">
      <alignment horizontal="center"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IULIE 2021
</a:t>
            </a:r>
          </a:p>
        </c:rich>
      </c:tx>
      <c:layout>
        <c:manualLayout>
          <c:xMode val="edge"/>
          <c:yMode val="edge"/>
          <c:x val="0.36295274015117857"/>
          <c:y val="9.1248623333847978E-2"/>
        </c:manualLayout>
      </c:layout>
    </c:title>
    <c:view3D>
      <c:perspective val="0"/>
    </c:view3D>
    <c:plotArea>
      <c:layout>
        <c:manualLayout>
          <c:layoutTarget val="inner"/>
          <c:xMode val="edge"/>
          <c:yMode val="edge"/>
          <c:x val="0.1509433962264152"/>
          <c:y val="0.38336052202283871"/>
          <c:w val="0.6270810210876806"/>
          <c:h val="0.36541598694942928"/>
        </c:manualLayout>
      </c:layout>
      <c:pie3DChart>
        <c:varyColors val="1"/>
        <c:ser>
          <c:idx val="0"/>
          <c:order val="0"/>
          <c:dPt>
            <c:idx val="0"/>
            <c:explosion val="8"/>
          </c:dPt>
          <c:dPt>
            <c:idx val="1"/>
          </c:dPt>
          <c:dLbls>
            <c:dLbl>
              <c:idx val="0"/>
              <c:layout>
                <c:manualLayout>
                  <c:x val="-0.11432208598786414"/>
                  <c:y val="-0.19734381489426389"/>
                </c:manualLayout>
              </c:layout>
              <c:dLblPos val="bestFit"/>
              <c:showVal val="1"/>
              <c:showPercent val="1"/>
              <c:separator>
</c:separator>
            </c:dLbl>
            <c:dLbl>
              <c:idx val="1"/>
              <c:layout>
                <c:manualLayout>
                  <c:x val="6.0355568761451969E-2"/>
                  <c:y val="-0.28044289732951427"/>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rp_sexe_0721!$E$4:$F$4</c:f>
              <c:strCache>
                <c:ptCount val="2"/>
                <c:pt idx="0">
                  <c:v>femei</c:v>
                </c:pt>
                <c:pt idx="1">
                  <c:v>barbati</c:v>
                </c:pt>
              </c:strCache>
            </c:strRef>
          </c:cat>
          <c:val>
            <c:numRef>
              <c:f>rp_sexe_0721!$E$12:$F$12</c:f>
              <c:numCache>
                <c:formatCode>#,##0</c:formatCode>
                <c:ptCount val="2"/>
                <c:pt idx="0">
                  <c:v>3702722</c:v>
                </c:pt>
                <c:pt idx="1">
                  <c:v>4014349</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31202717311"/>
          <c:w val="8.7680300466643324E-2"/>
          <c:h val="0.14729946991920129"/>
        </c:manualLayout>
      </c:layout>
      <c:txPr>
        <a:bodyPr/>
        <a:lstStyle/>
        <a:p>
          <a:pPr>
            <a:defRPr b="1"/>
          </a:pPr>
          <a:endParaRPr lang="en-US"/>
        </a:p>
      </c:txPr>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Situatie centralizatoare privind repartizarea</a:t>
            </a:r>
          </a:p>
          <a:p>
            <a:pPr>
              <a:defRPr sz="1050"/>
            </a:pPr>
            <a:r>
              <a:rPr lang="en-US" sz="1050"/>
              <a:t> pe sexe si categorii de varsta a participantilor</a:t>
            </a:r>
          </a:p>
          <a:p>
            <a:pPr>
              <a:defRPr sz="1050"/>
            </a:pPr>
            <a:r>
              <a:rPr lang="en-US" sz="1050"/>
              <a:t> aferente lunii de referinta IULIE 2021</a:t>
            </a:r>
          </a:p>
        </c:rich>
      </c:tx>
      <c:layout>
        <c:manualLayout>
          <c:xMode val="edge"/>
          <c:yMode val="edge"/>
          <c:x val="0.31644483141530383"/>
          <c:y val="8.9210025217436068E-2"/>
        </c:manualLayout>
      </c:layout>
    </c:title>
    <c:view3D>
      <c:hPercent val="167"/>
      <c:depthPercent val="100"/>
      <c:rAngAx val="1"/>
    </c:view3D>
    <c:plotArea>
      <c:layout>
        <c:manualLayout>
          <c:layoutTarget val="inner"/>
          <c:xMode val="edge"/>
          <c:yMode val="edge"/>
          <c:x val="0.18934911242603561"/>
          <c:y val="0.27032161057272952"/>
          <c:w val="0.55739644970414182"/>
          <c:h val="0.66918776323598772"/>
        </c:manualLayout>
      </c:layout>
      <c:bar3DChart>
        <c:barDir val="bar"/>
        <c:grouping val="clustered"/>
        <c:ser>
          <c:idx val="0"/>
          <c:order val="0"/>
          <c:tx>
            <c:strRef>
              <c:f>rp_varste_sexe_0721!$E$5:$H$5</c:f>
              <c:strCache>
                <c:ptCount val="1"/>
                <c:pt idx="0">
                  <c:v>15-25 ani 25-35 ani 35-45 ani peste 45 de ani</c:v>
                </c:pt>
              </c:strCache>
            </c:strRef>
          </c:tx>
          <c:dLbls>
            <c:dLbl>
              <c:idx val="0"/>
              <c:layout>
                <c:manualLayout>
                  <c:x val="-0.12428346456692919"/>
                  <c:y val="3.6167879771172016E-3"/>
                </c:manualLayout>
              </c:layout>
              <c:showVal val="1"/>
            </c:dLbl>
            <c:dLbl>
              <c:idx val="1"/>
              <c:layout>
                <c:manualLayout>
                  <c:x val="-0.38113590830731958"/>
                  <c:y val="1.0002530402034693E-4"/>
                </c:manualLayout>
              </c:layout>
              <c:showVal val="1"/>
            </c:dLbl>
            <c:dLbl>
              <c:idx val="2"/>
              <c:layout>
                <c:manualLayout>
                  <c:x val="-0.42129842053766947"/>
                  <c:y val="3.639809674074621E-4"/>
                </c:manualLayout>
              </c:layout>
              <c:showVal val="1"/>
            </c:dLbl>
            <c:dLbl>
              <c:idx val="3"/>
              <c:layout>
                <c:manualLayout>
                  <c:x val="-0.20227666216279186"/>
                  <c:y val="-6.9335000421733633E-3"/>
                </c:manualLayout>
              </c:layout>
              <c:showVal val="1"/>
            </c:dLbl>
            <c:txPr>
              <a:bodyPr/>
              <a:lstStyle/>
              <a:p>
                <a:pPr>
                  <a:defRPr b="1"/>
                </a:pPr>
                <a:endParaRPr lang="en-US"/>
              </a:p>
            </c:txPr>
            <c:showVal val="1"/>
          </c:dLbls>
          <c:cat>
            <c:strRef>
              <c:f>rp_varste_sexe_0721!$E$5:$H$5</c:f>
              <c:strCache>
                <c:ptCount val="4"/>
                <c:pt idx="0">
                  <c:v>15-25 ani</c:v>
                </c:pt>
                <c:pt idx="1">
                  <c:v>25-35 ani</c:v>
                </c:pt>
                <c:pt idx="2">
                  <c:v>35-45 ani</c:v>
                </c:pt>
                <c:pt idx="3">
                  <c:v>peste 45 de ani</c:v>
                </c:pt>
              </c:strCache>
            </c:strRef>
          </c:cat>
          <c:val>
            <c:numRef>
              <c:f>rp_varste_sexe_0721!$E$14:$H$14</c:f>
              <c:numCache>
                <c:formatCode>#,##0</c:formatCode>
                <c:ptCount val="4"/>
                <c:pt idx="0">
                  <c:v>732117</c:v>
                </c:pt>
                <c:pt idx="1">
                  <c:v>2199699</c:v>
                </c:pt>
                <c:pt idx="2">
                  <c:v>2715549</c:v>
                </c:pt>
                <c:pt idx="3">
                  <c:v>2069706</c:v>
                </c:pt>
              </c:numCache>
            </c:numRef>
          </c:val>
        </c:ser>
        <c:dLbls>
          <c:showVal val="1"/>
        </c:dLbls>
        <c:shape val="box"/>
        <c:axId val="170528768"/>
        <c:axId val="170530304"/>
        <c:axId val="0"/>
      </c:bar3DChart>
      <c:catAx>
        <c:axId val="170528768"/>
        <c:scaling>
          <c:orientation val="minMax"/>
        </c:scaling>
        <c:axPos val="l"/>
        <c:numFmt formatCode="General" sourceLinked="1"/>
        <c:tickLblPos val="low"/>
        <c:txPr>
          <a:bodyPr rot="0" vert="horz"/>
          <a:lstStyle/>
          <a:p>
            <a:pPr>
              <a:defRPr b="1"/>
            </a:pPr>
            <a:endParaRPr lang="en-US"/>
          </a:p>
        </c:txPr>
        <c:crossAx val="170530304"/>
        <c:crosses val="autoZero"/>
        <c:lblAlgn val="ctr"/>
        <c:lblOffset val="100"/>
        <c:tickLblSkip val="1"/>
        <c:tickMarkSkip val="1"/>
      </c:catAx>
      <c:valAx>
        <c:axId val="170530304"/>
        <c:scaling>
          <c:orientation val="minMax"/>
        </c:scaling>
        <c:axPos val="b"/>
        <c:majorGridlines/>
        <c:numFmt formatCode="#,##0" sourceLinked="1"/>
        <c:tickLblPos val="nextTo"/>
        <c:txPr>
          <a:bodyPr rot="0" vert="horz"/>
          <a:lstStyle/>
          <a:p>
            <a:pPr>
              <a:defRPr b="1"/>
            </a:pPr>
            <a:endParaRPr lang="en-US"/>
          </a:p>
        </c:txPr>
        <c:crossAx val="170528768"/>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22" r="0.75000000000000022"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94631</xdr:colOff>
      <xdr:row>31</xdr:row>
      <xdr:rowOff>37283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047756" cy="3761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824641</xdr:colOff>
      <xdr:row>23</xdr:row>
      <xdr:rowOff>105813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6206266" cy="31823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61067</xdr:colOff>
      <xdr:row>23</xdr:row>
      <xdr:rowOff>111909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5633192" cy="31884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606215"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30</xdr:row>
      <xdr:rowOff>0</xdr:rowOff>
    </xdr:to>
    <xdr:graphicFrame macro="">
      <xdr:nvGraphicFramePr>
        <xdr:cNvPr id="6174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I24" sqref="I24"/>
    </sheetView>
  </sheetViews>
  <sheetFormatPr defaultRowHeight="12.75"/>
  <cols>
    <col min="2" max="2" width="6.28515625" customWidth="1"/>
    <col min="3" max="3" width="18.28515625"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2" customHeight="1">
      <c r="B2" s="94" t="s">
        <v>190</v>
      </c>
      <c r="C2" s="95"/>
      <c r="D2" s="95"/>
      <c r="E2" s="95"/>
      <c r="F2" s="95"/>
      <c r="G2" s="95"/>
      <c r="H2" s="95"/>
      <c r="I2" s="95"/>
      <c r="J2" s="95"/>
      <c r="K2" s="96"/>
    </row>
    <row r="3" spans="2:11" s="5" customFormat="1" ht="76.5" customHeight="1">
      <c r="B3" s="99" t="s">
        <v>38</v>
      </c>
      <c r="C3" s="98" t="s">
        <v>175</v>
      </c>
      <c r="D3" s="98" t="s">
        <v>132</v>
      </c>
      <c r="E3" s="98" t="s">
        <v>143</v>
      </c>
      <c r="F3" s="98" t="s">
        <v>144</v>
      </c>
      <c r="G3" s="98"/>
      <c r="H3" s="98"/>
      <c r="I3" s="98" t="s">
        <v>145</v>
      </c>
      <c r="J3" s="100" t="s">
        <v>146</v>
      </c>
      <c r="K3" s="97" t="s">
        <v>147</v>
      </c>
    </row>
    <row r="4" spans="2:11" s="5" customFormat="1" ht="25.5">
      <c r="B4" s="99" t="s">
        <v>38</v>
      </c>
      <c r="C4" s="98"/>
      <c r="D4" s="98"/>
      <c r="E4" s="98"/>
      <c r="F4" s="36" t="s">
        <v>36</v>
      </c>
      <c r="G4" s="36" t="s">
        <v>148</v>
      </c>
      <c r="H4" s="36" t="s">
        <v>149</v>
      </c>
      <c r="I4" s="98"/>
      <c r="J4" s="100"/>
      <c r="K4" s="97"/>
    </row>
    <row r="5" spans="2:11" s="6" customFormat="1" ht="13.5" hidden="1" customHeight="1">
      <c r="B5" s="31"/>
      <c r="C5" s="28"/>
      <c r="D5" s="29" t="s">
        <v>137</v>
      </c>
      <c r="E5" s="29" t="s">
        <v>156</v>
      </c>
      <c r="F5" s="29" t="s">
        <v>157</v>
      </c>
      <c r="G5" s="29" t="s">
        <v>158</v>
      </c>
      <c r="H5" s="29" t="s">
        <v>159</v>
      </c>
      <c r="I5" s="28"/>
      <c r="J5" s="30" t="s">
        <v>160</v>
      </c>
      <c r="K5" s="32"/>
    </row>
    <row r="6" spans="2:11" ht="15">
      <c r="B6" s="41">
        <v>1</v>
      </c>
      <c r="C6" s="42" t="s">
        <v>185</v>
      </c>
      <c r="D6" s="43">
        <v>1079444</v>
      </c>
      <c r="E6" s="43">
        <v>1127279</v>
      </c>
      <c r="F6" s="43">
        <v>109618424</v>
      </c>
      <c r="G6" s="43">
        <v>107715567</v>
      </c>
      <c r="H6" s="43">
        <v>1902857</v>
      </c>
      <c r="I6" s="43">
        <f t="shared" ref="I6:I12" si="0">F6/$C$15</f>
        <v>22153639.578828238</v>
      </c>
      <c r="J6" s="43">
        <v>2872523662</v>
      </c>
      <c r="K6" s="44">
        <f t="shared" ref="K6:K12" si="1">J6/$C$15</f>
        <v>580530640.44784868</v>
      </c>
    </row>
    <row r="7" spans="2:11" ht="15">
      <c r="B7" s="45">
        <v>2</v>
      </c>
      <c r="C7" s="42" t="s">
        <v>150</v>
      </c>
      <c r="D7" s="43">
        <v>1624266</v>
      </c>
      <c r="E7" s="43">
        <v>1699000</v>
      </c>
      <c r="F7" s="43">
        <v>164729817</v>
      </c>
      <c r="G7" s="43">
        <v>161603647</v>
      </c>
      <c r="H7" s="43">
        <v>3126170</v>
      </c>
      <c r="I7" s="43">
        <f t="shared" si="0"/>
        <v>33291529.475960467</v>
      </c>
      <c r="J7" s="43">
        <v>4309598888</v>
      </c>
      <c r="K7" s="44">
        <f t="shared" si="1"/>
        <v>870960345.99139059</v>
      </c>
    </row>
    <row r="8" spans="2:11" ht="15">
      <c r="B8" s="45">
        <v>3</v>
      </c>
      <c r="C8" s="46" t="s">
        <v>34</v>
      </c>
      <c r="D8" s="43">
        <v>703170</v>
      </c>
      <c r="E8" s="43">
        <v>729913</v>
      </c>
      <c r="F8" s="43">
        <v>61383376</v>
      </c>
      <c r="G8" s="43">
        <v>60062759</v>
      </c>
      <c r="H8" s="43">
        <v>1320617</v>
      </c>
      <c r="I8" s="43">
        <f t="shared" si="0"/>
        <v>12405443.7056648</v>
      </c>
      <c r="J8" s="43">
        <v>1601761811</v>
      </c>
      <c r="K8" s="44">
        <f t="shared" si="1"/>
        <v>323712497.92849779</v>
      </c>
    </row>
    <row r="9" spans="2:11" ht="15">
      <c r="B9" s="45">
        <v>4</v>
      </c>
      <c r="C9" s="46" t="s">
        <v>35</v>
      </c>
      <c r="D9" s="43">
        <v>491548</v>
      </c>
      <c r="E9" s="43">
        <v>509026</v>
      </c>
      <c r="F9" s="43">
        <v>42090387</v>
      </c>
      <c r="G9" s="43">
        <v>41018609</v>
      </c>
      <c r="H9" s="43">
        <v>1071778</v>
      </c>
      <c r="I9" s="43">
        <f t="shared" si="0"/>
        <v>8506373.5575271305</v>
      </c>
      <c r="J9" s="43">
        <v>1093886269</v>
      </c>
      <c r="K9" s="44">
        <f t="shared" si="1"/>
        <v>221071980.96238959</v>
      </c>
    </row>
    <row r="10" spans="2:11" ht="15">
      <c r="B10" s="45">
        <v>5</v>
      </c>
      <c r="C10" s="46" t="s">
        <v>151</v>
      </c>
      <c r="D10" s="43">
        <v>968361</v>
      </c>
      <c r="E10" s="43">
        <v>1006027</v>
      </c>
      <c r="F10" s="43">
        <v>85244517</v>
      </c>
      <c r="G10" s="43">
        <v>83460384</v>
      </c>
      <c r="H10" s="43">
        <v>1784133</v>
      </c>
      <c r="I10" s="43">
        <f t="shared" si="0"/>
        <v>17227727.208423436</v>
      </c>
      <c r="J10" s="43">
        <v>2225720758</v>
      </c>
      <c r="K10" s="44">
        <f t="shared" si="1"/>
        <v>449813212.74832761</v>
      </c>
    </row>
    <row r="11" spans="2:11" ht="15">
      <c r="B11" s="45">
        <v>6</v>
      </c>
      <c r="C11" s="46" t="s">
        <v>152</v>
      </c>
      <c r="D11" s="43">
        <v>803440</v>
      </c>
      <c r="E11" s="43">
        <v>836260</v>
      </c>
      <c r="F11" s="43">
        <v>74255136</v>
      </c>
      <c r="G11" s="43">
        <v>72673759</v>
      </c>
      <c r="H11" s="43">
        <v>1581377</v>
      </c>
      <c r="I11" s="43">
        <f t="shared" si="0"/>
        <v>15006797.760756653</v>
      </c>
      <c r="J11" s="43">
        <v>1938051545</v>
      </c>
      <c r="K11" s="44">
        <f t="shared" si="1"/>
        <v>391675904.8927871</v>
      </c>
    </row>
    <row r="12" spans="2:11" ht="15">
      <c r="B12" s="45">
        <v>7</v>
      </c>
      <c r="C12" s="46" t="s">
        <v>184</v>
      </c>
      <c r="D12" s="43">
        <v>2046842</v>
      </c>
      <c r="E12" s="43">
        <v>2153205</v>
      </c>
      <c r="F12" s="43">
        <v>253208100</v>
      </c>
      <c r="G12" s="43">
        <v>249161761</v>
      </c>
      <c r="H12" s="43">
        <v>4046339</v>
      </c>
      <c r="I12" s="43">
        <f t="shared" si="0"/>
        <v>51172793.597542487</v>
      </c>
      <c r="J12" s="43">
        <v>6644483418</v>
      </c>
      <c r="K12" s="44">
        <f t="shared" si="1"/>
        <v>1342835314.160991</v>
      </c>
    </row>
    <row r="13" spans="2:11" ht="15.75" thickBot="1">
      <c r="B13" s="37" t="s">
        <v>39</v>
      </c>
      <c r="C13" s="38"/>
      <c r="D13" s="39">
        <f t="shared" ref="D13:K13" si="2">SUM(D6:D12)</f>
        <v>7717071</v>
      </c>
      <c r="E13" s="39">
        <f t="shared" si="2"/>
        <v>8060710</v>
      </c>
      <c r="F13" s="39">
        <f t="shared" si="2"/>
        <v>790529757</v>
      </c>
      <c r="G13" s="39">
        <f t="shared" si="2"/>
        <v>775696486</v>
      </c>
      <c r="H13" s="39">
        <f t="shared" si="2"/>
        <v>14833271</v>
      </c>
      <c r="I13" s="39">
        <f t="shared" si="2"/>
        <v>159764304.88470322</v>
      </c>
      <c r="J13" s="39">
        <f t="shared" si="2"/>
        <v>20686026351</v>
      </c>
      <c r="K13" s="40">
        <f t="shared" si="2"/>
        <v>4180599897.1322327</v>
      </c>
    </row>
    <row r="15" spans="2:11" s="13" customFormat="1">
      <c r="B15" s="33" t="s">
        <v>191</v>
      </c>
      <c r="C15" s="34">
        <v>4.9481000000000002</v>
      </c>
      <c r="J15" s="14"/>
      <c r="K15" s="14"/>
    </row>
    <row r="16" spans="2:11">
      <c r="B16" s="35"/>
      <c r="C16" s="35" t="s">
        <v>187</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9">
    <mergeCell ref="F3:H3"/>
    <mergeCell ref="B2:K2"/>
    <mergeCell ref="K3:K4"/>
    <mergeCell ref="I3:I4"/>
    <mergeCell ref="B3:B4"/>
    <mergeCell ref="C3:C4"/>
    <mergeCell ref="D3:D4"/>
    <mergeCell ref="E3:E4"/>
    <mergeCell ref="J3:J4"/>
  </mergeCells>
  <phoneticPr fontId="32"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topLeftCell="A16" workbookViewId="0">
      <selection activeCell="I15" sqref="I15"/>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57" customHeight="1">
      <c r="B2" s="114" t="s">
        <v>212</v>
      </c>
      <c r="C2" s="115"/>
      <c r="D2" s="115"/>
      <c r="E2" s="116"/>
    </row>
    <row r="3" spans="2:5">
      <c r="B3" s="110" t="s">
        <v>40</v>
      </c>
      <c r="C3" s="111"/>
      <c r="D3" s="111" t="s">
        <v>41</v>
      </c>
      <c r="E3" s="112"/>
    </row>
    <row r="4" spans="2:5">
      <c r="B4" s="74" t="s">
        <v>42</v>
      </c>
      <c r="C4" s="75" t="s">
        <v>43</v>
      </c>
      <c r="D4" s="75" t="s">
        <v>44</v>
      </c>
      <c r="E4" s="76" t="s">
        <v>45</v>
      </c>
    </row>
    <row r="5" spans="2:5" ht="15.75">
      <c r="B5" s="77"/>
      <c r="C5" s="78" t="s">
        <v>46</v>
      </c>
      <c r="D5" s="43">
        <v>104183</v>
      </c>
      <c r="E5" s="79">
        <f t="shared" ref="E5:E48" si="0">D5/$D$48</f>
        <v>1.3500329334795546E-2</v>
      </c>
    </row>
    <row r="6" spans="2:5" ht="15.75">
      <c r="B6" s="77" t="s">
        <v>47</v>
      </c>
      <c r="C6" s="80" t="s">
        <v>48</v>
      </c>
      <c r="D6" s="43">
        <v>68886</v>
      </c>
      <c r="E6" s="79">
        <f t="shared" si="0"/>
        <v>8.9264437245685571E-3</v>
      </c>
    </row>
    <row r="7" spans="2:5" ht="15.75">
      <c r="B7" s="77" t="s">
        <v>49</v>
      </c>
      <c r="C7" s="80" t="s">
        <v>50</v>
      </c>
      <c r="D7" s="43">
        <v>96833</v>
      </c>
      <c r="E7" s="79">
        <f t="shared" si="0"/>
        <v>1.25478954385673E-2</v>
      </c>
    </row>
    <row r="8" spans="2:5" ht="15.75">
      <c r="B8" s="77" t="s">
        <v>51</v>
      </c>
      <c r="C8" s="80" t="s">
        <v>52</v>
      </c>
      <c r="D8" s="43">
        <v>124357</v>
      </c>
      <c r="E8" s="79">
        <f t="shared" si="0"/>
        <v>1.6114533609966786E-2</v>
      </c>
    </row>
    <row r="9" spans="2:5" ht="15.75">
      <c r="B9" s="77" t="s">
        <v>53</v>
      </c>
      <c r="C9" s="80" t="s">
        <v>54</v>
      </c>
      <c r="D9" s="43">
        <v>104491</v>
      </c>
      <c r="E9" s="79">
        <f t="shared" si="0"/>
        <v>1.3540240850447015E-2</v>
      </c>
    </row>
    <row r="10" spans="2:5" ht="15.75">
      <c r="B10" s="77" t="s">
        <v>55</v>
      </c>
      <c r="C10" s="80" t="s">
        <v>56</v>
      </c>
      <c r="D10" s="43">
        <v>157788</v>
      </c>
      <c r="E10" s="79">
        <f t="shared" si="0"/>
        <v>2.0446617635110523E-2</v>
      </c>
    </row>
    <row r="11" spans="2:5" ht="15.75">
      <c r="B11" s="77" t="s">
        <v>57</v>
      </c>
      <c r="C11" s="80" t="s">
        <v>58</v>
      </c>
      <c r="D11" s="43">
        <v>69657</v>
      </c>
      <c r="E11" s="79">
        <f t="shared" si="0"/>
        <v>9.0263520965402546E-3</v>
      </c>
    </row>
    <row r="12" spans="2:5" ht="15.75">
      <c r="B12" s="77" t="s">
        <v>59</v>
      </c>
      <c r="C12" s="80" t="s">
        <v>60</v>
      </c>
      <c r="D12" s="43">
        <v>58239</v>
      </c>
      <c r="E12" s="79">
        <f t="shared" si="0"/>
        <v>7.5467751948893567E-3</v>
      </c>
    </row>
    <row r="13" spans="2:5" ht="15.75">
      <c r="B13" s="77" t="s">
        <v>61</v>
      </c>
      <c r="C13" s="80" t="s">
        <v>62</v>
      </c>
      <c r="D13" s="43">
        <v>136356</v>
      </c>
      <c r="E13" s="79">
        <f t="shared" si="0"/>
        <v>1.7669398143414776E-2</v>
      </c>
    </row>
    <row r="14" spans="2:5" ht="15.75">
      <c r="B14" s="77" t="s">
        <v>63</v>
      </c>
      <c r="C14" s="80" t="s">
        <v>64</v>
      </c>
      <c r="D14" s="43">
        <v>48130</v>
      </c>
      <c r="E14" s="79">
        <f t="shared" si="0"/>
        <v>6.2368222347572028E-3</v>
      </c>
    </row>
    <row r="15" spans="2:5" ht="15.75">
      <c r="B15" s="77" t="s">
        <v>65</v>
      </c>
      <c r="C15" s="80" t="s">
        <v>66</v>
      </c>
      <c r="D15" s="43">
        <v>71610</v>
      </c>
      <c r="E15" s="79">
        <f t="shared" si="0"/>
        <v>9.2794273889666174E-3</v>
      </c>
    </row>
    <row r="16" spans="2:5" ht="15.75">
      <c r="B16" s="77" t="s">
        <v>67</v>
      </c>
      <c r="C16" s="80" t="s">
        <v>68</v>
      </c>
      <c r="D16" s="43">
        <v>47608</v>
      </c>
      <c r="E16" s="79">
        <f t="shared" si="0"/>
        <v>6.1691799906985435E-3</v>
      </c>
    </row>
    <row r="17" spans="2:5" ht="15.75">
      <c r="B17" s="77" t="s">
        <v>69</v>
      </c>
      <c r="C17" s="80" t="s">
        <v>70</v>
      </c>
      <c r="D17" s="43">
        <v>217097</v>
      </c>
      <c r="E17" s="79">
        <f t="shared" si="0"/>
        <v>2.8132046472035828E-2</v>
      </c>
    </row>
    <row r="18" spans="2:5" ht="15.75">
      <c r="B18" s="77" t="s">
        <v>71</v>
      </c>
      <c r="C18" s="80" t="s">
        <v>72</v>
      </c>
      <c r="D18" s="43">
        <v>176349</v>
      </c>
      <c r="E18" s="79">
        <f t="shared" si="0"/>
        <v>2.2851804784483648E-2</v>
      </c>
    </row>
    <row r="19" spans="2:5" ht="15.75">
      <c r="B19" s="77" t="s">
        <v>73</v>
      </c>
      <c r="C19" s="80" t="s">
        <v>74</v>
      </c>
      <c r="D19" s="43">
        <v>54147</v>
      </c>
      <c r="E19" s="79">
        <f t="shared" si="0"/>
        <v>7.0165222012341212E-3</v>
      </c>
    </row>
    <row r="20" spans="2:5" ht="15.75">
      <c r="B20" s="77" t="s">
        <v>75</v>
      </c>
      <c r="C20" s="80" t="s">
        <v>76</v>
      </c>
      <c r="D20" s="43">
        <v>67931</v>
      </c>
      <c r="E20" s="79">
        <f t="shared" si="0"/>
        <v>8.8026921094803978E-3</v>
      </c>
    </row>
    <row r="21" spans="2:5" ht="15.75">
      <c r="B21" s="77" t="s">
        <v>77</v>
      </c>
      <c r="C21" s="80" t="s">
        <v>78</v>
      </c>
      <c r="D21" s="43">
        <v>131956</v>
      </c>
      <c r="E21" s="79">
        <f t="shared" si="0"/>
        <v>1.709923363410807E-2</v>
      </c>
    </row>
    <row r="22" spans="2:5" ht="15.75">
      <c r="B22" s="77" t="s">
        <v>79</v>
      </c>
      <c r="C22" s="80" t="s">
        <v>80</v>
      </c>
      <c r="D22" s="43">
        <v>123721</v>
      </c>
      <c r="E22" s="79">
        <f t="shared" si="0"/>
        <v>1.6032118921803364E-2</v>
      </c>
    </row>
    <row r="23" spans="2:5" ht="15.75">
      <c r="B23" s="77" t="s">
        <v>81</v>
      </c>
      <c r="C23" s="80" t="s">
        <v>82</v>
      </c>
      <c r="D23" s="43">
        <v>70911</v>
      </c>
      <c r="E23" s="79">
        <f t="shared" si="0"/>
        <v>9.1888489816926659E-3</v>
      </c>
    </row>
    <row r="24" spans="2:5" ht="15.75">
      <c r="B24" s="77" t="s">
        <v>83</v>
      </c>
      <c r="C24" s="80" t="s">
        <v>84</v>
      </c>
      <c r="D24" s="43">
        <v>99280</v>
      </c>
      <c r="E24" s="79">
        <f t="shared" si="0"/>
        <v>1.2864984655447644E-2</v>
      </c>
    </row>
    <row r="25" spans="2:5" ht="15.75">
      <c r="B25" s="77" t="s">
        <v>85</v>
      </c>
      <c r="C25" s="80" t="s">
        <v>86</v>
      </c>
      <c r="D25" s="43">
        <v>107035</v>
      </c>
      <c r="E25" s="79">
        <f t="shared" si="0"/>
        <v>1.386989960310071E-2</v>
      </c>
    </row>
    <row r="26" spans="2:5" ht="15.75">
      <c r="B26" s="77" t="s">
        <v>87</v>
      </c>
      <c r="C26" s="80" t="s">
        <v>88</v>
      </c>
      <c r="D26" s="43">
        <v>33708</v>
      </c>
      <c r="E26" s="79">
        <f t="shared" si="0"/>
        <v>4.367978472661454E-3</v>
      </c>
    </row>
    <row r="27" spans="2:5" ht="15.75">
      <c r="B27" s="77" t="s">
        <v>89</v>
      </c>
      <c r="C27" s="80" t="s">
        <v>90</v>
      </c>
      <c r="D27" s="43">
        <v>200305</v>
      </c>
      <c r="E27" s="79">
        <f t="shared" si="0"/>
        <v>2.5956091371972606E-2</v>
      </c>
    </row>
    <row r="28" spans="2:5" ht="15.75">
      <c r="B28" s="77" t="s">
        <v>91</v>
      </c>
      <c r="C28" s="80" t="s">
        <v>92</v>
      </c>
      <c r="D28" s="43">
        <v>22927</v>
      </c>
      <c r="E28" s="79">
        <f t="shared" si="0"/>
        <v>2.9709458420170034E-3</v>
      </c>
    </row>
    <row r="29" spans="2:5" ht="15.75">
      <c r="B29" s="77" t="s">
        <v>93</v>
      </c>
      <c r="C29" s="80" t="s">
        <v>94</v>
      </c>
      <c r="D29" s="43">
        <v>135363</v>
      </c>
      <c r="E29" s="79">
        <f t="shared" si="0"/>
        <v>1.7540722380291692E-2</v>
      </c>
    </row>
    <row r="30" spans="2:5" ht="15.75">
      <c r="B30" s="77" t="s">
        <v>95</v>
      </c>
      <c r="C30" s="80" t="s">
        <v>96</v>
      </c>
      <c r="D30" s="43">
        <v>41441</v>
      </c>
      <c r="E30" s="79">
        <f t="shared" si="0"/>
        <v>5.3700425977679872E-3</v>
      </c>
    </row>
    <row r="31" spans="2:5" ht="15.75">
      <c r="B31" s="77" t="s">
        <v>97</v>
      </c>
      <c r="C31" s="80" t="s">
        <v>98</v>
      </c>
      <c r="D31" s="43">
        <v>162064</v>
      </c>
      <c r="E31" s="79">
        <f t="shared" si="0"/>
        <v>2.100071387188222E-2</v>
      </c>
    </row>
    <row r="32" spans="2:5" ht="15.75">
      <c r="B32" s="77" t="s">
        <v>99</v>
      </c>
      <c r="C32" s="80" t="s">
        <v>100</v>
      </c>
      <c r="D32" s="43">
        <v>105325</v>
      </c>
      <c r="E32" s="79">
        <f t="shared" si="0"/>
        <v>1.3648312941529241E-2</v>
      </c>
    </row>
    <row r="33" spans="2:13" ht="15.75">
      <c r="B33" s="77" t="s">
        <v>101</v>
      </c>
      <c r="C33" s="80" t="s">
        <v>102</v>
      </c>
      <c r="D33" s="43">
        <v>77717</v>
      </c>
      <c r="E33" s="79">
        <f t="shared" si="0"/>
        <v>1.0070789811315718E-2</v>
      </c>
    </row>
    <row r="34" spans="2:13" ht="15.75">
      <c r="B34" s="77" t="s">
        <v>103</v>
      </c>
      <c r="C34" s="80" t="s">
        <v>104</v>
      </c>
      <c r="D34" s="43">
        <v>173158</v>
      </c>
      <c r="E34" s="79">
        <f t="shared" si="0"/>
        <v>2.2438305932393262E-2</v>
      </c>
    </row>
    <row r="35" spans="2:13" ht="15.75">
      <c r="B35" s="77" t="s">
        <v>105</v>
      </c>
      <c r="C35" s="80" t="s">
        <v>106</v>
      </c>
      <c r="D35" s="43">
        <v>123349</v>
      </c>
      <c r="E35" s="79">
        <f t="shared" si="0"/>
        <v>1.5983914104198343E-2</v>
      </c>
    </row>
    <row r="36" spans="2:13" ht="15.75">
      <c r="B36" s="77" t="s">
        <v>107</v>
      </c>
      <c r="C36" s="80" t="s">
        <v>108</v>
      </c>
      <c r="D36" s="43">
        <v>69559</v>
      </c>
      <c r="E36" s="79">
        <f t="shared" si="0"/>
        <v>9.0136529779238778E-3</v>
      </c>
    </row>
    <row r="37" spans="2:13" ht="15.75">
      <c r="B37" s="77" t="s">
        <v>109</v>
      </c>
      <c r="C37" s="80" t="s">
        <v>110</v>
      </c>
      <c r="D37" s="43">
        <v>182224</v>
      </c>
      <c r="E37" s="79">
        <f t="shared" si="0"/>
        <v>2.3613103987251121E-2</v>
      </c>
    </row>
    <row r="38" spans="2:13" ht="15.75">
      <c r="B38" s="77" t="s">
        <v>111</v>
      </c>
      <c r="C38" s="80" t="s">
        <v>112</v>
      </c>
      <c r="D38" s="43">
        <v>169955</v>
      </c>
      <c r="E38" s="79">
        <f t="shared" si="0"/>
        <v>2.2023252086186586E-2</v>
      </c>
    </row>
    <row r="39" spans="2:13" ht="15.75">
      <c r="B39" s="77" t="s">
        <v>113</v>
      </c>
      <c r="C39" s="80" t="s">
        <v>114</v>
      </c>
      <c r="D39" s="43">
        <v>41366</v>
      </c>
      <c r="E39" s="79">
        <f t="shared" si="0"/>
        <v>5.3603238845411688E-3</v>
      </c>
    </row>
    <row r="40" spans="2:13" ht="15.75">
      <c r="B40" s="77" t="s">
        <v>115</v>
      </c>
      <c r="C40" s="80" t="s">
        <v>116</v>
      </c>
      <c r="D40" s="43">
        <v>371113</v>
      </c>
      <c r="E40" s="79">
        <f t="shared" si="0"/>
        <v>4.8089877623258878E-2</v>
      </c>
      <c r="M40" s="21"/>
    </row>
    <row r="41" spans="2:13" ht="15.75">
      <c r="B41" s="77" t="s">
        <v>117</v>
      </c>
      <c r="C41" s="80" t="s">
        <v>118</v>
      </c>
      <c r="D41" s="43">
        <v>58333</v>
      </c>
      <c r="E41" s="79">
        <f t="shared" si="0"/>
        <v>7.5589559821336357E-3</v>
      </c>
    </row>
    <row r="42" spans="2:13" ht="15.75">
      <c r="B42" s="77" t="s">
        <v>119</v>
      </c>
      <c r="C42" s="80" t="s">
        <v>120</v>
      </c>
      <c r="D42" s="43">
        <v>87384</v>
      </c>
      <c r="E42" s="79">
        <f t="shared" si="0"/>
        <v>1.1323467154831153E-2</v>
      </c>
    </row>
    <row r="43" spans="2:13" ht="15.75">
      <c r="B43" s="77" t="s">
        <v>121</v>
      </c>
      <c r="C43" s="80" t="s">
        <v>122</v>
      </c>
      <c r="D43" s="43">
        <v>108833</v>
      </c>
      <c r="E43" s="79">
        <f t="shared" si="0"/>
        <v>1.4102889554858314E-2</v>
      </c>
    </row>
    <row r="44" spans="2:13" ht="15.75">
      <c r="B44" s="77" t="s">
        <v>123</v>
      </c>
      <c r="C44" s="80" t="s">
        <v>124</v>
      </c>
      <c r="D44" s="43">
        <v>85769</v>
      </c>
      <c r="E44" s="79">
        <f t="shared" si="0"/>
        <v>1.1114190863346987E-2</v>
      </c>
    </row>
    <row r="45" spans="2:13" ht="15.75">
      <c r="B45" s="77" t="s">
        <v>125</v>
      </c>
      <c r="C45" s="80" t="s">
        <v>126</v>
      </c>
      <c r="D45" s="43">
        <v>41643</v>
      </c>
      <c r="E45" s="79">
        <f t="shared" si="0"/>
        <v>5.396218332058886E-3</v>
      </c>
    </row>
    <row r="46" spans="2:13" ht="15.75">
      <c r="B46" s="77" t="s">
        <v>127</v>
      </c>
      <c r="C46" s="80" t="s">
        <v>128</v>
      </c>
      <c r="D46" s="43">
        <v>2511644</v>
      </c>
      <c r="E46" s="79">
        <f t="shared" si="0"/>
        <v>0.325465970184802</v>
      </c>
    </row>
    <row r="47" spans="2:13" ht="15.75">
      <c r="B47" s="77" t="s">
        <v>129</v>
      </c>
      <c r="C47" s="80" t="s">
        <v>130</v>
      </c>
      <c r="D47" s="43">
        <v>777326</v>
      </c>
      <c r="E47" s="79">
        <f t="shared" si="0"/>
        <v>0.10072811303666897</v>
      </c>
    </row>
    <row r="48" spans="2:13" ht="16.5" thickBot="1">
      <c r="B48" s="81" t="s">
        <v>131</v>
      </c>
      <c r="C48" s="82" t="s">
        <v>39</v>
      </c>
      <c r="D48" s="39">
        <f>SUM(D5:D47)</f>
        <v>7717071</v>
      </c>
      <c r="E48" s="83">
        <f t="shared" si="0"/>
        <v>1</v>
      </c>
    </row>
    <row r="49" spans="4:4">
      <c r="D49" s="24"/>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G10" sqref="G10"/>
    </sheetView>
  </sheetViews>
  <sheetFormatPr defaultRowHeight="15"/>
  <cols>
    <col min="2" max="2" width="7.28515625" customWidth="1"/>
    <col min="3" max="3" width="19.28515625" customWidth="1"/>
    <col min="4" max="4" width="32" customWidth="1"/>
    <col min="5" max="16384" width="9.140625" style="9"/>
  </cols>
  <sheetData>
    <row r="1" spans="2:4" ht="15.75" thickBot="1"/>
    <row r="2" spans="2:4" ht="54" customHeight="1">
      <c r="B2" s="119" t="s">
        <v>213</v>
      </c>
      <c r="C2" s="120"/>
      <c r="D2" s="121"/>
    </row>
    <row r="3" spans="2:4" ht="65.25" customHeight="1">
      <c r="B3" s="117" t="s">
        <v>40</v>
      </c>
      <c r="C3" s="118"/>
      <c r="D3" s="84" t="s">
        <v>13</v>
      </c>
    </row>
    <row r="4" spans="2:4">
      <c r="B4" s="74" t="s">
        <v>42</v>
      </c>
      <c r="C4" s="75" t="s">
        <v>178</v>
      </c>
      <c r="D4" s="85"/>
    </row>
    <row r="5" spans="2:4" ht="15.75">
      <c r="B5" s="87"/>
      <c r="C5" s="80" t="s">
        <v>179</v>
      </c>
      <c r="D5" s="88">
        <v>10922</v>
      </c>
    </row>
    <row r="6" spans="2:4" ht="15.75">
      <c r="B6" s="89" t="s">
        <v>47</v>
      </c>
      <c r="C6" s="80" t="s">
        <v>48</v>
      </c>
      <c r="D6" s="88">
        <v>75219</v>
      </c>
    </row>
    <row r="7" spans="2:4" ht="15.75">
      <c r="B7" s="89" t="s">
        <v>49</v>
      </c>
      <c r="C7" s="80" t="s">
        <v>50</v>
      </c>
      <c r="D7" s="88">
        <v>95629</v>
      </c>
    </row>
    <row r="8" spans="2:4" ht="15.75">
      <c r="B8" s="89" t="s">
        <v>51</v>
      </c>
      <c r="C8" s="80" t="s">
        <v>52</v>
      </c>
      <c r="D8" s="88">
        <v>141728</v>
      </c>
    </row>
    <row r="9" spans="2:4" ht="15.75">
      <c r="B9" s="89" t="s">
        <v>53</v>
      </c>
      <c r="C9" s="80" t="s">
        <v>54</v>
      </c>
      <c r="D9" s="88">
        <v>89946</v>
      </c>
    </row>
    <row r="10" spans="2:4" ht="15.75">
      <c r="B10" s="89" t="s">
        <v>55</v>
      </c>
      <c r="C10" s="80" t="s">
        <v>56</v>
      </c>
      <c r="D10" s="88">
        <v>128003</v>
      </c>
    </row>
    <row r="11" spans="2:4" ht="15.75">
      <c r="B11" s="89" t="s">
        <v>57</v>
      </c>
      <c r="C11" s="80" t="s">
        <v>58</v>
      </c>
      <c r="D11" s="88">
        <v>48931</v>
      </c>
    </row>
    <row r="12" spans="2:4" ht="15.75">
      <c r="B12" s="89" t="s">
        <v>59</v>
      </c>
      <c r="C12" s="80" t="s">
        <v>60</v>
      </c>
      <c r="D12" s="88">
        <v>47701</v>
      </c>
    </row>
    <row r="13" spans="2:4" ht="15.75">
      <c r="B13" s="89" t="s">
        <v>61</v>
      </c>
      <c r="C13" s="80" t="s">
        <v>62</v>
      </c>
      <c r="D13" s="88">
        <v>132727</v>
      </c>
    </row>
    <row r="14" spans="2:4" ht="15.75">
      <c r="B14" s="89" t="s">
        <v>63</v>
      </c>
      <c r="C14" s="80" t="s">
        <v>64</v>
      </c>
      <c r="D14" s="88">
        <v>53955</v>
      </c>
    </row>
    <row r="15" spans="2:4" ht="15.75">
      <c r="B15" s="89" t="s">
        <v>65</v>
      </c>
      <c r="C15" s="80" t="s">
        <v>66</v>
      </c>
      <c r="D15" s="88">
        <v>68262</v>
      </c>
    </row>
    <row r="16" spans="2:4" ht="15.75">
      <c r="B16" s="89" t="s">
        <v>67</v>
      </c>
      <c r="C16" s="80" t="s">
        <v>68</v>
      </c>
      <c r="D16" s="88">
        <v>43265</v>
      </c>
    </row>
    <row r="17" spans="2:4" ht="15.75">
      <c r="B17" s="89" t="s">
        <v>69</v>
      </c>
      <c r="C17" s="80" t="s">
        <v>70</v>
      </c>
      <c r="D17" s="88">
        <v>175365</v>
      </c>
    </row>
    <row r="18" spans="2:4" ht="15.75">
      <c r="B18" s="89" t="s">
        <v>71</v>
      </c>
      <c r="C18" s="80" t="s">
        <v>72</v>
      </c>
      <c r="D18" s="88">
        <v>141523</v>
      </c>
    </row>
    <row r="19" spans="2:4" ht="15.75">
      <c r="B19" s="89" t="s">
        <v>73</v>
      </c>
      <c r="C19" s="80" t="s">
        <v>74</v>
      </c>
      <c r="D19" s="88">
        <v>39236</v>
      </c>
    </row>
    <row r="20" spans="2:4" ht="15.75">
      <c r="B20" s="89" t="s">
        <v>75</v>
      </c>
      <c r="C20" s="80" t="s">
        <v>76</v>
      </c>
      <c r="D20" s="88">
        <v>82591</v>
      </c>
    </row>
    <row r="21" spans="2:4" ht="15.75">
      <c r="B21" s="89" t="s">
        <v>77</v>
      </c>
      <c r="C21" s="80" t="s">
        <v>78</v>
      </c>
      <c r="D21" s="88">
        <v>106478</v>
      </c>
    </row>
    <row r="22" spans="2:4" ht="15.75">
      <c r="B22" s="89" t="s">
        <v>79</v>
      </c>
      <c r="C22" s="80" t="s">
        <v>80</v>
      </c>
      <c r="D22" s="88">
        <v>85156</v>
      </c>
    </row>
    <row r="23" spans="2:4" ht="15.75">
      <c r="B23" s="89" t="s">
        <v>81</v>
      </c>
      <c r="C23" s="80" t="s">
        <v>82</v>
      </c>
      <c r="D23" s="88">
        <v>64912</v>
      </c>
    </row>
    <row r="24" spans="2:4" ht="15.75">
      <c r="B24" s="89" t="s">
        <v>83</v>
      </c>
      <c r="C24" s="80" t="s">
        <v>84</v>
      </c>
      <c r="D24" s="88">
        <v>57662</v>
      </c>
    </row>
    <row r="25" spans="2:4" ht="15.75">
      <c r="B25" s="89" t="s">
        <v>85</v>
      </c>
      <c r="C25" s="80" t="s">
        <v>86</v>
      </c>
      <c r="D25" s="88">
        <v>80227</v>
      </c>
    </row>
    <row r="26" spans="2:4" ht="15.75">
      <c r="B26" s="89" t="s">
        <v>87</v>
      </c>
      <c r="C26" s="80" t="s">
        <v>88</v>
      </c>
      <c r="D26" s="88">
        <v>42450</v>
      </c>
    </row>
    <row r="27" spans="2:4" ht="15.75">
      <c r="B27" s="89" t="s">
        <v>89</v>
      </c>
      <c r="C27" s="80" t="s">
        <v>90</v>
      </c>
      <c r="D27" s="88">
        <v>137965</v>
      </c>
    </row>
    <row r="28" spans="2:4" ht="15.75">
      <c r="B28" s="89" t="s">
        <v>91</v>
      </c>
      <c r="C28" s="80" t="s">
        <v>92</v>
      </c>
      <c r="D28" s="88">
        <v>39096</v>
      </c>
    </row>
    <row r="29" spans="2:4" ht="15.75">
      <c r="B29" s="89" t="s">
        <v>93</v>
      </c>
      <c r="C29" s="80" t="s">
        <v>94</v>
      </c>
      <c r="D29" s="88">
        <v>84874</v>
      </c>
    </row>
    <row r="30" spans="2:4" ht="15.75">
      <c r="B30" s="89" t="s">
        <v>95</v>
      </c>
      <c r="C30" s="80" t="s">
        <v>96</v>
      </c>
      <c r="D30" s="88">
        <v>37427</v>
      </c>
    </row>
    <row r="31" spans="2:4" ht="15.75">
      <c r="B31" s="89" t="s">
        <v>97</v>
      </c>
      <c r="C31" s="80" t="s">
        <v>98</v>
      </c>
      <c r="D31" s="88">
        <v>106075</v>
      </c>
    </row>
    <row r="32" spans="2:4" ht="15.75">
      <c r="B32" s="89" t="s">
        <v>99</v>
      </c>
      <c r="C32" s="80" t="s">
        <v>100</v>
      </c>
      <c r="D32" s="88">
        <v>67428</v>
      </c>
    </row>
    <row r="33" spans="2:12" ht="15.75">
      <c r="B33" s="89" t="s">
        <v>101</v>
      </c>
      <c r="C33" s="80" t="s">
        <v>102</v>
      </c>
      <c r="D33" s="88">
        <v>63841</v>
      </c>
    </row>
    <row r="34" spans="2:12" ht="15.75">
      <c r="B34" s="89" t="s">
        <v>103</v>
      </c>
      <c r="C34" s="80" t="s">
        <v>104</v>
      </c>
      <c r="D34" s="88">
        <v>154752</v>
      </c>
    </row>
    <row r="35" spans="2:12" ht="15.75">
      <c r="B35" s="89" t="s">
        <v>105</v>
      </c>
      <c r="C35" s="80" t="s">
        <v>106</v>
      </c>
      <c r="D35" s="88">
        <v>63851</v>
      </c>
    </row>
    <row r="36" spans="2:12" ht="15.75">
      <c r="B36" s="89" t="s">
        <v>107</v>
      </c>
      <c r="C36" s="80" t="s">
        <v>108</v>
      </c>
      <c r="D36" s="88">
        <v>41090</v>
      </c>
    </row>
    <row r="37" spans="2:12" ht="15.75">
      <c r="B37" s="89" t="s">
        <v>109</v>
      </c>
      <c r="C37" s="80" t="s">
        <v>110</v>
      </c>
      <c r="D37" s="88">
        <v>98360</v>
      </c>
    </row>
    <row r="38" spans="2:12" ht="15.75">
      <c r="B38" s="89" t="s">
        <v>111</v>
      </c>
      <c r="C38" s="80" t="s">
        <v>112</v>
      </c>
      <c r="D38" s="88">
        <v>89459</v>
      </c>
    </row>
    <row r="39" spans="2:12" ht="15.75">
      <c r="B39" s="89" t="s">
        <v>113</v>
      </c>
      <c r="C39" s="80" t="s">
        <v>114</v>
      </c>
      <c r="D39" s="88">
        <v>49817</v>
      </c>
    </row>
    <row r="40" spans="2:12" ht="15.75">
      <c r="B40" s="89" t="s">
        <v>115</v>
      </c>
      <c r="C40" s="80" t="s">
        <v>116</v>
      </c>
      <c r="D40" s="88">
        <v>169597</v>
      </c>
    </row>
    <row r="41" spans="2:12" ht="15.75">
      <c r="B41" s="89" t="s">
        <v>117</v>
      </c>
      <c r="C41" s="80" t="s">
        <v>118</v>
      </c>
      <c r="D41" s="88">
        <v>35487</v>
      </c>
    </row>
    <row r="42" spans="2:12" ht="15.75">
      <c r="B42" s="89" t="s">
        <v>119</v>
      </c>
      <c r="C42" s="80" t="s">
        <v>120</v>
      </c>
      <c r="D42" s="88">
        <v>48680</v>
      </c>
    </row>
    <row r="43" spans="2:12" ht="15.75">
      <c r="B43" s="89" t="s">
        <v>121</v>
      </c>
      <c r="C43" s="80" t="s">
        <v>122</v>
      </c>
      <c r="D43" s="88">
        <v>66641</v>
      </c>
    </row>
    <row r="44" spans="2:12" ht="15.75">
      <c r="B44" s="89" t="s">
        <v>123</v>
      </c>
      <c r="C44" s="80" t="s">
        <v>124</v>
      </c>
      <c r="D44" s="88">
        <v>44905</v>
      </c>
      <c r="L44" s="21"/>
    </row>
    <row r="45" spans="2:12" ht="15.75">
      <c r="B45" s="89" t="s">
        <v>125</v>
      </c>
      <c r="C45" s="80" t="s">
        <v>126</v>
      </c>
      <c r="D45" s="88">
        <v>44754</v>
      </c>
    </row>
    <row r="46" spans="2:12" ht="15.75">
      <c r="B46" s="89" t="s">
        <v>127</v>
      </c>
      <c r="C46" s="80" t="s">
        <v>128</v>
      </c>
      <c r="D46" s="88">
        <v>59879</v>
      </c>
    </row>
    <row r="47" spans="2:12" ht="15.75">
      <c r="B47" s="89">
        <v>421</v>
      </c>
      <c r="C47" s="80" t="s">
        <v>128</v>
      </c>
      <c r="D47" s="88">
        <v>85490</v>
      </c>
    </row>
    <row r="48" spans="2:12" ht="15.75">
      <c r="B48" s="89">
        <v>431</v>
      </c>
      <c r="C48" s="80" t="s">
        <v>128</v>
      </c>
      <c r="D48" s="88">
        <v>113387</v>
      </c>
    </row>
    <row r="49" spans="2:4" ht="15.75">
      <c r="B49" s="89">
        <v>441</v>
      </c>
      <c r="C49" s="80" t="s">
        <v>128</v>
      </c>
      <c r="D49" s="88">
        <v>85979</v>
      </c>
    </row>
    <row r="50" spans="2:4" ht="15.75">
      <c r="B50" s="89">
        <v>451</v>
      </c>
      <c r="C50" s="80" t="s">
        <v>128</v>
      </c>
      <c r="D50" s="88">
        <v>70148</v>
      </c>
    </row>
    <row r="51" spans="2:4" ht="15.75">
      <c r="B51" s="89">
        <v>461</v>
      </c>
      <c r="C51" s="80" t="s">
        <v>128</v>
      </c>
      <c r="D51" s="88">
        <v>104236</v>
      </c>
    </row>
    <row r="52" spans="2:4" ht="15.75">
      <c r="B52" s="89" t="s">
        <v>129</v>
      </c>
      <c r="C52" s="80" t="s">
        <v>130</v>
      </c>
      <c r="D52" s="88">
        <v>96249</v>
      </c>
    </row>
    <row r="53" spans="2:4" ht="16.5" thickBot="1">
      <c r="B53" s="81" t="s">
        <v>131</v>
      </c>
      <c r="C53" s="82" t="s">
        <v>39</v>
      </c>
      <c r="D53" s="86">
        <f>SUM(D5:D52)</f>
        <v>3871355</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0"/>
  <sheetViews>
    <sheetView workbookViewId="0">
      <selection activeCell="F23" sqref="F23"/>
    </sheetView>
  </sheetViews>
  <sheetFormatPr defaultRowHeight="12.75"/>
  <cols>
    <col min="1" max="1" width="6.7109375" customWidth="1"/>
    <col min="2" max="2" width="29.85546875" customWidth="1"/>
    <col min="3" max="3" width="29.28515625" style="26" customWidth="1"/>
  </cols>
  <sheetData>
    <row r="1" spans="2:3" ht="16.5" thickBot="1">
      <c r="B1" s="113"/>
      <c r="C1" s="113"/>
    </row>
    <row r="2" spans="2:3" ht="38.25" customHeight="1">
      <c r="B2" s="122" t="s">
        <v>214</v>
      </c>
      <c r="C2" s="123"/>
    </row>
    <row r="3" spans="2:3">
      <c r="B3" s="74" t="s">
        <v>176</v>
      </c>
      <c r="C3" s="85" t="s">
        <v>41</v>
      </c>
    </row>
    <row r="4" spans="2:3" ht="15">
      <c r="B4" s="90" t="s">
        <v>3</v>
      </c>
      <c r="C4" s="92">
        <v>103859</v>
      </c>
    </row>
    <row r="5" spans="2:3" ht="15">
      <c r="B5" s="90" t="s">
        <v>7</v>
      </c>
      <c r="C5" s="92">
        <v>103562</v>
      </c>
    </row>
    <row r="6" spans="2:3" ht="15">
      <c r="B6" s="90" t="s">
        <v>33</v>
      </c>
      <c r="C6" s="92">
        <v>103226</v>
      </c>
    </row>
    <row r="7" spans="2:3" ht="15">
      <c r="B7" s="90" t="s">
        <v>32</v>
      </c>
      <c r="C7" s="92">
        <v>102938</v>
      </c>
    </row>
    <row r="8" spans="2:3" ht="15">
      <c r="B8" s="90" t="s">
        <v>31</v>
      </c>
      <c r="C8" s="92">
        <v>102635</v>
      </c>
    </row>
    <row r="9" spans="2:3" ht="15">
      <c r="B9" s="90" t="s">
        <v>26</v>
      </c>
      <c r="C9" s="92">
        <v>102293</v>
      </c>
    </row>
    <row r="10" spans="2:3" ht="15.75" thickBot="1">
      <c r="B10" s="91" t="s">
        <v>2</v>
      </c>
      <c r="C10" s="93">
        <v>101949</v>
      </c>
    </row>
  </sheetData>
  <mergeCells count="2">
    <mergeCell ref="B2:C2"/>
    <mergeCell ref="B1:C1"/>
  </mergeCells>
  <phoneticPr fontId="30" type="noConversion"/>
  <printOptions horizontalCentered="1"/>
  <pageMargins left="0.55118110236220474" right="0.55118110236220474" top="1.574803149606299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E21" sqref="E21"/>
    </sheetView>
  </sheetViews>
  <sheetFormatPr defaultColWidth="11.42578125" defaultRowHeight="12.75"/>
  <cols>
    <col min="2" max="2" width="4.7109375" customWidth="1"/>
    <col min="3" max="3" width="17.7109375" style="7" customWidth="1"/>
    <col min="4" max="4" width="24.42578125" customWidth="1"/>
    <col min="5" max="6" width="10.140625" bestFit="1" customWidth="1"/>
  </cols>
  <sheetData>
    <row r="1" spans="2:8" ht="13.5" thickBot="1"/>
    <row r="2" spans="2:8" ht="51.75" customHeight="1">
      <c r="B2" s="94" t="s">
        <v>215</v>
      </c>
      <c r="C2" s="95"/>
      <c r="D2" s="95"/>
      <c r="E2" s="95"/>
      <c r="F2" s="96"/>
    </row>
    <row r="3" spans="2:8" ht="23.25" customHeight="1">
      <c r="B3" s="99" t="s">
        <v>38</v>
      </c>
      <c r="C3" s="98" t="s">
        <v>155</v>
      </c>
      <c r="D3" s="98" t="s">
        <v>132</v>
      </c>
      <c r="E3" s="98" t="s">
        <v>134</v>
      </c>
      <c r="F3" s="101"/>
    </row>
    <row r="4" spans="2:8" ht="47.25" customHeight="1">
      <c r="B4" s="99"/>
      <c r="C4" s="98"/>
      <c r="D4" s="98"/>
      <c r="E4" s="36" t="s">
        <v>161</v>
      </c>
      <c r="F4" s="47" t="s">
        <v>162</v>
      </c>
    </row>
    <row r="5" spans="2:8" ht="15">
      <c r="B5" s="41">
        <f>k_total_tec_0721!B6</f>
        <v>1</v>
      </c>
      <c r="C5" s="42" t="str">
        <f>k_total_tec_0721!C6</f>
        <v>METROPOLITAN LIFE</v>
      </c>
      <c r="D5" s="43">
        <f t="shared" ref="D5:D11" si="0">E5+F5</f>
        <v>1079444</v>
      </c>
      <c r="E5" s="43">
        <v>515588</v>
      </c>
      <c r="F5" s="44">
        <v>563856</v>
      </c>
      <c r="G5" s="4"/>
      <c r="H5" s="4"/>
    </row>
    <row r="6" spans="2:8" ht="15">
      <c r="B6" s="45">
        <f>k_total_tec_0721!B7</f>
        <v>2</v>
      </c>
      <c r="C6" s="42" t="str">
        <f>k_total_tec_0721!C7</f>
        <v>AZT VIITORUL TAU</v>
      </c>
      <c r="D6" s="43">
        <f t="shared" si="0"/>
        <v>1624266</v>
      </c>
      <c r="E6" s="43">
        <v>776014</v>
      </c>
      <c r="F6" s="44">
        <v>848252</v>
      </c>
      <c r="G6" s="4"/>
      <c r="H6" s="4"/>
    </row>
    <row r="7" spans="2:8" ht="15">
      <c r="B7" s="45">
        <f>k_total_tec_0721!B8</f>
        <v>3</v>
      </c>
      <c r="C7" s="46" t="str">
        <f>k_total_tec_0721!C8</f>
        <v>BCR</v>
      </c>
      <c r="D7" s="43">
        <f t="shared" si="0"/>
        <v>703170</v>
      </c>
      <c r="E7" s="43">
        <v>331665</v>
      </c>
      <c r="F7" s="44">
        <v>371505</v>
      </c>
      <c r="G7" s="4"/>
      <c r="H7" s="4"/>
    </row>
    <row r="8" spans="2:8" ht="15">
      <c r="B8" s="45">
        <f>k_total_tec_0721!B9</f>
        <v>4</v>
      </c>
      <c r="C8" s="46" t="str">
        <f>k_total_tec_0721!C9</f>
        <v>BRD</v>
      </c>
      <c r="D8" s="43">
        <f t="shared" si="0"/>
        <v>491548</v>
      </c>
      <c r="E8" s="43">
        <v>230987</v>
      </c>
      <c r="F8" s="44">
        <v>260561</v>
      </c>
      <c r="G8" s="4"/>
      <c r="H8" s="4"/>
    </row>
    <row r="9" spans="2:8" ht="15">
      <c r="B9" s="45">
        <f>k_total_tec_0721!B10</f>
        <v>5</v>
      </c>
      <c r="C9" s="46" t="str">
        <f>k_total_tec_0721!C10</f>
        <v>VITAL</v>
      </c>
      <c r="D9" s="43">
        <f t="shared" si="0"/>
        <v>968361</v>
      </c>
      <c r="E9" s="43">
        <v>455077</v>
      </c>
      <c r="F9" s="44">
        <v>513284</v>
      </c>
      <c r="G9" s="4"/>
      <c r="H9" s="4"/>
    </row>
    <row r="10" spans="2:8" ht="15">
      <c r="B10" s="45">
        <f>k_total_tec_0721!B11</f>
        <v>6</v>
      </c>
      <c r="C10" s="46" t="str">
        <f>k_total_tec_0721!C11</f>
        <v>ARIPI</v>
      </c>
      <c r="D10" s="43">
        <f t="shared" si="0"/>
        <v>803440</v>
      </c>
      <c r="E10" s="43">
        <v>379749</v>
      </c>
      <c r="F10" s="44">
        <v>423691</v>
      </c>
      <c r="G10" s="4"/>
      <c r="H10" s="4"/>
    </row>
    <row r="11" spans="2:8" ht="15">
      <c r="B11" s="45">
        <f>k_total_tec_0721!B12</f>
        <v>7</v>
      </c>
      <c r="C11" s="46" t="s">
        <v>184</v>
      </c>
      <c r="D11" s="43">
        <f t="shared" si="0"/>
        <v>2046842</v>
      </c>
      <c r="E11" s="43">
        <v>1013642</v>
      </c>
      <c r="F11" s="44">
        <v>1033200</v>
      </c>
      <c r="G11" s="4"/>
      <c r="H11" s="4"/>
    </row>
    <row r="12" spans="2:8" ht="15.75" thickBot="1">
      <c r="B12" s="124" t="s">
        <v>39</v>
      </c>
      <c r="C12" s="125"/>
      <c r="D12" s="39">
        <f>SUM(D5:D11)</f>
        <v>7717071</v>
      </c>
      <c r="E12" s="39">
        <f>SUM(E5:E11)</f>
        <v>3702722</v>
      </c>
      <c r="F12" s="40">
        <f>SUM(F5:F11)</f>
        <v>4014349</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O42" sqref="O42"/>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G24" sqref="G24"/>
    </sheetView>
  </sheetViews>
  <sheetFormatPr defaultColWidth="11.42578125" defaultRowHeight="12.75"/>
  <cols>
    <col min="2" max="2" width="5.140625" customWidth="1"/>
    <col min="3" max="3" width="17.85546875" style="7"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7.75" customHeight="1">
      <c r="B2" s="94" t="s">
        <v>216</v>
      </c>
      <c r="C2" s="95"/>
      <c r="D2" s="95"/>
      <c r="E2" s="95"/>
      <c r="F2" s="95"/>
      <c r="G2" s="95"/>
      <c r="H2" s="95"/>
      <c r="I2" s="95"/>
      <c r="J2" s="95"/>
      <c r="K2" s="95"/>
      <c r="L2" s="95"/>
      <c r="M2" s="95"/>
      <c r="N2" s="95"/>
      <c r="O2" s="95"/>
      <c r="P2" s="96"/>
    </row>
    <row r="3" spans="2:16" ht="23.25" customHeight="1">
      <c r="B3" s="99" t="s">
        <v>38</v>
      </c>
      <c r="C3" s="98" t="s">
        <v>155</v>
      </c>
      <c r="D3" s="98" t="s">
        <v>132</v>
      </c>
      <c r="E3" s="126"/>
      <c r="F3" s="127"/>
      <c r="G3" s="127"/>
      <c r="H3" s="128"/>
      <c r="I3" s="98" t="s">
        <v>134</v>
      </c>
      <c r="J3" s="98"/>
      <c r="K3" s="98"/>
      <c r="L3" s="98"/>
      <c r="M3" s="98"/>
      <c r="N3" s="98"/>
      <c r="O3" s="98"/>
      <c r="P3" s="101"/>
    </row>
    <row r="4" spans="2:16" ht="23.25" customHeight="1">
      <c r="B4" s="99"/>
      <c r="C4" s="98"/>
      <c r="D4" s="98"/>
      <c r="E4" s="98" t="s">
        <v>39</v>
      </c>
      <c r="F4" s="98"/>
      <c r="G4" s="98"/>
      <c r="H4" s="98"/>
      <c r="I4" s="98" t="s">
        <v>163</v>
      </c>
      <c r="J4" s="98"/>
      <c r="K4" s="98"/>
      <c r="L4" s="98"/>
      <c r="M4" s="98" t="s">
        <v>164</v>
      </c>
      <c r="N4" s="98"/>
      <c r="O4" s="98"/>
      <c r="P4" s="101"/>
    </row>
    <row r="5" spans="2:16" ht="47.25" customHeight="1">
      <c r="B5" s="99"/>
      <c r="C5" s="98"/>
      <c r="D5" s="98"/>
      <c r="E5" s="36" t="s">
        <v>165</v>
      </c>
      <c r="F5" s="36" t="s">
        <v>166</v>
      </c>
      <c r="G5" s="36" t="s">
        <v>181</v>
      </c>
      <c r="H5" s="36" t="s">
        <v>180</v>
      </c>
      <c r="I5" s="36" t="s">
        <v>165</v>
      </c>
      <c r="J5" s="36" t="s">
        <v>166</v>
      </c>
      <c r="K5" s="36" t="s">
        <v>181</v>
      </c>
      <c r="L5" s="36" t="s">
        <v>180</v>
      </c>
      <c r="M5" s="36" t="s">
        <v>165</v>
      </c>
      <c r="N5" s="36" t="s">
        <v>166</v>
      </c>
      <c r="O5" s="36" t="s">
        <v>181</v>
      </c>
      <c r="P5" s="47" t="s">
        <v>180</v>
      </c>
    </row>
    <row r="6" spans="2:16" ht="18" hidden="1" customHeight="1">
      <c r="B6" s="27"/>
      <c r="C6" s="16"/>
      <c r="D6" s="17" t="s">
        <v>167</v>
      </c>
      <c r="E6" s="17" t="s">
        <v>168</v>
      </c>
      <c r="F6" s="17" t="s">
        <v>169</v>
      </c>
      <c r="G6" s="17"/>
      <c r="H6" s="17" t="s">
        <v>170</v>
      </c>
      <c r="I6" s="17" t="s">
        <v>168</v>
      </c>
      <c r="J6" s="17" t="s">
        <v>169</v>
      </c>
      <c r="K6" s="17"/>
      <c r="L6" s="17" t="s">
        <v>170</v>
      </c>
      <c r="M6" s="17" t="s">
        <v>171</v>
      </c>
      <c r="N6" s="17" t="s">
        <v>172</v>
      </c>
      <c r="O6" s="17"/>
      <c r="P6" s="18" t="s">
        <v>173</v>
      </c>
    </row>
    <row r="7" spans="2:16" ht="15">
      <c r="B7" s="41">
        <f>k_total_tec_0721!B6</f>
        <v>1</v>
      </c>
      <c r="C7" s="42" t="str">
        <f>k_total_tec_0721!C6</f>
        <v>METROPOLITAN LIFE</v>
      </c>
      <c r="D7" s="43">
        <f>SUM(E7+F7+G7+H7)</f>
        <v>1079444</v>
      </c>
      <c r="E7" s="43">
        <f>I7+M7</f>
        <v>101982</v>
      </c>
      <c r="F7" s="43">
        <f>J7+N7</f>
        <v>343717</v>
      </c>
      <c r="G7" s="43">
        <f>K7+O7</f>
        <v>370364</v>
      </c>
      <c r="H7" s="43">
        <f>L7+P7</f>
        <v>263381</v>
      </c>
      <c r="I7" s="43">
        <v>46672</v>
      </c>
      <c r="J7" s="43">
        <v>161337</v>
      </c>
      <c r="K7" s="43">
        <v>173386</v>
      </c>
      <c r="L7" s="43">
        <v>134193</v>
      </c>
      <c r="M7" s="43">
        <v>55310</v>
      </c>
      <c r="N7" s="43">
        <v>182380</v>
      </c>
      <c r="O7" s="43">
        <v>196978</v>
      </c>
      <c r="P7" s="44">
        <v>129188</v>
      </c>
    </row>
    <row r="8" spans="2:16" ht="15">
      <c r="B8" s="45">
        <f>k_total_tec_0721!B7</f>
        <v>2</v>
      </c>
      <c r="C8" s="42" t="str">
        <f>k_total_tec_0721!C7</f>
        <v>AZT VIITORUL TAU</v>
      </c>
      <c r="D8" s="43">
        <f t="shared" ref="D8:D13" si="0">SUM(E8+F8+G8+H8)</f>
        <v>1624266</v>
      </c>
      <c r="E8" s="43">
        <f t="shared" ref="E8:E13" si="1">I8+M8</f>
        <v>101725</v>
      </c>
      <c r="F8" s="43">
        <f t="shared" ref="F8:F13" si="2">J8+N8</f>
        <v>332968</v>
      </c>
      <c r="G8" s="43">
        <f t="shared" ref="G8:G13" si="3">K8+O8</f>
        <v>654789</v>
      </c>
      <c r="H8" s="43">
        <f t="shared" ref="H8:H13" si="4">L8+P8</f>
        <v>534784</v>
      </c>
      <c r="I8" s="43">
        <v>46546</v>
      </c>
      <c r="J8" s="43">
        <v>154735</v>
      </c>
      <c r="K8" s="43">
        <v>307240</v>
      </c>
      <c r="L8" s="43">
        <v>267493</v>
      </c>
      <c r="M8" s="43">
        <v>55179</v>
      </c>
      <c r="N8" s="43">
        <v>178233</v>
      </c>
      <c r="O8" s="43">
        <v>347549</v>
      </c>
      <c r="P8" s="44">
        <v>267291</v>
      </c>
    </row>
    <row r="9" spans="2:16" ht="15">
      <c r="B9" s="45">
        <f>k_total_tec_0721!B8</f>
        <v>3</v>
      </c>
      <c r="C9" s="46" t="str">
        <f>k_total_tec_0721!C8</f>
        <v>BCR</v>
      </c>
      <c r="D9" s="43">
        <f t="shared" si="0"/>
        <v>703170</v>
      </c>
      <c r="E9" s="43">
        <f t="shared" si="1"/>
        <v>105884</v>
      </c>
      <c r="F9" s="43">
        <f t="shared" si="2"/>
        <v>289094</v>
      </c>
      <c r="G9" s="43">
        <f t="shared" si="3"/>
        <v>176572</v>
      </c>
      <c r="H9" s="43">
        <f t="shared" si="4"/>
        <v>131620</v>
      </c>
      <c r="I9" s="43">
        <v>48311</v>
      </c>
      <c r="J9" s="43">
        <v>137315</v>
      </c>
      <c r="K9" s="43">
        <v>81543</v>
      </c>
      <c r="L9" s="43">
        <v>64496</v>
      </c>
      <c r="M9" s="43">
        <v>57573</v>
      </c>
      <c r="N9" s="43">
        <v>151779</v>
      </c>
      <c r="O9" s="43">
        <v>95029</v>
      </c>
      <c r="P9" s="44">
        <v>67124</v>
      </c>
    </row>
    <row r="10" spans="2:16" ht="15">
      <c r="B10" s="45">
        <f>k_total_tec_0721!B9</f>
        <v>4</v>
      </c>
      <c r="C10" s="46" t="str">
        <f>k_total_tec_0721!C9</f>
        <v>BRD</v>
      </c>
      <c r="D10" s="43">
        <f t="shared" si="0"/>
        <v>491548</v>
      </c>
      <c r="E10" s="43">
        <f t="shared" si="1"/>
        <v>110276</v>
      </c>
      <c r="F10" s="43">
        <f t="shared" si="2"/>
        <v>223789</v>
      </c>
      <c r="G10" s="43">
        <f t="shared" si="3"/>
        <v>105725</v>
      </c>
      <c r="H10" s="43">
        <f t="shared" si="4"/>
        <v>51758</v>
      </c>
      <c r="I10" s="43">
        <v>50430</v>
      </c>
      <c r="J10" s="43">
        <v>106956</v>
      </c>
      <c r="K10" s="43">
        <v>48738</v>
      </c>
      <c r="L10" s="43">
        <v>24863</v>
      </c>
      <c r="M10" s="43">
        <v>59846</v>
      </c>
      <c r="N10" s="43">
        <v>116833</v>
      </c>
      <c r="O10" s="43">
        <v>56987</v>
      </c>
      <c r="P10" s="44">
        <v>26895</v>
      </c>
    </row>
    <row r="11" spans="2:16" ht="15">
      <c r="B11" s="45">
        <f>k_total_tec_0721!B10</f>
        <v>5</v>
      </c>
      <c r="C11" s="46" t="str">
        <f>k_total_tec_0721!C10</f>
        <v>VITAL</v>
      </c>
      <c r="D11" s="43">
        <f t="shared" si="0"/>
        <v>968361</v>
      </c>
      <c r="E11" s="43">
        <f t="shared" si="1"/>
        <v>101872</v>
      </c>
      <c r="F11" s="43">
        <f t="shared" si="2"/>
        <v>364084</v>
      </c>
      <c r="G11" s="43">
        <f t="shared" si="3"/>
        <v>305652</v>
      </c>
      <c r="H11" s="43">
        <f t="shared" si="4"/>
        <v>196753</v>
      </c>
      <c r="I11" s="43">
        <v>46607</v>
      </c>
      <c r="J11" s="43">
        <v>171211</v>
      </c>
      <c r="K11" s="43">
        <v>139000</v>
      </c>
      <c r="L11" s="43">
        <v>98259</v>
      </c>
      <c r="M11" s="43">
        <v>55265</v>
      </c>
      <c r="N11" s="43">
        <v>192873</v>
      </c>
      <c r="O11" s="43">
        <v>166652</v>
      </c>
      <c r="P11" s="44">
        <v>98494</v>
      </c>
    </row>
    <row r="12" spans="2:16" ht="15">
      <c r="B12" s="45">
        <f>k_total_tec_0721!B11</f>
        <v>6</v>
      </c>
      <c r="C12" s="46" t="str">
        <f>k_total_tec_0721!C11</f>
        <v>ARIPI</v>
      </c>
      <c r="D12" s="43">
        <f t="shared" si="0"/>
        <v>803440</v>
      </c>
      <c r="E12" s="43">
        <f t="shared" si="1"/>
        <v>101558</v>
      </c>
      <c r="F12" s="43">
        <f t="shared" si="2"/>
        <v>272965</v>
      </c>
      <c r="G12" s="43">
        <f t="shared" si="3"/>
        <v>254603</v>
      </c>
      <c r="H12" s="43">
        <f t="shared" si="4"/>
        <v>174314</v>
      </c>
      <c r="I12" s="43">
        <v>46463</v>
      </c>
      <c r="J12" s="43">
        <v>128396</v>
      </c>
      <c r="K12" s="43">
        <v>117129</v>
      </c>
      <c r="L12" s="43">
        <v>87761</v>
      </c>
      <c r="M12" s="43">
        <v>55095</v>
      </c>
      <c r="N12" s="43">
        <v>144569</v>
      </c>
      <c r="O12" s="43">
        <v>137474</v>
      </c>
      <c r="P12" s="44">
        <v>86553</v>
      </c>
    </row>
    <row r="13" spans="2:16" ht="15">
      <c r="B13" s="45">
        <f>k_total_tec_0721!B12</f>
        <v>7</v>
      </c>
      <c r="C13" s="46" t="s">
        <v>184</v>
      </c>
      <c r="D13" s="43">
        <f t="shared" si="0"/>
        <v>2046842</v>
      </c>
      <c r="E13" s="43">
        <f t="shared" si="1"/>
        <v>108820</v>
      </c>
      <c r="F13" s="43">
        <f t="shared" si="2"/>
        <v>373082</v>
      </c>
      <c r="G13" s="43">
        <f t="shared" si="3"/>
        <v>847844</v>
      </c>
      <c r="H13" s="43">
        <f t="shared" si="4"/>
        <v>717096</v>
      </c>
      <c r="I13" s="43">
        <v>50102</v>
      </c>
      <c r="J13" s="43">
        <v>175244</v>
      </c>
      <c r="K13" s="43">
        <v>418706</v>
      </c>
      <c r="L13" s="43">
        <v>369590</v>
      </c>
      <c r="M13" s="43">
        <v>58718</v>
      </c>
      <c r="N13" s="43">
        <v>197838</v>
      </c>
      <c r="O13" s="43">
        <v>429138</v>
      </c>
      <c r="P13" s="44">
        <v>347506</v>
      </c>
    </row>
    <row r="14" spans="2:16" ht="15.75" thickBot="1">
      <c r="B14" s="107" t="s">
        <v>39</v>
      </c>
      <c r="C14" s="108"/>
      <c r="D14" s="39">
        <f t="shared" ref="D14:P14" si="5">SUM(D7:D13)</f>
        <v>7717071</v>
      </c>
      <c r="E14" s="39">
        <f t="shared" si="5"/>
        <v>732117</v>
      </c>
      <c r="F14" s="39">
        <f t="shared" si="5"/>
        <v>2199699</v>
      </c>
      <c r="G14" s="39">
        <f t="shared" si="5"/>
        <v>2715549</v>
      </c>
      <c r="H14" s="39">
        <f t="shared" si="5"/>
        <v>2069706</v>
      </c>
      <c r="I14" s="39">
        <f t="shared" si="5"/>
        <v>335131</v>
      </c>
      <c r="J14" s="39">
        <f t="shared" si="5"/>
        <v>1035194</v>
      </c>
      <c r="K14" s="39">
        <f t="shared" si="5"/>
        <v>1285742</v>
      </c>
      <c r="L14" s="39">
        <f t="shared" si="5"/>
        <v>1046655</v>
      </c>
      <c r="M14" s="39">
        <f t="shared" si="5"/>
        <v>396986</v>
      </c>
      <c r="N14" s="39">
        <f t="shared" si="5"/>
        <v>1164505</v>
      </c>
      <c r="O14" s="39">
        <f t="shared" si="5"/>
        <v>1429807</v>
      </c>
      <c r="P14" s="40">
        <f t="shared" si="5"/>
        <v>1023051</v>
      </c>
    </row>
    <row r="16" spans="2:16">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R38" sqref="R38"/>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7"/>
  <sheetViews>
    <sheetView zoomScaleNormal="100" workbookViewId="0">
      <selection activeCell="N15" sqref="N15"/>
    </sheetView>
  </sheetViews>
  <sheetFormatPr defaultRowHeight="12.75"/>
  <cols>
    <col min="2" max="2" width="5.5703125" customWidth="1"/>
    <col min="3" max="3" width="20.5703125" bestFit="1" customWidth="1"/>
    <col min="4" max="4" width="22.140625" bestFit="1"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1.25" customHeight="1">
      <c r="B2" s="94" t="s">
        <v>190</v>
      </c>
      <c r="C2" s="95"/>
      <c r="D2" s="95"/>
      <c r="E2" s="95"/>
      <c r="F2" s="95"/>
      <c r="G2" s="95"/>
      <c r="H2" s="95"/>
      <c r="I2" s="95"/>
      <c r="J2" s="95"/>
      <c r="K2" s="96"/>
    </row>
    <row r="3" spans="2:11" ht="69.75" customHeight="1">
      <c r="B3" s="99" t="s">
        <v>38</v>
      </c>
      <c r="C3" s="98" t="s">
        <v>155</v>
      </c>
      <c r="D3" s="98" t="s">
        <v>186</v>
      </c>
      <c r="E3" s="98" t="s">
        <v>133</v>
      </c>
      <c r="F3" s="98"/>
      <c r="G3" s="98" t="s">
        <v>192</v>
      </c>
      <c r="H3" s="98"/>
      <c r="I3" s="98"/>
      <c r="J3" s="98" t="s">
        <v>134</v>
      </c>
      <c r="K3" s="101"/>
    </row>
    <row r="4" spans="2:11" ht="119.25" customHeight="1">
      <c r="B4" s="99" t="s">
        <v>38</v>
      </c>
      <c r="C4" s="98"/>
      <c r="D4" s="98"/>
      <c r="E4" s="36" t="s">
        <v>44</v>
      </c>
      <c r="F4" s="36" t="s">
        <v>135</v>
      </c>
      <c r="G4" s="36" t="s">
        <v>44</v>
      </c>
      <c r="H4" s="36" t="s">
        <v>136</v>
      </c>
      <c r="I4" s="36" t="s">
        <v>135</v>
      </c>
      <c r="J4" s="36" t="s">
        <v>193</v>
      </c>
      <c r="K4" s="47" t="s">
        <v>194</v>
      </c>
    </row>
    <row r="5" spans="2:11" ht="15">
      <c r="B5" s="41">
        <f>[1]k_total_tec_0609!A10</f>
        <v>1</v>
      </c>
      <c r="C5" s="46" t="s">
        <v>185</v>
      </c>
      <c r="D5" s="43">
        <v>1079444</v>
      </c>
      <c r="E5" s="43">
        <v>531539</v>
      </c>
      <c r="F5" s="49">
        <f>E5/D5</f>
        <v>0.49241924546340521</v>
      </c>
      <c r="G5" s="43">
        <v>17026</v>
      </c>
      <c r="H5" s="49">
        <f t="shared" ref="H5:H12" si="0">G5/$G$12</f>
        <v>0.13810164982236425</v>
      </c>
      <c r="I5" s="49">
        <f t="shared" ref="I5:I12" si="1">G5/D5</f>
        <v>1.5772934955402967E-2</v>
      </c>
      <c r="J5" s="43">
        <v>15468</v>
      </c>
      <c r="K5" s="44">
        <v>1558</v>
      </c>
    </row>
    <row r="6" spans="2:11" ht="15">
      <c r="B6" s="45">
        <v>2</v>
      </c>
      <c r="C6" s="46" t="str">
        <f>[1]k_total_tec_0609!B12</f>
        <v>AZT VIITORUL TAU</v>
      </c>
      <c r="D6" s="43">
        <v>1624266</v>
      </c>
      <c r="E6" s="43">
        <v>832942</v>
      </c>
      <c r="F6" s="49">
        <f t="shared" ref="F6:F11" si="2">E6/D6</f>
        <v>0.51281132523860007</v>
      </c>
      <c r="G6" s="43">
        <v>25293</v>
      </c>
      <c r="H6" s="49">
        <f t="shared" si="0"/>
        <v>0.20515711435199455</v>
      </c>
      <c r="I6" s="49">
        <f t="shared" si="1"/>
        <v>1.5571956810029885E-2</v>
      </c>
      <c r="J6" s="43">
        <v>23076</v>
      </c>
      <c r="K6" s="44">
        <v>2217</v>
      </c>
    </row>
    <row r="7" spans="2:11" ht="15">
      <c r="B7" s="45">
        <v>3</v>
      </c>
      <c r="C7" s="46" t="str">
        <f>[1]k_total_tec_0609!B13</f>
        <v>BCR</v>
      </c>
      <c r="D7" s="43">
        <v>703170</v>
      </c>
      <c r="E7" s="43">
        <v>329899</v>
      </c>
      <c r="F7" s="49">
        <f t="shared" si="2"/>
        <v>0.46915966267047798</v>
      </c>
      <c r="G7" s="43">
        <v>11438</v>
      </c>
      <c r="H7" s="49">
        <f t="shared" si="0"/>
        <v>9.277614652109728E-2</v>
      </c>
      <c r="I7" s="49">
        <f t="shared" si="1"/>
        <v>1.6266336732226914E-2</v>
      </c>
      <c r="J7" s="43">
        <v>10408</v>
      </c>
      <c r="K7" s="44">
        <v>1030</v>
      </c>
    </row>
    <row r="8" spans="2:11" ht="15">
      <c r="B8" s="45">
        <v>4</v>
      </c>
      <c r="C8" s="46" t="str">
        <f>[1]k_total_tec_0609!B15</f>
        <v>BRD</v>
      </c>
      <c r="D8" s="43">
        <v>491548</v>
      </c>
      <c r="E8" s="43">
        <v>225748</v>
      </c>
      <c r="F8" s="49">
        <f t="shared" si="2"/>
        <v>0.45925931953746124</v>
      </c>
      <c r="G8" s="43">
        <v>8597</v>
      </c>
      <c r="H8" s="49">
        <f t="shared" si="0"/>
        <v>6.9732167480492518E-2</v>
      </c>
      <c r="I8" s="49">
        <f t="shared" si="1"/>
        <v>1.7489644958376394E-2</v>
      </c>
      <c r="J8" s="43">
        <v>7755</v>
      </c>
      <c r="K8" s="44">
        <v>842</v>
      </c>
    </row>
    <row r="9" spans="2:11" ht="15">
      <c r="B9" s="45">
        <v>5</v>
      </c>
      <c r="C9" s="46" t="str">
        <f>[1]k_total_tec_0609!B16</f>
        <v>VITAL</v>
      </c>
      <c r="D9" s="43">
        <v>968361</v>
      </c>
      <c r="E9" s="43">
        <v>451172</v>
      </c>
      <c r="F9" s="49">
        <f t="shared" si="2"/>
        <v>0.46591302210642521</v>
      </c>
      <c r="G9" s="43">
        <v>15272</v>
      </c>
      <c r="H9" s="49">
        <f t="shared" si="0"/>
        <v>0.12387456807747839</v>
      </c>
      <c r="I9" s="49">
        <f t="shared" si="1"/>
        <v>1.577097797205794E-2</v>
      </c>
      <c r="J9" s="43">
        <v>13859</v>
      </c>
      <c r="K9" s="44">
        <v>1413</v>
      </c>
    </row>
    <row r="10" spans="2:11" ht="15">
      <c r="B10" s="45">
        <v>6</v>
      </c>
      <c r="C10" s="46" t="str">
        <f>[1]k_total_tec_0609!B18</f>
        <v>ARIPI</v>
      </c>
      <c r="D10" s="43">
        <v>803440</v>
      </c>
      <c r="E10" s="43">
        <v>392028</v>
      </c>
      <c r="F10" s="49">
        <f t="shared" si="2"/>
        <v>0.48793687145275316</v>
      </c>
      <c r="G10" s="43">
        <v>13263</v>
      </c>
      <c r="H10" s="49">
        <f t="shared" si="0"/>
        <v>0.10757912496147171</v>
      </c>
      <c r="I10" s="49">
        <f t="shared" si="1"/>
        <v>1.65077666036045E-2</v>
      </c>
      <c r="J10" s="43">
        <v>12077</v>
      </c>
      <c r="K10" s="44">
        <v>1186</v>
      </c>
    </row>
    <row r="11" spans="2:11" ht="15">
      <c r="B11" s="45">
        <v>7</v>
      </c>
      <c r="C11" s="46" t="s">
        <v>184</v>
      </c>
      <c r="D11" s="43">
        <v>2046842</v>
      </c>
      <c r="E11" s="43">
        <v>1108027</v>
      </c>
      <c r="F11" s="49">
        <f t="shared" si="2"/>
        <v>0.54133489541449709</v>
      </c>
      <c r="G11" s="43">
        <v>32397</v>
      </c>
      <c r="H11" s="49">
        <f t="shared" si="0"/>
        <v>0.26277922878510129</v>
      </c>
      <c r="I11" s="49">
        <f t="shared" si="1"/>
        <v>1.5827797162653492E-2</v>
      </c>
      <c r="J11" s="43">
        <v>29390</v>
      </c>
      <c r="K11" s="44">
        <v>3007</v>
      </c>
    </row>
    <row r="12" spans="2:11" ht="15.75" thickBot="1">
      <c r="B12" s="37" t="s">
        <v>39</v>
      </c>
      <c r="C12" s="38"/>
      <c r="D12" s="39">
        <f>SUM(D5:D11)</f>
        <v>7717071</v>
      </c>
      <c r="E12" s="39">
        <f>SUM(E5:E11)</f>
        <v>3871355</v>
      </c>
      <c r="F12" s="48">
        <f>E12/D12</f>
        <v>0.50166118725614939</v>
      </c>
      <c r="G12" s="39">
        <f>SUM(G5:G11)</f>
        <v>123286</v>
      </c>
      <c r="H12" s="48">
        <f t="shared" si="0"/>
        <v>1</v>
      </c>
      <c r="I12" s="48">
        <f t="shared" si="1"/>
        <v>1.5975750385087813E-2</v>
      </c>
      <c r="J12" s="39">
        <f>SUM(J5:J11)</f>
        <v>112033</v>
      </c>
      <c r="K12" s="40">
        <f>SUM(K5:K11)</f>
        <v>11253</v>
      </c>
    </row>
    <row r="13" spans="2:11">
      <c r="C13" s="7"/>
      <c r="D13" s="4"/>
      <c r="E13" s="4"/>
    </row>
    <row r="14" spans="2:11" ht="14.25" customHeight="1">
      <c r="B14" s="102" t="s">
        <v>138</v>
      </c>
      <c r="C14" s="102"/>
      <c r="D14" s="102"/>
      <c r="E14" s="102"/>
      <c r="F14" s="102"/>
      <c r="G14" s="102"/>
      <c r="H14" s="102"/>
      <c r="I14" s="102"/>
      <c r="J14" s="102"/>
      <c r="K14" s="102"/>
    </row>
    <row r="15" spans="2:11" ht="33.75" customHeight="1">
      <c r="B15" s="103" t="s">
        <v>174</v>
      </c>
      <c r="C15" s="103"/>
      <c r="D15" s="103"/>
      <c r="E15" s="103"/>
      <c r="F15" s="103"/>
      <c r="G15" s="103"/>
      <c r="H15" s="103"/>
      <c r="I15" s="103"/>
      <c r="J15" s="103"/>
      <c r="K15" s="103"/>
    </row>
    <row r="16" spans="2:11" ht="30.75" customHeight="1">
      <c r="B16" s="102" t="s">
        <v>139</v>
      </c>
      <c r="C16" s="102"/>
      <c r="D16" s="102"/>
      <c r="E16" s="102"/>
      <c r="F16" s="102"/>
      <c r="G16" s="102"/>
      <c r="H16" s="102"/>
      <c r="I16" s="102"/>
      <c r="J16" s="102"/>
      <c r="K16" s="102"/>
    </row>
    <row r="17" spans="2:11" ht="207" customHeight="1">
      <c r="B17" s="102" t="s">
        <v>195</v>
      </c>
      <c r="C17" s="104"/>
      <c r="D17" s="104"/>
      <c r="E17" s="104"/>
      <c r="F17" s="104"/>
      <c r="G17" s="104"/>
      <c r="H17" s="104"/>
      <c r="I17" s="104"/>
      <c r="J17" s="104"/>
      <c r="K17" s="104"/>
    </row>
  </sheetData>
  <mergeCells count="11">
    <mergeCell ref="B3:B4"/>
    <mergeCell ref="C3:C4"/>
    <mergeCell ref="D3:D4"/>
    <mergeCell ref="E3:F3"/>
    <mergeCell ref="G3:I3"/>
    <mergeCell ref="J3:K3"/>
    <mergeCell ref="B2:K2"/>
    <mergeCell ref="B14:K14"/>
    <mergeCell ref="B15:K15"/>
    <mergeCell ref="B16:K16"/>
    <mergeCell ref="B17:K17"/>
  </mergeCells>
  <phoneticPr fontId="30" type="noConversion"/>
  <printOptions horizontalCentered="1" verticalCentered="1"/>
  <pageMargins left="0" right="0" top="0.59055118110236227" bottom="0.19685039370078741"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J18"/>
  <sheetViews>
    <sheetView zoomScaleNormal="100" workbookViewId="0">
      <selection activeCell="E21" sqref="E21"/>
    </sheetView>
  </sheetViews>
  <sheetFormatPr defaultRowHeight="12.75"/>
  <cols>
    <col min="2" max="2" width="5.28515625" customWidth="1"/>
    <col min="3" max="3" width="20.28515625" customWidth="1"/>
    <col min="4" max="10" width="13.5703125" customWidth="1"/>
  </cols>
  <sheetData>
    <row r="1" spans="2:10" ht="13.5" thickBot="1"/>
    <row r="2" spans="2:10" s="2" customFormat="1" ht="42" customHeight="1">
      <c r="B2" s="94" t="s">
        <v>196</v>
      </c>
      <c r="C2" s="95"/>
      <c r="D2" s="95"/>
      <c r="E2" s="95"/>
      <c r="F2" s="95"/>
      <c r="G2" s="95"/>
      <c r="H2" s="95"/>
      <c r="I2" s="95"/>
      <c r="J2" s="96"/>
    </row>
    <row r="3" spans="2:10" s="19" customFormat="1" ht="12.75" customHeight="1">
      <c r="B3" s="99" t="s">
        <v>38</v>
      </c>
      <c r="C3" s="98" t="s">
        <v>175</v>
      </c>
      <c r="D3" s="106" t="s">
        <v>0</v>
      </c>
      <c r="E3" s="106" t="s">
        <v>5</v>
      </c>
      <c r="F3" s="106" t="s">
        <v>9</v>
      </c>
      <c r="G3" s="106" t="s">
        <v>12</v>
      </c>
      <c r="H3" s="106" t="s">
        <v>15</v>
      </c>
      <c r="I3" s="106" t="s">
        <v>27</v>
      </c>
      <c r="J3" s="105" t="s">
        <v>16</v>
      </c>
    </row>
    <row r="4" spans="2:10" s="19" customFormat="1" ht="30" customHeight="1">
      <c r="B4" s="99"/>
      <c r="C4" s="98"/>
      <c r="D4" s="98"/>
      <c r="E4" s="98"/>
      <c r="F4" s="98"/>
      <c r="G4" s="98"/>
      <c r="H4" s="98"/>
      <c r="I4" s="98"/>
      <c r="J4" s="101"/>
    </row>
    <row r="5" spans="2:10" ht="15">
      <c r="B5" s="41">
        <f>k_total_tec_0721!B6</f>
        <v>1</v>
      </c>
      <c r="C5" s="46" t="str">
        <f>k_total_tec_0721!C6</f>
        <v>METROPOLITAN LIFE</v>
      </c>
      <c r="D5" s="43">
        <v>1071862</v>
      </c>
      <c r="E5" s="43">
        <v>1073235</v>
      </c>
      <c r="F5" s="43">
        <v>1074053</v>
      </c>
      <c r="G5" s="43">
        <v>1075370</v>
      </c>
      <c r="H5" s="43">
        <v>1076586</v>
      </c>
      <c r="I5" s="43">
        <v>1078055</v>
      </c>
      <c r="J5" s="44">
        <v>1079444</v>
      </c>
    </row>
    <row r="6" spans="2:10" ht="15">
      <c r="B6" s="45">
        <f>k_total_tec_0721!B7</f>
        <v>2</v>
      </c>
      <c r="C6" s="46" t="str">
        <f>k_total_tec_0721!C7</f>
        <v>AZT VIITORUL TAU</v>
      </c>
      <c r="D6" s="43">
        <v>1617466</v>
      </c>
      <c r="E6" s="43">
        <v>1618635</v>
      </c>
      <c r="F6" s="43">
        <v>1619318</v>
      </c>
      <c r="G6" s="43">
        <v>1620490</v>
      </c>
      <c r="H6" s="43">
        <v>1621608</v>
      </c>
      <c r="I6" s="43">
        <v>1622976</v>
      </c>
      <c r="J6" s="44">
        <v>1624266</v>
      </c>
    </row>
    <row r="7" spans="2:10" ht="15">
      <c r="B7" s="45">
        <f>k_total_tec_0721!B8</f>
        <v>3</v>
      </c>
      <c r="C7" s="46" t="str">
        <f>k_total_tec_0721!C8</f>
        <v>BCR</v>
      </c>
      <c r="D7" s="43">
        <v>694871</v>
      </c>
      <c r="E7" s="43">
        <v>696363</v>
      </c>
      <c r="F7" s="43">
        <v>697281</v>
      </c>
      <c r="G7" s="43">
        <v>698699</v>
      </c>
      <c r="H7" s="43">
        <v>700016</v>
      </c>
      <c r="I7" s="43">
        <v>701627</v>
      </c>
      <c r="J7" s="44">
        <v>703170</v>
      </c>
    </row>
    <row r="8" spans="2:10" ht="15">
      <c r="B8" s="45">
        <f>k_total_tec_0721!B9</f>
        <v>4</v>
      </c>
      <c r="C8" s="46" t="str">
        <f>k_total_tec_0721!C9</f>
        <v>BRD</v>
      </c>
      <c r="D8" s="43">
        <v>482487</v>
      </c>
      <c r="E8" s="43">
        <v>484082</v>
      </c>
      <c r="F8" s="43">
        <v>485151</v>
      </c>
      <c r="G8" s="43">
        <v>486656</v>
      </c>
      <c r="H8" s="43">
        <v>488057</v>
      </c>
      <c r="I8" s="43">
        <v>489767</v>
      </c>
      <c r="J8" s="44">
        <v>491548</v>
      </c>
    </row>
    <row r="9" spans="2:10" ht="15">
      <c r="B9" s="45">
        <f>k_total_tec_0721!B10</f>
        <v>5</v>
      </c>
      <c r="C9" s="46" t="str">
        <f>k_total_tec_0721!C10</f>
        <v>VITAL</v>
      </c>
      <c r="D9" s="43">
        <v>960586</v>
      </c>
      <c r="E9" s="43">
        <v>962019</v>
      </c>
      <c r="F9" s="43">
        <v>962851</v>
      </c>
      <c r="G9" s="43">
        <v>964175</v>
      </c>
      <c r="H9" s="43">
        <v>965393</v>
      </c>
      <c r="I9" s="43">
        <v>966901</v>
      </c>
      <c r="J9" s="44">
        <v>968361</v>
      </c>
    </row>
    <row r="10" spans="2:10" ht="15">
      <c r="B10" s="45">
        <f>k_total_tec_0721!B11</f>
        <v>6</v>
      </c>
      <c r="C10" s="46" t="str">
        <f>k_total_tec_0721!C11</f>
        <v>ARIPI</v>
      </c>
      <c r="D10" s="43">
        <v>795524</v>
      </c>
      <c r="E10" s="43">
        <v>796992</v>
      </c>
      <c r="F10" s="43">
        <v>797869</v>
      </c>
      <c r="G10" s="43">
        <v>799232</v>
      </c>
      <c r="H10" s="43">
        <v>800462</v>
      </c>
      <c r="I10" s="43">
        <v>801973</v>
      </c>
      <c r="J10" s="44">
        <v>803440</v>
      </c>
    </row>
    <row r="11" spans="2:10" ht="15">
      <c r="B11" s="45">
        <f>k_total_tec_0721!B12</f>
        <v>7</v>
      </c>
      <c r="C11" s="46" t="str">
        <f>k_total_tec_0721!C12</f>
        <v>NN</v>
      </c>
      <c r="D11" s="43">
        <v>2039863</v>
      </c>
      <c r="E11" s="43">
        <v>2041159</v>
      </c>
      <c r="F11" s="43">
        <v>2041912</v>
      </c>
      <c r="G11" s="43">
        <v>2043066</v>
      </c>
      <c r="H11" s="43">
        <v>2044154</v>
      </c>
      <c r="I11" s="43">
        <v>2045536</v>
      </c>
      <c r="J11" s="44">
        <v>2046842</v>
      </c>
    </row>
    <row r="12" spans="2:10" ht="15.75" thickBot="1">
      <c r="B12" s="107" t="s">
        <v>36</v>
      </c>
      <c r="C12" s="108"/>
      <c r="D12" s="50">
        <f t="shared" ref="D12:J12" si="0">SUM(D5:D11)</f>
        <v>7662659</v>
      </c>
      <c r="E12" s="50">
        <f t="shared" si="0"/>
        <v>7672485</v>
      </c>
      <c r="F12" s="50">
        <f t="shared" si="0"/>
        <v>7678435</v>
      </c>
      <c r="G12" s="50">
        <f t="shared" si="0"/>
        <v>7687688</v>
      </c>
      <c r="H12" s="50">
        <f t="shared" si="0"/>
        <v>7696276</v>
      </c>
      <c r="I12" s="50">
        <f t="shared" si="0"/>
        <v>7706835</v>
      </c>
      <c r="J12" s="51">
        <f t="shared" si="0"/>
        <v>7717071</v>
      </c>
    </row>
    <row r="17" spans="3:3" ht="18">
      <c r="C17" s="1"/>
    </row>
    <row r="18" spans="3:3" ht="18">
      <c r="C18" s="1"/>
    </row>
  </sheetData>
  <mergeCells count="11">
    <mergeCell ref="E3:E4"/>
    <mergeCell ref="B12:C12"/>
    <mergeCell ref="B3:B4"/>
    <mergeCell ref="C3:C4"/>
    <mergeCell ref="J3:J4"/>
    <mergeCell ref="I3:I4"/>
    <mergeCell ref="H3:H4"/>
    <mergeCell ref="G3:G4"/>
    <mergeCell ref="B2:J2"/>
    <mergeCell ref="F3:F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Q24"/>
  <sheetViews>
    <sheetView zoomScaleNormal="100" workbookViewId="0">
      <selection activeCell="D19" sqref="D19"/>
    </sheetView>
  </sheetViews>
  <sheetFormatPr defaultRowHeight="12.75"/>
  <cols>
    <col min="2" max="2" width="5.28515625" customWidth="1"/>
    <col min="3" max="3" width="18.140625" customWidth="1"/>
    <col min="4" max="10" width="17.5703125" customWidth="1"/>
    <col min="11" max="11" width="18.42578125" customWidth="1"/>
    <col min="14" max="14" width="11.140625" bestFit="1" customWidth="1"/>
    <col min="17" max="17" width="16.7109375" customWidth="1"/>
  </cols>
  <sheetData>
    <row r="1" spans="2:17" ht="13.5" thickBot="1"/>
    <row r="2" spans="2:17" ht="42.75" customHeight="1">
      <c r="B2" s="94" t="s">
        <v>197</v>
      </c>
      <c r="C2" s="95"/>
      <c r="D2" s="95"/>
      <c r="E2" s="95"/>
      <c r="F2" s="95"/>
      <c r="G2" s="95"/>
      <c r="H2" s="95"/>
      <c r="I2" s="95"/>
      <c r="J2" s="95"/>
      <c r="K2" s="96"/>
    </row>
    <row r="3" spans="2:17" s="5" customFormat="1" ht="21" customHeight="1">
      <c r="B3" s="99" t="s">
        <v>38</v>
      </c>
      <c r="C3" s="98" t="s">
        <v>175</v>
      </c>
      <c r="D3" s="109" t="s">
        <v>0</v>
      </c>
      <c r="E3" s="109" t="s">
        <v>5</v>
      </c>
      <c r="F3" s="109" t="s">
        <v>9</v>
      </c>
      <c r="G3" s="109" t="s">
        <v>12</v>
      </c>
      <c r="H3" s="109" t="s">
        <v>15</v>
      </c>
      <c r="I3" s="109" t="s">
        <v>27</v>
      </c>
      <c r="J3" s="109" t="s">
        <v>16</v>
      </c>
      <c r="K3" s="101" t="s">
        <v>36</v>
      </c>
    </row>
    <row r="4" spans="2:17">
      <c r="B4" s="99"/>
      <c r="C4" s="98"/>
      <c r="D4" s="109"/>
      <c r="E4" s="109"/>
      <c r="F4" s="109"/>
      <c r="G4" s="109"/>
      <c r="H4" s="109"/>
      <c r="I4" s="109"/>
      <c r="J4" s="109"/>
      <c r="K4" s="101"/>
    </row>
    <row r="5" spans="2:17" s="8" customFormat="1" ht="36.75" customHeight="1">
      <c r="B5" s="99"/>
      <c r="C5" s="98"/>
      <c r="D5" s="52" t="s">
        <v>198</v>
      </c>
      <c r="E5" s="52" t="s">
        <v>199</v>
      </c>
      <c r="F5" s="52" t="s">
        <v>200</v>
      </c>
      <c r="G5" s="52" t="s">
        <v>201</v>
      </c>
      <c r="H5" s="52" t="s">
        <v>202</v>
      </c>
      <c r="I5" s="52" t="s">
        <v>203</v>
      </c>
      <c r="J5" s="52" t="s">
        <v>204</v>
      </c>
      <c r="K5" s="101"/>
    </row>
    <row r="6" spans="2:17" ht="15.75">
      <c r="B6" s="41">
        <f>k_total_tec_0721!B6</f>
        <v>1</v>
      </c>
      <c r="C6" s="42" t="str">
        <f>k_total_tec_0721!C6</f>
        <v>METROPOLITAN LIFE</v>
      </c>
      <c r="D6" s="43">
        <v>21966324.576479252</v>
      </c>
      <c r="E6" s="43">
        <v>21919288.077789731</v>
      </c>
      <c r="F6" s="43">
        <v>22902771.575870749</v>
      </c>
      <c r="G6" s="43">
        <v>23372318.578680202</v>
      </c>
      <c r="H6" s="43">
        <v>22943198.002517156</v>
      </c>
      <c r="I6" s="43">
        <v>23822003.4917477</v>
      </c>
      <c r="J6" s="43">
        <v>22153639.578828238</v>
      </c>
      <c r="K6" s="44">
        <f>SUM(D6:J6)</f>
        <v>159079543.88191304</v>
      </c>
      <c r="Q6" s="22"/>
    </row>
    <row r="7" spans="2:17" ht="15.75">
      <c r="B7" s="41">
        <f>k_total_tec_0721!B7</f>
        <v>2</v>
      </c>
      <c r="C7" s="42" t="str">
        <f>k_total_tec_0721!C7</f>
        <v>AZT VIITORUL TAU</v>
      </c>
      <c r="D7" s="43">
        <v>33072069.932073001</v>
      </c>
      <c r="E7" s="43">
        <v>32956921.093765859</v>
      </c>
      <c r="F7" s="43">
        <v>34231197.734838031</v>
      </c>
      <c r="G7" s="43">
        <v>34893654.822335027</v>
      </c>
      <c r="H7" s="43">
        <v>34293838.049612276</v>
      </c>
      <c r="I7" s="43">
        <v>35558883.046752878</v>
      </c>
      <c r="J7" s="43">
        <v>33291529.475960467</v>
      </c>
      <c r="K7" s="44">
        <f t="shared" ref="K7:K12" si="0">SUM(D7:J7)</f>
        <v>238298094.15533754</v>
      </c>
      <c r="Q7" s="22"/>
    </row>
    <row r="8" spans="2:17" ht="15.75">
      <c r="B8" s="41">
        <f>k_total_tec_0721!B8</f>
        <v>3</v>
      </c>
      <c r="C8" s="46" t="str">
        <f>k_total_tec_0721!C8</f>
        <v>BCR</v>
      </c>
      <c r="D8" s="43">
        <v>12096063.098453229</v>
      </c>
      <c r="E8" s="43">
        <v>12125760.337792575</v>
      </c>
      <c r="F8" s="43">
        <v>12493957.335390111</v>
      </c>
      <c r="G8" s="43">
        <v>13025797.969543148</v>
      </c>
      <c r="H8" s="43">
        <v>12719975.234460641</v>
      </c>
      <c r="I8" s="43">
        <v>13298291.682738179</v>
      </c>
      <c r="J8" s="43">
        <v>12405443.7056648</v>
      </c>
      <c r="K8" s="44">
        <f t="shared" si="0"/>
        <v>88165289.364042684</v>
      </c>
      <c r="Q8" s="22"/>
    </row>
    <row r="9" spans="2:17" ht="15.75">
      <c r="B9" s="41">
        <f>k_total_tec_0721!B9</f>
        <v>4</v>
      </c>
      <c r="C9" s="46" t="str">
        <f>k_total_tec_0721!C9</f>
        <v>BRD</v>
      </c>
      <c r="D9" s="43">
        <v>8155606.8418037482</v>
      </c>
      <c r="E9" s="43">
        <v>8158855.281053978</v>
      </c>
      <c r="F9" s="43">
        <v>8575142.8919379711</v>
      </c>
      <c r="G9" s="43">
        <v>8816837.3604060914</v>
      </c>
      <c r="H9" s="43">
        <v>8646963.7854735907</v>
      </c>
      <c r="I9" s="43">
        <v>9057325.9708885681</v>
      </c>
      <c r="J9" s="43">
        <v>8506373.5575271305</v>
      </c>
      <c r="K9" s="44">
        <f t="shared" si="0"/>
        <v>59917105.689091086</v>
      </c>
      <c r="Q9" s="22"/>
    </row>
    <row r="10" spans="2:17" ht="15.75">
      <c r="B10" s="41">
        <f>k_total_tec_0721!B10</f>
        <v>5</v>
      </c>
      <c r="C10" s="46" t="str">
        <f>k_total_tec_0721!C10</f>
        <v>VITAL</v>
      </c>
      <c r="D10" s="43">
        <v>16879290.244700875</v>
      </c>
      <c r="E10" s="43">
        <v>16811389.943362903</v>
      </c>
      <c r="F10" s="43">
        <v>17477994.032637816</v>
      </c>
      <c r="G10" s="43">
        <v>17883410.355329949</v>
      </c>
      <c r="H10" s="43">
        <v>17683309.650440503</v>
      </c>
      <c r="I10" s="43">
        <v>18364015.712864652</v>
      </c>
      <c r="J10" s="43">
        <v>17227727.208423436</v>
      </c>
      <c r="K10" s="44">
        <f t="shared" si="0"/>
        <v>122327137.14776012</v>
      </c>
      <c r="Q10" s="22"/>
    </row>
    <row r="11" spans="2:17" ht="15.75">
      <c r="B11" s="41">
        <f>k_total_tec_0721!B11</f>
        <v>6</v>
      </c>
      <c r="C11" s="46" t="str">
        <f>k_total_tec_0721!C11</f>
        <v>ARIPI</v>
      </c>
      <c r="D11" s="43">
        <v>14728648.211801292</v>
      </c>
      <c r="E11" s="43">
        <v>14660017.255029334</v>
      </c>
      <c r="F11" s="43">
        <v>15298889.745879678</v>
      </c>
      <c r="G11" s="43">
        <v>15662613.40101523</v>
      </c>
      <c r="H11" s="43">
        <v>15410151.029190859</v>
      </c>
      <c r="I11" s="43">
        <v>16045387.847905966</v>
      </c>
      <c r="J11" s="43">
        <v>15006797.760756653</v>
      </c>
      <c r="K11" s="44">
        <f t="shared" si="0"/>
        <v>106812505.25157902</v>
      </c>
      <c r="Q11" s="22"/>
    </row>
    <row r="12" spans="2:17" ht="15.75">
      <c r="B12" s="41">
        <f>k_total_tec_0721!B12</f>
        <v>7</v>
      </c>
      <c r="C12" s="46" t="str">
        <f>k_total_tec_0721!C12</f>
        <v>NN</v>
      </c>
      <c r="D12" s="43">
        <v>51153266.020132579</v>
      </c>
      <c r="E12" s="43">
        <v>51028825.846003942</v>
      </c>
      <c r="F12" s="43">
        <v>53635920.0698222</v>
      </c>
      <c r="G12" s="43">
        <v>54310219.49238579</v>
      </c>
      <c r="H12" s="43">
        <v>53093547.562015347</v>
      </c>
      <c r="I12" s="43">
        <v>54770971.599098638</v>
      </c>
      <c r="J12" s="43">
        <v>51172793.597542487</v>
      </c>
      <c r="K12" s="44">
        <f t="shared" si="0"/>
        <v>369165544.18700093</v>
      </c>
      <c r="Q12" s="22"/>
    </row>
    <row r="13" spans="2:17" ht="15.75" thickBot="1">
      <c r="B13" s="107" t="s">
        <v>36</v>
      </c>
      <c r="C13" s="108"/>
      <c r="D13" s="39">
        <f t="shared" ref="D13:K13" si="1">SUM(D6:D12)</f>
        <v>158051268.92544398</v>
      </c>
      <c r="E13" s="39">
        <f t="shared" si="1"/>
        <v>157661057.83479834</v>
      </c>
      <c r="F13" s="39">
        <f t="shared" si="1"/>
        <v>164615873.38637656</v>
      </c>
      <c r="G13" s="39">
        <f t="shared" si="1"/>
        <v>167964851.97969544</v>
      </c>
      <c r="H13" s="39">
        <f t="shared" si="1"/>
        <v>164790983.31371036</v>
      </c>
      <c r="I13" s="39">
        <f t="shared" si="1"/>
        <v>170916879.3519966</v>
      </c>
      <c r="J13" s="39">
        <f t="shared" si="1"/>
        <v>159764304.88470322</v>
      </c>
      <c r="K13" s="40">
        <f t="shared" si="1"/>
        <v>1143765219.6767244</v>
      </c>
      <c r="Q13" s="23"/>
    </row>
    <row r="24" spans="4:11">
      <c r="D24" s="4"/>
      <c r="E24" s="4"/>
      <c r="F24" s="4"/>
      <c r="G24" s="4"/>
      <c r="H24" s="4"/>
      <c r="I24" s="4"/>
      <c r="J24" s="4"/>
      <c r="K24" s="4"/>
    </row>
  </sheetData>
  <mergeCells count="12">
    <mergeCell ref="G3:G4"/>
    <mergeCell ref="F3:F4"/>
    <mergeCell ref="C3:C5"/>
    <mergeCell ref="B13:C13"/>
    <mergeCell ref="B3:B5"/>
    <mergeCell ref="K3:K5"/>
    <mergeCell ref="J3:J4"/>
    <mergeCell ref="E3:E4"/>
    <mergeCell ref="D3:D4"/>
    <mergeCell ref="B2:K2"/>
    <mergeCell ref="I3:I4"/>
    <mergeCell ref="H3:H4"/>
  </mergeCells>
  <phoneticPr fontId="30" type="noConversion"/>
  <pageMargins left="0.27559055118110198" right="0.23622047244094499" top="0.98425196850393704" bottom="0.98425196850393704" header="0.511811023622047" footer="0.511811023622047"/>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M7"/>
  <sheetViews>
    <sheetView workbookViewId="0">
      <selection activeCell="K23" sqref="K23"/>
    </sheetView>
  </sheetViews>
  <sheetFormatPr defaultRowHeight="12.75"/>
  <cols>
    <col min="2" max="2" width="10.42578125" bestFit="1" customWidth="1"/>
    <col min="3" max="9" width="13.140625" bestFit="1" customWidth="1"/>
  </cols>
  <sheetData>
    <row r="1" spans="2:13" ht="13.5" thickBot="1"/>
    <row r="2" spans="2:13" ht="25.5">
      <c r="B2" s="54"/>
      <c r="C2" s="55" t="s">
        <v>1</v>
      </c>
      <c r="D2" s="55" t="s">
        <v>6</v>
      </c>
      <c r="E2" s="55" t="s">
        <v>10</v>
      </c>
      <c r="F2" s="55" t="s">
        <v>29</v>
      </c>
      <c r="G2" s="55" t="s">
        <v>30</v>
      </c>
      <c r="H2" s="55" t="s">
        <v>28</v>
      </c>
      <c r="I2" s="56" t="s">
        <v>17</v>
      </c>
    </row>
    <row r="3" spans="2:13" ht="15">
      <c r="B3" s="59" t="s">
        <v>140</v>
      </c>
      <c r="C3" s="43">
        <v>158051269</v>
      </c>
      <c r="D3" s="43">
        <v>157661058</v>
      </c>
      <c r="E3" s="43">
        <v>164615873</v>
      </c>
      <c r="F3" s="43">
        <v>167964852</v>
      </c>
      <c r="G3" s="43">
        <v>164790983.31371036</v>
      </c>
      <c r="H3" s="43">
        <v>170916879</v>
      </c>
      <c r="I3" s="44">
        <v>159764305</v>
      </c>
    </row>
    <row r="4" spans="2:13" ht="15" hidden="1">
      <c r="B4" s="59"/>
      <c r="C4" s="60"/>
      <c r="D4" s="60"/>
      <c r="E4" s="60"/>
      <c r="F4" s="60"/>
      <c r="G4" s="60"/>
      <c r="H4" s="60"/>
      <c r="I4" s="61"/>
    </row>
    <row r="5" spans="2:13" ht="15">
      <c r="B5" s="59" t="s">
        <v>141</v>
      </c>
      <c r="C5" s="43">
        <v>772491382</v>
      </c>
      <c r="D5" s="43">
        <v>776654137</v>
      </c>
      <c r="E5" s="43">
        <v>811029485</v>
      </c>
      <c r="F5" s="43">
        <v>827226896</v>
      </c>
      <c r="G5" s="43">
        <v>811793342</v>
      </c>
      <c r="H5" s="43">
        <v>841919456</v>
      </c>
      <c r="I5" s="44">
        <v>790529757</v>
      </c>
    </row>
    <row r="6" spans="2:13" ht="15">
      <c r="B6" s="59" t="s">
        <v>142</v>
      </c>
      <c r="C6" s="62">
        <v>4.8747999999999996</v>
      </c>
      <c r="D6" s="62">
        <v>4.9260999999999999</v>
      </c>
      <c r="E6" s="62">
        <v>4.9268000000000001</v>
      </c>
      <c r="F6" s="62">
        <v>4.9249999999999998</v>
      </c>
      <c r="G6" s="62">
        <v>4.9261999999999997</v>
      </c>
      <c r="H6" s="62">
        <v>4.9259000000000004</v>
      </c>
      <c r="I6" s="63">
        <v>4.9481000000000002</v>
      </c>
    </row>
    <row r="7" spans="2:13" ht="39" thickBot="1">
      <c r="B7" s="53"/>
      <c r="C7" s="57" t="s">
        <v>4</v>
      </c>
      <c r="D7" s="57" t="s">
        <v>8</v>
      </c>
      <c r="E7" s="57" t="s">
        <v>11</v>
      </c>
      <c r="F7" s="57" t="s">
        <v>14</v>
      </c>
      <c r="G7" s="57" t="s">
        <v>24</v>
      </c>
      <c r="H7" s="57" t="s">
        <v>25</v>
      </c>
      <c r="I7" s="58" t="s">
        <v>188</v>
      </c>
      <c r="M7" s="25"/>
    </row>
  </sheetData>
  <phoneticPr fontId="30"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J19"/>
  <sheetViews>
    <sheetView zoomScaleNormal="100" workbookViewId="0">
      <selection activeCell="E23" sqref="E23"/>
    </sheetView>
  </sheetViews>
  <sheetFormatPr defaultRowHeight="12.75"/>
  <cols>
    <col min="2" max="2" width="5.28515625" customWidth="1"/>
    <col min="3" max="3" width="17.5703125" customWidth="1"/>
    <col min="4" max="10" width="16.85546875" customWidth="1"/>
  </cols>
  <sheetData>
    <row r="1" spans="2:10" ht="13.5" thickBot="1"/>
    <row r="2" spans="2:10" s="2" customFormat="1" ht="42.75" customHeight="1">
      <c r="B2" s="94" t="s">
        <v>205</v>
      </c>
      <c r="C2" s="95"/>
      <c r="D2" s="95"/>
      <c r="E2" s="95"/>
      <c r="F2" s="95"/>
      <c r="G2" s="95"/>
      <c r="H2" s="95"/>
      <c r="I2" s="95"/>
      <c r="J2" s="96"/>
    </row>
    <row r="3" spans="2:10" ht="12.75" customHeight="1">
      <c r="B3" s="99" t="s">
        <v>38</v>
      </c>
      <c r="C3" s="98" t="s">
        <v>37</v>
      </c>
      <c r="D3" s="106" t="s">
        <v>0</v>
      </c>
      <c r="E3" s="106" t="s">
        <v>5</v>
      </c>
      <c r="F3" s="106" t="s">
        <v>9</v>
      </c>
      <c r="G3" s="106" t="s">
        <v>12</v>
      </c>
      <c r="H3" s="106" t="s">
        <v>15</v>
      </c>
      <c r="I3" s="106" t="s">
        <v>27</v>
      </c>
      <c r="J3" s="105" t="s">
        <v>16</v>
      </c>
    </row>
    <row r="4" spans="2:10" ht="21.75" customHeight="1">
      <c r="B4" s="99"/>
      <c r="C4" s="98"/>
      <c r="D4" s="98"/>
      <c r="E4" s="98"/>
      <c r="F4" s="98"/>
      <c r="G4" s="98"/>
      <c r="H4" s="98"/>
      <c r="I4" s="98"/>
      <c r="J4" s="101"/>
    </row>
    <row r="5" spans="2:10" ht="25.5">
      <c r="B5" s="99"/>
      <c r="C5" s="98"/>
      <c r="D5" s="52" t="s">
        <v>206</v>
      </c>
      <c r="E5" s="52" t="s">
        <v>207</v>
      </c>
      <c r="F5" s="52" t="s">
        <v>208</v>
      </c>
      <c r="G5" s="52" t="s">
        <v>209</v>
      </c>
      <c r="H5" s="52" t="s">
        <v>210</v>
      </c>
      <c r="I5" s="52" t="s">
        <v>211</v>
      </c>
      <c r="J5" s="64" t="s">
        <v>189</v>
      </c>
    </row>
    <row r="6" spans="2:10" ht="15">
      <c r="B6" s="41">
        <f>k_total_tec_0721!B6</f>
        <v>1</v>
      </c>
      <c r="C6" s="42" t="str">
        <f>k_total_tec_0721!C6</f>
        <v>METROPOLITAN LIFE</v>
      </c>
      <c r="D6" s="67">
        <f>sume_euro_0721!D6/evolutie_rp_0721!D5</f>
        <v>20.493612588634779</v>
      </c>
      <c r="E6" s="67">
        <f>sume_euro_0721!E6/evolutie_rp_0721!E5</f>
        <v>20.423568070170774</v>
      </c>
      <c r="F6" s="67">
        <f>sume_euro_0721!F6/evolutie_rp_0721!F5</f>
        <v>21.323688473353503</v>
      </c>
      <c r="G6" s="67">
        <f>sume_euro_0721!G6/evolutie_rp_0721!G5</f>
        <v>21.73421108890912</v>
      </c>
      <c r="H6" s="67">
        <f>sume_euro_0721!H6/evolutie_rp_0721!H5</f>
        <v>21.311068509638019</v>
      </c>
      <c r="I6" s="67">
        <f>sume_euro_0721!I6/evolutie_rp_0721!I5</f>
        <v>22.097206071812383</v>
      </c>
      <c r="J6" s="68">
        <f>sume_euro_0721!J6/evolutie_rp_0721!J5</f>
        <v>20.523194884429611</v>
      </c>
    </row>
    <row r="7" spans="2:10" ht="15">
      <c r="B7" s="45">
        <f>k_total_tec_0721!B7</f>
        <v>2</v>
      </c>
      <c r="C7" s="42" t="str">
        <f>k_total_tec_0721!C7</f>
        <v>AZT VIITORUL TAU</v>
      </c>
      <c r="D7" s="67">
        <f>sume_euro_0721!D7/evolutie_rp_0721!D6</f>
        <v>20.446840880780801</v>
      </c>
      <c r="E7" s="67">
        <f>sume_euro_0721!E7/evolutie_rp_0721!E6</f>
        <v>20.36093442546705</v>
      </c>
      <c r="F7" s="67">
        <f>sume_euro_0721!F7/evolutie_rp_0721!F6</f>
        <v>21.139268343116072</v>
      </c>
      <c r="G7" s="67">
        <f>sume_euro_0721!G7/evolutie_rp_0721!G6</f>
        <v>21.532780098818893</v>
      </c>
      <c r="H7" s="67">
        <f>sume_euro_0721!H7/evolutie_rp_0721!H6</f>
        <v>21.148044440834205</v>
      </c>
      <c r="I7" s="67">
        <f>sume_euro_0721!I7/evolutie_rp_0721!I6</f>
        <v>21.909678915001134</v>
      </c>
      <c r="J7" s="68">
        <f>sume_euro_0721!J7/evolutie_rp_0721!J6</f>
        <v>20.49635310716377</v>
      </c>
    </row>
    <row r="8" spans="2:10" ht="15">
      <c r="B8" s="45">
        <f>k_total_tec_0721!B8</f>
        <v>3</v>
      </c>
      <c r="C8" s="46" t="str">
        <f>k_total_tec_0721!C8</f>
        <v>BCR</v>
      </c>
      <c r="D8" s="67">
        <f>sume_euro_0721!D8/evolutie_rp_0721!D7</f>
        <v>17.407638393965541</v>
      </c>
      <c r="E8" s="67">
        <f>sume_euro_0721!E8/evolutie_rp_0721!E7</f>
        <v>17.412987677106013</v>
      </c>
      <c r="F8" s="67">
        <f>sume_euro_0721!F8/evolutie_rp_0721!F7</f>
        <v>17.918109536026524</v>
      </c>
      <c r="G8" s="67">
        <f>sume_euro_0721!G8/evolutie_rp_0721!G7</f>
        <v>18.642932034457111</v>
      </c>
      <c r="H8" s="67">
        <f>sume_euro_0721!H8/evolutie_rp_0721!H7</f>
        <v>18.170977855449934</v>
      </c>
      <c r="I8" s="67">
        <f>sume_euro_0721!I8/evolutie_rp_0721!I7</f>
        <v>18.953506183111795</v>
      </c>
      <c r="J8" s="68">
        <f>sume_euro_0721!J8/evolutie_rp_0721!J7</f>
        <v>17.642168615931851</v>
      </c>
    </row>
    <row r="9" spans="2:10" ht="15">
      <c r="B9" s="45">
        <f>k_total_tec_0721!B9</f>
        <v>4</v>
      </c>
      <c r="C9" s="46" t="str">
        <f>k_total_tec_0721!C9</f>
        <v>BRD</v>
      </c>
      <c r="D9" s="67">
        <f>sume_euro_0721!D9/evolutie_rp_0721!D8</f>
        <v>16.903267532189982</v>
      </c>
      <c r="E9" s="67">
        <f>sume_euro_0721!E9/evolutie_rp_0721!E8</f>
        <v>16.854283532653515</v>
      </c>
      <c r="F9" s="67">
        <f>sume_euro_0721!F9/evolutie_rp_0721!F8</f>
        <v>17.675203992031289</v>
      </c>
      <c r="G9" s="67">
        <f>sume_euro_0721!G9/evolutie_rp_0721!G8</f>
        <v>18.117186185737136</v>
      </c>
      <c r="H9" s="67">
        <f>sume_euro_0721!H9/evolutie_rp_0721!H8</f>
        <v>17.717118667437596</v>
      </c>
      <c r="I9" s="67">
        <f>sume_euro_0721!I9/evolutie_rp_0721!I8</f>
        <v>18.493132389255642</v>
      </c>
      <c r="J9" s="68">
        <f>sume_euro_0721!J9/evolutie_rp_0721!J8</f>
        <v>17.30527549197053</v>
      </c>
    </row>
    <row r="10" spans="2:10" ht="15">
      <c r="B10" s="45">
        <f>k_total_tec_0721!B10</f>
        <v>5</v>
      </c>
      <c r="C10" s="46" t="str">
        <f>k_total_tec_0721!C10</f>
        <v>VITAL</v>
      </c>
      <c r="D10" s="67">
        <f>sume_euro_0721!D10/evolutie_rp_0721!D9</f>
        <v>17.571867843900364</v>
      </c>
      <c r="E10" s="67">
        <f>sume_euro_0721!E10/evolutie_rp_0721!E9</f>
        <v>17.475112179034824</v>
      </c>
      <c r="F10" s="67">
        <f>sume_euro_0721!F10/evolutie_rp_0721!F9</f>
        <v>18.152335130396931</v>
      </c>
      <c r="G10" s="67">
        <f>sume_euro_0721!G10/evolutie_rp_0721!G9</f>
        <v>18.547888459387508</v>
      </c>
      <c r="H10" s="67">
        <f>sume_euro_0721!H10/evolutie_rp_0721!H9</f>
        <v>18.317213456530659</v>
      </c>
      <c r="I10" s="67">
        <f>sume_euro_0721!I10/evolutie_rp_0721!I9</f>
        <v>18.992653552809081</v>
      </c>
      <c r="J10" s="68">
        <f>sume_euro_0721!J10/evolutie_rp_0721!J9</f>
        <v>17.790604132573943</v>
      </c>
    </row>
    <row r="11" spans="2:10" ht="15">
      <c r="B11" s="45">
        <f>k_total_tec_0721!B11</f>
        <v>6</v>
      </c>
      <c r="C11" s="46" t="str">
        <f>k_total_tec_0721!C11</f>
        <v>ARIPI</v>
      </c>
      <c r="D11" s="67">
        <f>sume_euro_0721!D11/evolutie_rp_0721!D10</f>
        <v>18.514398323370877</v>
      </c>
      <c r="E11" s="67">
        <f>sume_euro_0721!E11/evolutie_rp_0721!E10</f>
        <v>18.394183699496775</v>
      </c>
      <c r="F11" s="67">
        <f>sume_euro_0721!F11/evolutie_rp_0721!F10</f>
        <v>19.174688759532803</v>
      </c>
      <c r="G11" s="67">
        <f>sume_euro_0721!G11/evolutie_rp_0721!G10</f>
        <v>19.597079948019136</v>
      </c>
      <c r="H11" s="67">
        <f>sume_euro_0721!H11/evolutie_rp_0721!H10</f>
        <v>19.251571004233629</v>
      </c>
      <c r="I11" s="67">
        <f>sume_euro_0721!I11/evolutie_rp_0721!I10</f>
        <v>20.007391580397304</v>
      </c>
      <c r="J11" s="68">
        <f>sume_euro_0721!J11/evolutie_rp_0721!J10</f>
        <v>18.678181022548856</v>
      </c>
    </row>
    <row r="12" spans="2:10" ht="15">
      <c r="B12" s="45">
        <f>k_total_tec_0721!B12</f>
        <v>7</v>
      </c>
      <c r="C12" s="46" t="str">
        <f>k_total_tec_0721!C12</f>
        <v>NN</v>
      </c>
      <c r="D12" s="67">
        <f>sume_euro_0721!D12/evolutie_rp_0721!D11</f>
        <v>25.07681448221404</v>
      </c>
      <c r="E12" s="67">
        <f>sume_euro_0721!E12/evolutie_rp_0721!E11</f>
        <v>24.99992692681165</v>
      </c>
      <c r="F12" s="67">
        <f>sume_euro_0721!F12/evolutie_rp_0721!F11</f>
        <v>26.267498339704257</v>
      </c>
      <c r="G12" s="67">
        <f>sume_euro_0721!G12/evolutie_rp_0721!G11</f>
        <v>26.582704372930582</v>
      </c>
      <c r="H12" s="67">
        <f>sume_euro_0721!H12/evolutie_rp_0721!H11</f>
        <v>25.973359914182272</v>
      </c>
      <c r="I12" s="67">
        <f>sume_euro_0721!I12/evolutie_rp_0721!I11</f>
        <v>26.775853174472921</v>
      </c>
      <c r="J12" s="68">
        <f>sume_euro_0721!J12/evolutie_rp_0721!J11</f>
        <v>25.000851847647493</v>
      </c>
    </row>
    <row r="13" spans="2:10" ht="15.75" thickBot="1">
      <c r="B13" s="107" t="s">
        <v>36</v>
      </c>
      <c r="C13" s="108"/>
      <c r="D13" s="65">
        <f>sume_euro_0721!D13/evolutie_rp_0721!D12</f>
        <v>20.626165006878679</v>
      </c>
      <c r="E13" s="65">
        <f>sume_euro_0721!E13/evolutie_rp_0721!E12</f>
        <v>20.548890983142794</v>
      </c>
      <c r="F13" s="65">
        <f>sume_euro_0721!F13/evolutie_rp_0721!F12</f>
        <v>21.438727212820915</v>
      </c>
      <c r="G13" s="65">
        <f>sume_euro_0721!G13/evolutie_rp_0721!G12</f>
        <v>21.84855212382389</v>
      </c>
      <c r="H13" s="65">
        <f>sume_euro_0721!H13/evolutie_rp_0721!H12</f>
        <v>21.411781920725083</v>
      </c>
      <c r="I13" s="65">
        <f>sume_euro_0721!I13/evolutie_rp_0721!I12</f>
        <v>22.177311354401205</v>
      </c>
      <c r="J13" s="66">
        <f>sume_euro_0721!J13/evolutie_rp_0721!J12</f>
        <v>20.70271284075308</v>
      </c>
    </row>
    <row r="18" spans="3:3" ht="18">
      <c r="C18" s="1"/>
    </row>
    <row r="19" spans="3:3" ht="18">
      <c r="C19" s="1"/>
    </row>
  </sheetData>
  <mergeCells count="11">
    <mergeCell ref="E3:E4"/>
    <mergeCell ref="B13:C13"/>
    <mergeCell ref="C3:C5"/>
    <mergeCell ref="B3:B5"/>
    <mergeCell ref="J3:J4"/>
    <mergeCell ref="I3:I4"/>
    <mergeCell ref="H3:H4"/>
    <mergeCell ref="G3:G4"/>
    <mergeCell ref="B2:J2"/>
    <mergeCell ref="F3:F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18" sqref="E18"/>
    </sheetView>
  </sheetViews>
  <sheetFormatPr defaultRowHeight="12.75"/>
  <cols>
    <col min="2" max="2" width="5" customWidth="1"/>
    <col min="3" max="3" width="18.140625" customWidth="1"/>
    <col min="4" max="4" width="18.85546875" customWidth="1"/>
    <col min="5" max="6" width="16.5703125" customWidth="1"/>
    <col min="7" max="7" width="16.28515625" customWidth="1"/>
    <col min="8" max="8" width="9.5703125" bestFit="1" customWidth="1"/>
    <col min="9" max="9" width="7" bestFit="1" customWidth="1"/>
    <col min="10" max="10" width="10.85546875" customWidth="1"/>
    <col min="11" max="11" width="13" customWidth="1"/>
    <col min="12" max="12" width="18.140625" customWidth="1"/>
    <col min="13" max="13" width="22.85546875" customWidth="1"/>
  </cols>
  <sheetData>
    <row r="1" spans="2:15" ht="13.5" thickBot="1"/>
    <row r="2" spans="2:15" s="2" customFormat="1" ht="42.75" customHeight="1">
      <c r="B2" s="94" t="s">
        <v>205</v>
      </c>
      <c r="C2" s="95"/>
      <c r="D2" s="95"/>
      <c r="E2" s="95"/>
      <c r="F2" s="95"/>
      <c r="G2" s="95"/>
      <c r="H2" s="95"/>
      <c r="I2" s="95"/>
      <c r="J2" s="95"/>
      <c r="K2" s="95"/>
      <c r="L2" s="95"/>
      <c r="M2" s="96"/>
      <c r="N2" s="3"/>
      <c r="O2" s="3"/>
    </row>
    <row r="3" spans="2:15" ht="27" customHeight="1">
      <c r="B3" s="99" t="s">
        <v>38</v>
      </c>
      <c r="C3" s="98" t="s">
        <v>37</v>
      </c>
      <c r="D3" s="98" t="s">
        <v>18</v>
      </c>
      <c r="E3" s="98" t="s">
        <v>19</v>
      </c>
      <c r="F3" s="98" t="s">
        <v>20</v>
      </c>
      <c r="G3" s="98" t="s">
        <v>21</v>
      </c>
      <c r="H3" s="98" t="s">
        <v>177</v>
      </c>
      <c r="I3" s="98"/>
      <c r="J3" s="98"/>
      <c r="K3" s="98"/>
      <c r="L3" s="98" t="s">
        <v>22</v>
      </c>
      <c r="M3" s="101" t="s">
        <v>23</v>
      </c>
    </row>
    <row r="4" spans="2:15" ht="66" customHeight="1">
      <c r="B4" s="99"/>
      <c r="C4" s="98"/>
      <c r="D4" s="98"/>
      <c r="E4" s="98"/>
      <c r="F4" s="98"/>
      <c r="G4" s="98"/>
      <c r="H4" s="36" t="s">
        <v>153</v>
      </c>
      <c r="I4" s="36" t="s">
        <v>154</v>
      </c>
      <c r="J4" s="36" t="s">
        <v>182</v>
      </c>
      <c r="K4" s="36" t="s">
        <v>183</v>
      </c>
      <c r="L4" s="98"/>
      <c r="M4" s="101"/>
    </row>
    <row r="5" spans="2:15" ht="15.75">
      <c r="B5" s="41">
        <f>k_total_tec_0721!B6</f>
        <v>1</v>
      </c>
      <c r="C5" s="42" t="str">
        <f>k_total_tec_0721!C6</f>
        <v>METROPOLITAN LIFE</v>
      </c>
      <c r="D5" s="43">
        <v>1078055</v>
      </c>
      <c r="E5" s="60">
        <v>21</v>
      </c>
      <c r="F5" s="43">
        <v>2</v>
      </c>
      <c r="G5" s="43">
        <v>5</v>
      </c>
      <c r="H5" s="43">
        <v>161</v>
      </c>
      <c r="I5" s="43">
        <v>1</v>
      </c>
      <c r="J5" s="43">
        <v>0</v>
      </c>
      <c r="K5" s="43">
        <v>1</v>
      </c>
      <c r="L5" s="43">
        <v>1562</v>
      </c>
      <c r="M5" s="44">
        <f t="shared" ref="M5:M11" si="0">D5-E5+F5+G5-H5+I5+L5+J5+K5</f>
        <v>1079444</v>
      </c>
      <c r="N5" s="69"/>
      <c r="O5" s="4"/>
    </row>
    <row r="6" spans="2:15" ht="15.75">
      <c r="B6" s="45">
        <f>k_total_tec_0721!B7</f>
        <v>2</v>
      </c>
      <c r="C6" s="42" t="str">
        <f>k_total_tec_0721!C7</f>
        <v>AZT VIITORUL TAU</v>
      </c>
      <c r="D6" s="43">
        <v>1622976</v>
      </c>
      <c r="E6" s="60">
        <v>19</v>
      </c>
      <c r="F6" s="43">
        <v>6</v>
      </c>
      <c r="G6" s="43">
        <v>7</v>
      </c>
      <c r="H6" s="43">
        <v>269</v>
      </c>
      <c r="I6" s="43">
        <v>2</v>
      </c>
      <c r="J6" s="43">
        <v>0</v>
      </c>
      <c r="K6" s="43">
        <v>1</v>
      </c>
      <c r="L6" s="43">
        <v>1562</v>
      </c>
      <c r="M6" s="44">
        <f t="shared" si="0"/>
        <v>1624266</v>
      </c>
      <c r="N6" s="69"/>
      <c r="O6" s="4"/>
    </row>
    <row r="7" spans="2:15" ht="15.75">
      <c r="B7" s="45">
        <f>k_total_tec_0721!B8</f>
        <v>3</v>
      </c>
      <c r="C7" s="46" t="str">
        <f>k_total_tec_0721!C8</f>
        <v>BCR</v>
      </c>
      <c r="D7" s="43">
        <v>701627</v>
      </c>
      <c r="E7" s="60">
        <v>8</v>
      </c>
      <c r="F7" s="43">
        <v>51</v>
      </c>
      <c r="G7" s="43">
        <v>8</v>
      </c>
      <c r="H7" s="43">
        <v>70</v>
      </c>
      <c r="I7" s="43">
        <v>0</v>
      </c>
      <c r="J7" s="43">
        <v>0</v>
      </c>
      <c r="K7" s="43">
        <v>0</v>
      </c>
      <c r="L7" s="43">
        <v>1562</v>
      </c>
      <c r="M7" s="44">
        <f t="shared" si="0"/>
        <v>703170</v>
      </c>
      <c r="N7" s="69"/>
      <c r="O7" s="4"/>
    </row>
    <row r="8" spans="2:15" ht="15.75">
      <c r="B8" s="45">
        <f>k_total_tec_0721!B9</f>
        <v>4</v>
      </c>
      <c r="C8" s="46" t="str">
        <f>k_total_tec_0721!C9</f>
        <v>BRD</v>
      </c>
      <c r="D8" s="43">
        <v>489767</v>
      </c>
      <c r="E8" s="60">
        <v>31</v>
      </c>
      <c r="F8" s="43">
        <v>2</v>
      </c>
      <c r="G8" s="43">
        <v>254</v>
      </c>
      <c r="H8" s="43">
        <v>27</v>
      </c>
      <c r="I8" s="43">
        <v>0</v>
      </c>
      <c r="J8" s="43">
        <v>0</v>
      </c>
      <c r="K8" s="43">
        <v>2</v>
      </c>
      <c r="L8" s="43">
        <v>1581</v>
      </c>
      <c r="M8" s="44">
        <f t="shared" si="0"/>
        <v>491548</v>
      </c>
      <c r="N8" s="69"/>
      <c r="O8" s="4"/>
    </row>
    <row r="9" spans="2:15" ht="15.75">
      <c r="B9" s="45">
        <f>k_total_tec_0721!B10</f>
        <v>5</v>
      </c>
      <c r="C9" s="46" t="str">
        <f>k_total_tec_0721!C10</f>
        <v>VITAL</v>
      </c>
      <c r="D9" s="43">
        <v>966901</v>
      </c>
      <c r="E9" s="60">
        <v>18</v>
      </c>
      <c r="F9" s="43">
        <v>2</v>
      </c>
      <c r="G9" s="43">
        <v>2</v>
      </c>
      <c r="H9" s="43">
        <v>88</v>
      </c>
      <c r="I9" s="43">
        <v>0</v>
      </c>
      <c r="J9" s="43">
        <v>0</v>
      </c>
      <c r="K9" s="43">
        <v>0</v>
      </c>
      <c r="L9" s="43">
        <v>1562</v>
      </c>
      <c r="M9" s="44">
        <f t="shared" si="0"/>
        <v>968361</v>
      </c>
      <c r="N9" s="69"/>
      <c r="O9" s="4"/>
    </row>
    <row r="10" spans="2:15" ht="15.75">
      <c r="B10" s="45">
        <f>k_total_tec_0721!B11</f>
        <v>6</v>
      </c>
      <c r="C10" s="46" t="str">
        <f>k_total_tec_0721!C11</f>
        <v>ARIPI</v>
      </c>
      <c r="D10" s="43">
        <v>801973</v>
      </c>
      <c r="E10" s="60">
        <v>20</v>
      </c>
      <c r="F10" s="43">
        <v>2</v>
      </c>
      <c r="G10" s="43">
        <v>0</v>
      </c>
      <c r="H10" s="43">
        <v>78</v>
      </c>
      <c r="I10" s="43">
        <v>0</v>
      </c>
      <c r="J10" s="43">
        <v>0</v>
      </c>
      <c r="K10" s="43">
        <v>1</v>
      </c>
      <c r="L10" s="43">
        <v>1562</v>
      </c>
      <c r="M10" s="44">
        <f t="shared" si="0"/>
        <v>803440</v>
      </c>
      <c r="N10" s="69"/>
      <c r="O10" s="4"/>
    </row>
    <row r="11" spans="2:15" ht="15.75">
      <c r="B11" s="45">
        <f>k_total_tec_0721!B12</f>
        <v>7</v>
      </c>
      <c r="C11" s="46" t="str">
        <f>k_total_tec_0721!C12</f>
        <v>NN</v>
      </c>
      <c r="D11" s="43">
        <v>2045536</v>
      </c>
      <c r="E11" s="60">
        <v>7</v>
      </c>
      <c r="F11" s="43">
        <v>59</v>
      </c>
      <c r="G11" s="43">
        <v>26</v>
      </c>
      <c r="H11" s="43">
        <v>335</v>
      </c>
      <c r="I11" s="43">
        <v>1</v>
      </c>
      <c r="J11" s="43">
        <v>0</v>
      </c>
      <c r="K11" s="43">
        <v>0</v>
      </c>
      <c r="L11" s="43">
        <v>1562</v>
      </c>
      <c r="M11" s="44">
        <f t="shared" si="0"/>
        <v>2046842</v>
      </c>
      <c r="N11" s="69"/>
      <c r="O11" s="4"/>
    </row>
    <row r="12" spans="2:15" ht="15.75" thickBot="1">
      <c r="B12" s="107" t="s">
        <v>36</v>
      </c>
      <c r="C12" s="108"/>
      <c r="D12" s="39">
        <f t="shared" ref="D12:M12" si="1">SUM(D5:D11)</f>
        <v>7706835</v>
      </c>
      <c r="E12" s="39">
        <f t="shared" si="1"/>
        <v>124</v>
      </c>
      <c r="F12" s="39">
        <f t="shared" si="1"/>
        <v>124</v>
      </c>
      <c r="G12" s="39">
        <f t="shared" si="1"/>
        <v>302</v>
      </c>
      <c r="H12" s="39">
        <f t="shared" si="1"/>
        <v>1028</v>
      </c>
      <c r="I12" s="39">
        <f t="shared" si="1"/>
        <v>4</v>
      </c>
      <c r="J12" s="39">
        <f t="shared" si="1"/>
        <v>0</v>
      </c>
      <c r="K12" s="39">
        <f t="shared" si="1"/>
        <v>5</v>
      </c>
      <c r="L12" s="39">
        <f t="shared" si="1"/>
        <v>10953</v>
      </c>
      <c r="M12" s="40">
        <f t="shared" si="1"/>
        <v>7717071</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F3:F4"/>
    <mergeCell ref="B3:B4"/>
    <mergeCell ref="B12:C12"/>
    <mergeCell ref="L3:L4"/>
    <mergeCell ref="C3:C4"/>
    <mergeCell ref="M3:M4"/>
    <mergeCell ref="D3:D4"/>
    <mergeCell ref="G3:G4"/>
    <mergeCell ref="B2:M2"/>
    <mergeCell ref="H3:K3"/>
    <mergeCell ref="E3:E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H3"/>
  <sheetViews>
    <sheetView workbookViewId="0">
      <selection activeCell="H31" sqref="H31"/>
    </sheetView>
  </sheetViews>
  <sheetFormatPr defaultRowHeight="12.75"/>
  <cols>
    <col min="2" max="8" width="16.140625" customWidth="1"/>
  </cols>
  <sheetData>
    <row r="1" spans="2:8" ht="13.5" thickBot="1"/>
    <row r="2" spans="2:8">
      <c r="B2" s="70" t="s">
        <v>0</v>
      </c>
      <c r="C2" s="55" t="s">
        <v>5</v>
      </c>
      <c r="D2" s="55" t="s">
        <v>9</v>
      </c>
      <c r="E2" s="55" t="s">
        <v>12</v>
      </c>
      <c r="F2" s="55" t="s">
        <v>15</v>
      </c>
      <c r="G2" s="55" t="s">
        <v>27</v>
      </c>
      <c r="H2" s="56" t="s">
        <v>16</v>
      </c>
    </row>
    <row r="3" spans="2:8" ht="15.75" thickBot="1">
      <c r="B3" s="71">
        <v>7662659</v>
      </c>
      <c r="C3" s="72">
        <v>7672485</v>
      </c>
      <c r="D3" s="72">
        <v>7678435</v>
      </c>
      <c r="E3" s="72">
        <v>7687688</v>
      </c>
      <c r="F3" s="72">
        <v>7696276</v>
      </c>
      <c r="G3" s="72">
        <v>7706835</v>
      </c>
      <c r="H3" s="73">
        <v>7717710</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H6"/>
  <sheetViews>
    <sheetView workbookViewId="0">
      <selection activeCell="H23" sqref="H23"/>
    </sheetView>
  </sheetViews>
  <sheetFormatPr defaultRowHeight="12.75"/>
  <cols>
    <col min="2" max="8" width="16.7109375" customWidth="1"/>
  </cols>
  <sheetData>
    <row r="1" spans="2:8" ht="13.5" thickBot="1"/>
    <row r="2" spans="2:8">
      <c r="B2" s="70" t="s">
        <v>0</v>
      </c>
      <c r="C2" s="55" t="s">
        <v>5</v>
      </c>
      <c r="D2" s="55" t="s">
        <v>9</v>
      </c>
      <c r="E2" s="55" t="s">
        <v>12</v>
      </c>
      <c r="F2" s="55" t="s">
        <v>15</v>
      </c>
      <c r="G2" s="55" t="s">
        <v>27</v>
      </c>
      <c r="H2" s="56" t="s">
        <v>16</v>
      </c>
    </row>
    <row r="3" spans="2:8" ht="15.75" thickBot="1">
      <c r="B3" s="71">
        <v>3569344</v>
      </c>
      <c r="C3" s="72">
        <v>3580169</v>
      </c>
      <c r="D3" s="72">
        <v>3586933</v>
      </c>
      <c r="E3" s="72">
        <v>3597129</v>
      </c>
      <c r="F3" s="72">
        <v>3606448</v>
      </c>
      <c r="G3" s="72">
        <v>3617753</v>
      </c>
      <c r="H3" s="73">
        <v>3628706</v>
      </c>
    </row>
    <row r="6" spans="2:8">
      <c r="B6" s="4"/>
      <c r="C6" s="4"/>
      <c r="D6" s="4"/>
      <c r="E6" s="4"/>
      <c r="F6" s="4"/>
      <c r="G6" s="4"/>
      <c r="H6" s="4"/>
    </row>
  </sheetData>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k_total_tec_0721</vt:lpstr>
      <vt:lpstr>regularizati_0721</vt:lpstr>
      <vt:lpstr>evolutie_rp_0721</vt:lpstr>
      <vt:lpstr>sume_euro_0721</vt:lpstr>
      <vt:lpstr>sume_euro_0721_graf</vt:lpstr>
      <vt:lpstr>evolutie_contrib_0721</vt:lpstr>
      <vt:lpstr>part_fonduri_0721</vt:lpstr>
      <vt:lpstr>evolutie_rp_0721_graf</vt:lpstr>
      <vt:lpstr>evolutie_aleatorii_0721_graf</vt:lpstr>
      <vt:lpstr>participanti_judete_0721</vt:lpstr>
      <vt:lpstr>participanti_jud_dom_0721</vt:lpstr>
      <vt:lpstr>conturi_goale_0721</vt:lpstr>
      <vt:lpstr>rp_sexe_0721</vt:lpstr>
      <vt:lpstr>Sheet1</vt:lpstr>
      <vt:lpstr>rp_varste_sexe_0721</vt:lpstr>
      <vt:lpstr>Sheet2</vt:lpstr>
      <vt:lpstr>evolutie_contrib_0721!Print_Area</vt:lpstr>
      <vt:lpstr>evolutie_rp_0721!Print_Area</vt:lpstr>
      <vt:lpstr>k_total_tec_0721!Print_Area</vt:lpstr>
      <vt:lpstr>part_fonduri_0721!Print_Area</vt:lpstr>
      <vt:lpstr>participanti_judete_0721!Print_Area</vt:lpstr>
      <vt:lpstr>rp_sexe_0721!Print_Area</vt:lpstr>
      <vt:lpstr>rp_varste_sexe_0721!Print_Area</vt:lpstr>
      <vt:lpstr>sume_euro_0721!Print_Area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2021-09-27T13:20:44Z</cp:lastPrinted>
  <dcterms:created xsi:type="dcterms:W3CDTF">2008-08-08T07:39:32Z</dcterms:created>
  <dcterms:modified xsi:type="dcterms:W3CDTF">2021-09-28T06:19:09Z</dcterms:modified>
</cp:coreProperties>
</file>