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621" sheetId="23" r:id="rId1"/>
    <sheet name="regularizati_0621" sheetId="31" r:id="rId2"/>
    <sheet name="evolutie_rp_0621" sheetId="1" r:id="rId3"/>
    <sheet name="sume_euro_0621" sheetId="15" r:id="rId4"/>
    <sheet name="sume_euro_0621_graf" sheetId="16" r:id="rId5"/>
    <sheet name="evolutie_contrib_0621" sheetId="25" r:id="rId6"/>
    <sheet name="part_fonduri_0621" sheetId="24" r:id="rId7"/>
    <sheet name="evolutie_rp_0621_graf" sheetId="13" r:id="rId8"/>
    <sheet name="evolutie_aleatorii_0621_graf" sheetId="14" r:id="rId9"/>
    <sheet name="participanti_judete_0621" sheetId="17" r:id="rId10"/>
    <sheet name="participanti_jud_dom_0621" sheetId="32" r:id="rId11"/>
    <sheet name="conturi_goale_0621" sheetId="30" r:id="rId12"/>
    <sheet name="rp_sexe_0621" sheetId="26" r:id="rId13"/>
    <sheet name="Sheet1" sheetId="33" r:id="rId14"/>
    <sheet name="rp_varste_sexe_0621" sheetId="28" r:id="rId15"/>
    <sheet name="Sheet2" sheetId="34" r:id="rId16"/>
  </sheets>
  <externalReferences>
    <externalReference r:id="rId17"/>
  </externalReferences>
  <definedNames>
    <definedName name="_xlnm.Print_Area" localSheetId="5">evolutie_contrib_0621!$B$2:$I$13</definedName>
    <definedName name="_xlnm.Print_Area" localSheetId="2">evolutie_rp_0621!$B$2:$I$12</definedName>
    <definedName name="_xlnm.Print_Area" localSheetId="0">k_total_tec_0621!$B$2:$K$16</definedName>
    <definedName name="_xlnm.Print_Area" localSheetId="6">part_fonduri_0621!$B$2:$M$12</definedName>
    <definedName name="_xlnm.Print_Area" localSheetId="10">participanti_jud_dom_0621!#REF!</definedName>
    <definedName name="_xlnm.Print_Area" localSheetId="9">participanti_judete_0621!$B$2:$E$48</definedName>
    <definedName name="_xlnm.Print_Area" localSheetId="12">rp_sexe_0621!$B$2:$F$12</definedName>
    <definedName name="_xlnm.Print_Area" localSheetId="14">rp_varste_sexe_0621!$B$2:$P$14</definedName>
    <definedName name="_xlnm.Print_Area" localSheetId="3">sume_euro_0621!$B$2:$J$13</definedName>
  </definedNames>
  <calcPr calcId="125725"/>
</workbook>
</file>

<file path=xl/calcChain.xml><?xml version="1.0" encoding="utf-8"?>
<calcChain xmlns="http://schemas.openxmlformats.org/spreadsheetml/2006/main">
  <c r="I8" i="23"/>
  <c r="K8"/>
  <c r="I12" i="1"/>
  <c r="I13" i="15"/>
  <c r="I13" i="25" s="1"/>
  <c r="I12"/>
  <c r="I11"/>
  <c r="I10"/>
  <c r="I9"/>
  <c r="I8"/>
  <c r="I7"/>
  <c r="I6"/>
  <c r="J7" i="15"/>
  <c r="J8"/>
  <c r="J13" s="1"/>
  <c r="J9"/>
  <c r="J10"/>
  <c r="J11"/>
  <c r="J12"/>
  <c r="J6"/>
  <c r="H13"/>
  <c r="H12" i="1"/>
  <c r="H12" i="25"/>
  <c r="H11"/>
  <c r="H10"/>
  <c r="H9"/>
  <c r="H8"/>
  <c r="H7"/>
  <c r="H6"/>
  <c r="G13" i="15"/>
  <c r="G12" i="1"/>
  <c r="G13" i="25" s="1"/>
  <c r="G12"/>
  <c r="G11"/>
  <c r="G10"/>
  <c r="G9"/>
  <c r="G8"/>
  <c r="G7"/>
  <c r="G6"/>
  <c r="F13" i="15"/>
  <c r="F12" i="1"/>
  <c r="F12" i="25"/>
  <c r="F11"/>
  <c r="F10"/>
  <c r="F9"/>
  <c r="F8"/>
  <c r="F7"/>
  <c r="F6"/>
  <c r="E13" i="15"/>
  <c r="E13" i="25" s="1"/>
  <c r="E12" i="1"/>
  <c r="E12" i="25"/>
  <c r="E11"/>
  <c r="E10"/>
  <c r="E9"/>
  <c r="E8"/>
  <c r="E7"/>
  <c r="E6"/>
  <c r="D13" i="15"/>
  <c r="D13" i="25"/>
  <c r="D12" i="1"/>
  <c r="D12" i="25"/>
  <c r="D11"/>
  <c r="D10"/>
  <c r="D9"/>
  <c r="D8"/>
  <c r="D7"/>
  <c r="D6"/>
  <c r="D48" i="17"/>
  <c r="E43" s="1"/>
  <c r="E37"/>
  <c r="M6" i="24"/>
  <c r="F7" i="31"/>
  <c r="F8"/>
  <c r="F9"/>
  <c r="F10"/>
  <c r="F11"/>
  <c r="F12"/>
  <c r="F6"/>
  <c r="D53" i="32"/>
  <c r="E8" i="28"/>
  <c r="F8"/>
  <c r="G8"/>
  <c r="D8" s="1"/>
  <c r="H8"/>
  <c r="E9"/>
  <c r="F9"/>
  <c r="G9"/>
  <c r="D9" s="1"/>
  <c r="H9"/>
  <c r="H14" s="1"/>
  <c r="E10"/>
  <c r="E14" s="1"/>
  <c r="F10"/>
  <c r="G10"/>
  <c r="H10"/>
  <c r="E11"/>
  <c r="F11"/>
  <c r="D11" s="1"/>
  <c r="G11"/>
  <c r="H11"/>
  <c r="E12"/>
  <c r="D12" s="1"/>
  <c r="F12"/>
  <c r="G12"/>
  <c r="H12"/>
  <c r="E13"/>
  <c r="D13" s="1"/>
  <c r="F13"/>
  <c r="G13"/>
  <c r="H13"/>
  <c r="E7"/>
  <c r="F7"/>
  <c r="F14" s="1"/>
  <c r="G7"/>
  <c r="G14" s="1"/>
  <c r="H7"/>
  <c r="J12" i="24"/>
  <c r="L12"/>
  <c r="E34" i="17"/>
  <c r="M7" i="24"/>
  <c r="M8"/>
  <c r="M9"/>
  <c r="M10"/>
  <c r="M11"/>
  <c r="M5"/>
  <c r="M12" s="1"/>
  <c r="K12"/>
  <c r="F13" i="23"/>
  <c r="K14" i="28"/>
  <c r="O14"/>
  <c r="K7" i="23"/>
  <c r="K9"/>
  <c r="K10"/>
  <c r="K11"/>
  <c r="K13" s="1"/>
  <c r="K12"/>
  <c r="K6"/>
  <c r="I7"/>
  <c r="I6"/>
  <c r="I13" s="1"/>
  <c r="I9"/>
  <c r="I10"/>
  <c r="I11"/>
  <c r="I12"/>
  <c r="D12" i="24"/>
  <c r="E48" i="17"/>
  <c r="G13" i="31"/>
  <c r="I13"/>
  <c r="E13" i="23"/>
  <c r="D13"/>
  <c r="D11" i="26"/>
  <c r="D10"/>
  <c r="D9"/>
  <c r="D8"/>
  <c r="D6"/>
  <c r="D5"/>
  <c r="D7"/>
  <c r="D12" s="1"/>
  <c r="E12"/>
  <c r="F12"/>
  <c r="K13" i="31"/>
  <c r="J13"/>
  <c r="D13"/>
  <c r="E13"/>
  <c r="F13" s="1"/>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6" i="31"/>
  <c r="H7"/>
  <c r="H9"/>
  <c r="H11"/>
  <c r="H10"/>
  <c r="H8"/>
  <c r="H12"/>
  <c r="E14" i="17"/>
  <c r="E31"/>
  <c r="E9"/>
  <c r="B6" i="26"/>
  <c r="B8" i="28"/>
  <c r="B6" i="24"/>
  <c r="B7" i="25"/>
  <c r="B6" i="1"/>
  <c r="B7" i="15"/>
  <c r="E29" i="17"/>
  <c r="E21"/>
  <c r="E15"/>
  <c r="E24"/>
  <c r="E40"/>
  <c r="E23"/>
  <c r="E11"/>
  <c r="E35"/>
  <c r="E5"/>
  <c r="E18"/>
  <c r="E27"/>
  <c r="E17"/>
  <c r="E6"/>
  <c r="E28"/>
  <c r="E19"/>
  <c r="E44"/>
  <c r="E32"/>
  <c r="E25"/>
  <c r="E20"/>
  <c r="E47"/>
  <c r="E12"/>
  <c r="E33"/>
  <c r="E36"/>
  <c r="E39"/>
  <c r="E22"/>
  <c r="B7" i="24"/>
  <c r="B7" i="1"/>
  <c r="B7" i="26"/>
  <c r="B8" i="25"/>
  <c r="B9" i="28"/>
  <c r="B8" i="15"/>
  <c r="B10" i="28"/>
  <c r="B8" i="24"/>
  <c r="B9" i="25"/>
  <c r="B9" i="15"/>
  <c r="B8" i="1"/>
  <c r="B8" i="26"/>
  <c r="B10" i="15"/>
  <c r="B9" i="26"/>
  <c r="B9" i="24"/>
  <c r="B9" i="1"/>
  <c r="B11" i="28"/>
  <c r="B10" i="25"/>
  <c r="B10" i="24"/>
  <c r="B11" i="25"/>
  <c r="B10" i="1"/>
  <c r="B12" i="28"/>
  <c r="B10" i="26"/>
  <c r="B11" i="15"/>
  <c r="B12" i="25"/>
  <c r="B12" i="15"/>
  <c r="B11" i="1"/>
  <c r="B13" i="28"/>
  <c r="B11" i="26"/>
  <c r="B11" i="24"/>
  <c r="H13" i="31"/>
  <c r="E13" i="17"/>
  <c r="E46"/>
  <c r="E30"/>
  <c r="D10" i="28" l="1"/>
  <c r="D7"/>
  <c r="E42" i="17"/>
  <c r="E10"/>
  <c r="E8"/>
  <c r="E41"/>
  <c r="E38"/>
  <c r="E16"/>
  <c r="E45"/>
  <c r="E7"/>
  <c r="E26"/>
  <c r="F13" i="25"/>
  <c r="H13"/>
  <c r="D14" i="28" l="1"/>
</calcChain>
</file>

<file path=xl/sharedStrings.xml><?xml version="1.0" encoding="utf-8"?>
<sst xmlns="http://schemas.openxmlformats.org/spreadsheetml/2006/main" count="382" uniqueCount="215">
  <si>
    <t xml:space="preserve">1Euro 4,9262 BNR 19/07/2021)              </t>
  </si>
  <si>
    <t>Numar de participanti pentru care se fac viramente in luna de referinta IUNIE 2021</t>
  </si>
  <si>
    <t>iunie 2021</t>
  </si>
  <si>
    <t>IUNIE 2021</t>
  </si>
  <si>
    <t>Iunie 2021'</t>
  </si>
  <si>
    <t>Numar participanti in Registrul Participantilor la luna de referinta  MAI 2021</t>
  </si>
  <si>
    <t>Transferuri validate catre alte fonduri la luna de referinta IUNIE 2021</t>
  </si>
  <si>
    <t>Transferuri validate de la alte fonduri la luna de referinta   IUNIE 2021</t>
  </si>
  <si>
    <t>Acte aderare validate pentru luna de referinta IUNIE 2021</t>
  </si>
  <si>
    <t>Asigurati repartizati aleatoriu la luna de referinta IUNIE 2021</t>
  </si>
  <si>
    <t>Numar participanti in Registrul participantilor dupa repartizarea aleatorie la luna de referinta   IUNIE 2021</t>
  </si>
  <si>
    <t>Aprilie 2021'</t>
  </si>
  <si>
    <t>Mai 2021'</t>
  </si>
  <si>
    <t>mai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</si>
  <si>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</si>
  <si>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</si>
  <si>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</si>
  <si>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</si>
  <si>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</si>
  <si>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</si>
  <si>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</si>
  <si>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</si>
  <si>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</si>
  <si>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</si>
  <si>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</si>
  <si>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</si>
  <si>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</si>
  <si>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</si>
  <si>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</si>
  <si>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</si>
  <si>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</si>
  <si>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</si>
  <si>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</si>
  <si>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</si>
  <si>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</si>
  <si>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</si>
  <si>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</si>
  <si>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</si>
  <si>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</si>
  <si>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</si>
  <si>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</si>
  <si>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</si>
  <si>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</si>
  <si>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</si>
  <si>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</si>
  <si>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</si>
  <si>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</si>
  <si>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</si>
  <si>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</si>
  <si>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</si>
  <si>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</si>
  <si>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</si>
  <si>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</si>
  <si>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</si>
  <si>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</si>
  <si>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</si>
  <si>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</si>
  <si>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</si>
  <si>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</si>
  <si>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</si>
  <si>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</si>
  <si>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</si>
  <si>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</si>
  <si>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</si>
  <si>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</si>
  <si>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</si>
  <si>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</si>
  <si>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</si>
  <si>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</si>
  <si>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</si>
  <si>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</si>
  <si>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</si>
  <si>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</si>
  <si>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</si>
  <si>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</si>
  <si>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</si>
  <si>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</si>
  <si>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</si>
  <si>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</si>
  <si>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</si>
  <si>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</si>
  <si>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</si>
  <si>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</si>
  <si>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</si>
  <si>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</si>
  <si>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</si>
  <si>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</si>
  <si>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</si>
  <si>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</si>
  <si>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</si>
  <si>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</si>
  <si>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</si>
  <si>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</si>
  <si>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</si>
  <si>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</si>
  <si>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</si>
  <si>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</si>
  <si>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</si>
  <si>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</si>
  <si>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</si>
  <si>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</si>
  <si>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</si>
  <si>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</si>
  <si>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</si>
  <si>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</si>
  <si>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</si>
  <si>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</si>
  <si>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</si>
  <si>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</si>
  <si>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</si>
  <si>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</si>
  <si>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</si>
  <si>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</si>
  <si>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</si>
  <si>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</si>
  <si>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</si>
  <si>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</si>
  <si>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</si>
  <si>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</si>
  <si>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</si>
  <si>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</si>
  <si>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</si>
  <si>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</si>
  <si>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</si>
  <si>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</si>
  <si>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</si>
  <si>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</si>
  <si>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</si>
  <si>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</si>
  <si>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</si>
  <si>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</si>
  <si>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</si>
  <si>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</si>
  <si>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</si>
  <si>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</si>
  <si>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</si>
  <si>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</si>
  <si>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</si>
  <si>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</si>
  <si>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</si>
  <si>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</si>
  <si>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</si>
  <si>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</si>
  <si>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</si>
  <si>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</si>
  <si>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</si>
  <si>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</si>
  <si>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</si>
  <si>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</si>
  <si>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</si>
  <si>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</si>
  <si>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</si>
  <si>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</si>
  <si>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</si>
  <si>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</si>
  <si>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</si>
  <si>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</si>
  <si>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</si>
  <si>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</si>
  <si>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</si>
  <si>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</si>
  <si>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</si>
  <si>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</si>
  <si>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</si>
  <si>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</si>
  <si>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</si>
  <si>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</si>
  <si>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</si>
  <si>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</si>
  <si>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</si>
  <si>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</si>
  <si>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</si>
  <si>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</si>
  <si>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2021</t>
  </si>
  <si>
    <t>Ianuarie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</si>
  <si>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</si>
  <si>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</si>
  <si>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</si>
  <si>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</si>
  <si>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</si>
  <si>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</si>
  <si>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</si>
  <si>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</si>
  <si>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</si>
  <si>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</si>
  <si>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 xml:space="preserve">1Euro 4,9250 BNR 18/06/2021)              </t>
  </si>
  <si>
    <t>MAI 2021</t>
  </si>
  <si>
    <t>(BNR  18/08/2021)</t>
  </si>
  <si>
    <t xml:space="preserve">1Euro 4,9259 BNR 18/08/2021)              </t>
  </si>
  <si>
    <t>Situatie centralizatoare
privind numarul participantilor si contributiile virate la fondurile de pensii administrate privat
aferente lunii de referinta IUNIE 2021</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</si>
  <si>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</si>
  <si>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</si>
  <si>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</si>
  <si>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</si>
  <si>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</si>
  <si>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IUNIE 2021</t>
  </si>
  <si>
    <t>Situatie centralizatoare                
privind valoarea in Euro a viramentelor catre fondurile de pensii administrate privat 
aferente lunilor de referinta IANUARIE 2020 - IUNIE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</si>
  <si>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</si>
  <si>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</si>
  <si>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</si>
  <si>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</si>
  <si>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</si>
  <si>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</si>
  <si>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Situatie centralizatoare               
privind evolutia contributiei medii in Euro la pilonul II a participantilor pana la luna de referinta 
IUNIE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</si>
  <si>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</si>
  <si>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</si>
  <si>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</si>
  <si>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</si>
  <si>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</si>
  <si>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</si>
  <si>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Situatie centralizatoare           
privind repartizarea participantilor dupa judetul 
angajatorului la luna de referinta 
IUNIE 2021</t>
  </si>
  <si>
    <t>Situatie centralizatoare privind repartizarea participantilor
 dupa judetul de domiciliu pentru care se fac viramente 
la luna de referinta 
IUNIE 2021</t>
  </si>
  <si>
    <t>Situatie centralizatoare privind numarul de participanti  
care nu figurează cu declaraţii depuse 
in sistemul public de pensii</t>
  </si>
  <si>
    <t>Situatie centralizatoare    
privind repartizarea pe sexe a participantilor    
aferente lunii de referinta 
IUNIE 2021</t>
  </si>
  <si>
    <t>Situatie centralizatoare              
privind repartizarea pe sexe si varste a participantilor              
aferente lunii de referinta 
IUNIE 2021</t>
  </si>
</sst>
</file>

<file path=xl/styles.xml><?xml version="1.0" encoding="utf-8"?>
<styleSheet xmlns="http://schemas.openxmlformats.org/spreadsheetml/2006/main">
  <numFmts count="1">
    <numFmt numFmtId="164" formatCode="#,##0.0000"/>
  </numFmts>
  <fonts count="39">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1" fillId="0" borderId="0"/>
    <xf numFmtId="0" fontId="7"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34">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7" fillId="0" borderId="0" xfId="0" applyFont="1" applyFill="1" applyAlignment="1">
      <alignment horizontal="center" vertical="center" wrapText="1"/>
    </xf>
    <xf numFmtId="0" fontId="30" fillId="0" borderId="0" xfId="0" applyFont="1"/>
    <xf numFmtId="0" fontId="0" fillId="0" borderId="0" xfId="0" applyAlignment="1">
      <alignment wrapText="1"/>
    </xf>
    <xf numFmtId="0" fontId="3" fillId="0" borderId="0" xfId="38" applyFont="1"/>
    <xf numFmtId="10" fontId="3" fillId="0" borderId="0" xfId="38" applyNumberFormat="1" applyFont="1"/>
    <xf numFmtId="0" fontId="32" fillId="0" borderId="0" xfId="0" applyFont="1" applyAlignment="1">
      <alignment horizontal="right"/>
    </xf>
    <xf numFmtId="164" fontId="32" fillId="0" borderId="0" xfId="0" applyNumberFormat="1" applyFont="1" applyAlignment="1">
      <alignment horizontal="left" vertical="center"/>
    </xf>
    <xf numFmtId="0" fontId="26" fillId="0" borderId="0" xfId="0" applyFont="1"/>
    <xf numFmtId="3" fontId="26" fillId="0" borderId="0" xfId="0" applyNumberFormat="1" applyFont="1"/>
    <xf numFmtId="0" fontId="32" fillId="0" borderId="0" xfId="0" applyFont="1"/>
    <xf numFmtId="0" fontId="2" fillId="24" borderId="10" xfId="0" applyFont="1" applyFill="1" applyBorder="1" applyAlignment="1">
      <alignment horizontal="center" vertical="center" wrapText="1"/>
    </xf>
    <xf numFmtId="0" fontId="21" fillId="0" borderId="0" xfId="0" applyFont="1"/>
    <xf numFmtId="4" fontId="0" fillId="0" borderId="0" xfId="0" applyNumberFormat="1"/>
    <xf numFmtId="4" fontId="29" fillId="0" borderId="0" xfId="0" applyNumberFormat="1" applyFont="1" applyBorder="1"/>
    <xf numFmtId="0" fontId="35" fillId="0" borderId="0" xfId="38" applyFont="1"/>
    <xf numFmtId="3" fontId="4" fillId="0" borderId="0" xfId="0" applyNumberFormat="1" applyFont="1" applyBorder="1"/>
    <xf numFmtId="3" fontId="0" fillId="0" borderId="0" xfId="0" applyNumberFormat="1" applyBorder="1"/>
    <xf numFmtId="0" fontId="27" fillId="0" borderId="10" xfId="0" applyFont="1" applyFill="1" applyBorder="1" applyAlignment="1">
      <alignment horizontal="center" vertical="center" wrapText="1"/>
    </xf>
    <xf numFmtId="0" fontId="27" fillId="25" borderId="10" xfId="0" applyFont="1" applyFill="1" applyBorder="1" applyAlignment="1">
      <alignment horizontal="center" vertical="center" wrapText="1"/>
    </xf>
    <xf numFmtId="0" fontId="34" fillId="26" borderId="11" xfId="0" applyFont="1" applyFill="1" applyBorder="1" applyAlignment="1">
      <alignment horizontal="center" vertical="center" wrapText="1"/>
    </xf>
    <xf numFmtId="0" fontId="27" fillId="25" borderId="12" xfId="0" applyFont="1" applyFill="1" applyBorder="1" applyAlignment="1">
      <alignment horizontal="center" vertical="center" wrapText="1"/>
    </xf>
    <xf numFmtId="3" fontId="3" fillId="0" borderId="0" xfId="38" applyNumberFormat="1" applyFont="1"/>
    <xf numFmtId="0" fontId="0" fillId="27" borderId="0" xfId="0" applyFill="1"/>
    <xf numFmtId="0" fontId="2" fillId="24" borderId="11" xfId="0" applyFont="1" applyFill="1" applyBorder="1" applyAlignment="1">
      <alignment horizontal="center" vertical="center" wrapText="1"/>
    </xf>
    <xf numFmtId="3" fontId="27" fillId="25" borderId="10" xfId="0" applyNumberFormat="1" applyFont="1" applyFill="1" applyBorder="1" applyAlignment="1">
      <alignment horizontal="center" vertical="center" wrapText="1"/>
    </xf>
    <xf numFmtId="3" fontId="27" fillId="0" borderId="12" xfId="0" applyNumberFormat="1" applyFont="1" applyFill="1" applyBorder="1" applyAlignment="1">
      <alignment horizontal="center" vertical="center" wrapText="1"/>
    </xf>
    <xf numFmtId="0" fontId="36" fillId="0" borderId="0" xfId="0" applyFont="1" applyAlignment="1">
      <alignment horizontal="right"/>
    </xf>
    <xf numFmtId="164" fontId="37" fillId="0" borderId="0" xfId="0" quotePrefix="1" applyNumberFormat="1" applyFont="1" applyAlignment="1">
      <alignment horizontal="left"/>
    </xf>
    <xf numFmtId="0" fontId="36" fillId="0" borderId="0" xfId="0" applyFont="1"/>
    <xf numFmtId="0" fontId="26" fillId="28" borderId="10" xfId="0" applyFont="1" applyFill="1" applyBorder="1" applyAlignment="1">
      <alignment horizontal="center" vertical="center" wrapText="1"/>
    </xf>
    <xf numFmtId="0" fontId="28" fillId="28" borderId="16" xfId="0" applyFont="1" applyFill="1" applyBorder="1" applyAlignment="1">
      <alignment horizontal="centerContinuous"/>
    </xf>
    <xf numFmtId="0" fontId="28" fillId="28" borderId="17" xfId="0" applyFont="1" applyFill="1" applyBorder="1" applyAlignment="1">
      <alignment horizontal="centerContinuous"/>
    </xf>
    <xf numFmtId="3" fontId="28" fillId="28" borderId="17" xfId="0" applyNumberFormat="1" applyFont="1" applyFill="1" applyBorder="1"/>
    <xf numFmtId="3" fontId="28" fillId="28" borderId="18" xfId="0" applyNumberFormat="1" applyFont="1" applyFill="1" applyBorder="1"/>
    <xf numFmtId="0" fontId="26" fillId="29" borderId="11" xfId="0" applyFont="1" applyFill="1" applyBorder="1" applyAlignment="1">
      <alignment horizontal="center"/>
    </xf>
    <xf numFmtId="0" fontId="26" fillId="29" borderId="10" xfId="0" applyFont="1" applyFill="1" applyBorder="1" applyAlignment="1">
      <alignment horizontal="left"/>
    </xf>
    <xf numFmtId="3" fontId="28" fillId="29" borderId="10" xfId="0" applyNumberFormat="1" applyFont="1" applyFill="1" applyBorder="1"/>
    <xf numFmtId="3" fontId="28" fillId="29" borderId="12" xfId="0" applyNumberFormat="1" applyFont="1" applyFill="1" applyBorder="1"/>
    <xf numFmtId="0" fontId="26" fillId="29" borderId="11" xfId="0" quotePrefix="1" applyFont="1" applyFill="1" applyBorder="1" applyAlignment="1">
      <alignment horizontal="center"/>
    </xf>
    <xf numFmtId="0" fontId="26" fillId="28" borderId="12" xfId="0" applyFont="1" applyFill="1" applyBorder="1" applyAlignment="1">
      <alignment horizontal="center" vertical="center" wrapText="1"/>
    </xf>
    <xf numFmtId="0" fontId="26" fillId="28" borderId="16" xfId="0" applyFont="1" applyFill="1" applyBorder="1" applyAlignment="1">
      <alignment horizontal="centerContinuous"/>
    </xf>
    <xf numFmtId="10" fontId="28" fillId="28" borderId="17" xfId="0" applyNumberFormat="1" applyFont="1" applyFill="1" applyBorder="1"/>
    <xf numFmtId="10" fontId="28" fillId="29" borderId="10" xfId="0" applyNumberFormat="1" applyFont="1" applyFill="1" applyBorder="1"/>
    <xf numFmtId="3" fontId="28" fillId="28" borderId="17" xfId="0" applyNumberFormat="1" applyFont="1" applyFill="1" applyBorder="1" applyAlignment="1">
      <alignment horizontal="right"/>
    </xf>
    <xf numFmtId="3" fontId="28" fillId="28" borderId="18" xfId="0" applyNumberFormat="1" applyFont="1" applyFill="1" applyBorder="1" applyAlignment="1">
      <alignment horizontal="right"/>
    </xf>
    <xf numFmtId="0" fontId="36" fillId="28" borderId="10" xfId="0" applyFont="1" applyFill="1" applyBorder="1" applyAlignment="1">
      <alignment vertical="center" wrapText="1"/>
    </xf>
    <xf numFmtId="0" fontId="34" fillId="29" borderId="10" xfId="0" applyFont="1" applyFill="1" applyBorder="1" applyAlignment="1">
      <alignment horizontal="left"/>
    </xf>
    <xf numFmtId="0" fontId="0" fillId="0" borderId="22" xfId="0" applyBorder="1"/>
    <xf numFmtId="0" fontId="0" fillId="0" borderId="16" xfId="0" applyBorder="1"/>
    <xf numFmtId="0" fontId="26" fillId="28" borderId="11" xfId="0" applyFont="1" applyFill="1" applyBorder="1"/>
    <xf numFmtId="0" fontId="28" fillId="29" borderId="10" xfId="0" applyFont="1" applyFill="1" applyBorder="1"/>
    <xf numFmtId="0" fontId="28" fillId="29" borderId="12" xfId="0" applyFont="1" applyFill="1" applyBorder="1"/>
    <xf numFmtId="164" fontId="28" fillId="29" borderId="10" xfId="0" applyNumberFormat="1" applyFont="1" applyFill="1" applyBorder="1"/>
    <xf numFmtId="164" fontId="28" fillId="29" borderId="12" xfId="0" applyNumberFormat="1" applyFont="1" applyFill="1" applyBorder="1"/>
    <xf numFmtId="17" fontId="26" fillId="28" borderId="23" xfId="0" quotePrefix="1" applyNumberFormat="1" applyFont="1" applyFill="1" applyBorder="1" applyAlignment="1">
      <alignment horizontal="center" vertical="center" wrapText="1"/>
    </xf>
    <xf numFmtId="17" fontId="26" fillId="28" borderId="24" xfId="0" quotePrefix="1" applyNumberFormat="1" applyFont="1" applyFill="1" applyBorder="1" applyAlignment="1">
      <alignment horizontal="center" vertical="center" wrapText="1"/>
    </xf>
    <xf numFmtId="0" fontId="36" fillId="28" borderId="17" xfId="0" applyFont="1" applyFill="1" applyBorder="1" applyAlignment="1">
      <alignment vertical="center" wrapText="1"/>
    </xf>
    <xf numFmtId="0" fontId="36" fillId="28" borderId="18" xfId="0" applyFont="1" applyFill="1" applyBorder="1" applyAlignment="1">
      <alignment vertical="center" wrapText="1"/>
    </xf>
    <xf numFmtId="0" fontId="36" fillId="28" borderId="12" xfId="0" applyFont="1" applyFill="1" applyBorder="1" applyAlignment="1">
      <alignment vertical="center" wrapText="1"/>
    </xf>
    <xf numFmtId="2" fontId="28" fillId="28" borderId="17" xfId="0" applyNumberFormat="1" applyFont="1" applyFill="1" applyBorder="1" applyAlignment="1">
      <alignment horizontal="center"/>
    </xf>
    <xf numFmtId="2" fontId="28" fillId="28" borderId="18" xfId="0" applyNumberFormat="1" applyFont="1" applyFill="1" applyBorder="1" applyAlignment="1">
      <alignment horizontal="center"/>
    </xf>
    <xf numFmtId="2" fontId="28" fillId="29" borderId="10" xfId="0" applyNumberFormat="1" applyFont="1" applyFill="1" applyBorder="1" applyAlignment="1">
      <alignment horizontal="center"/>
    </xf>
    <xf numFmtId="2" fontId="28" fillId="29" borderId="12" xfId="0" applyNumberFormat="1" applyFont="1" applyFill="1" applyBorder="1" applyAlignment="1">
      <alignment horizontal="center"/>
    </xf>
    <xf numFmtId="3" fontId="3" fillId="0" borderId="0" xfId="0" applyNumberFormat="1" applyFont="1" applyFill="1" applyBorder="1"/>
    <xf numFmtId="17" fontId="26" fillId="28" borderId="22" xfId="0" quotePrefix="1" applyNumberFormat="1" applyFont="1" applyFill="1" applyBorder="1" applyAlignment="1">
      <alignment horizontal="center" vertical="center" wrapText="1"/>
    </xf>
    <xf numFmtId="3" fontId="28" fillId="29" borderId="16" xfId="0" applyNumberFormat="1" applyFont="1" applyFill="1" applyBorder="1"/>
    <xf numFmtId="3" fontId="28" fillId="29" borderId="17" xfId="0" applyNumberFormat="1" applyFont="1" applyFill="1" applyBorder="1"/>
    <xf numFmtId="3" fontId="28" fillId="29" borderId="18" xfId="0" applyNumberFormat="1" applyFont="1" applyFill="1" applyBorder="1"/>
    <xf numFmtId="0" fontId="26" fillId="28" borderId="11" xfId="38" applyFont="1" applyFill="1" applyBorder="1" applyAlignment="1">
      <alignment horizontal="center"/>
    </xf>
    <xf numFmtId="0" fontId="26" fillId="28" borderId="10" xfId="38" applyFont="1" applyFill="1" applyBorder="1" applyAlignment="1">
      <alignment horizontal="center"/>
    </xf>
    <xf numFmtId="10" fontId="26" fillId="28" borderId="12" xfId="38" applyNumberFormat="1" applyFont="1" applyFill="1" applyBorder="1" applyAlignment="1">
      <alignment horizontal="center"/>
    </xf>
    <xf numFmtId="0" fontId="28" fillId="29" borderId="11" xfId="38" applyFont="1" applyFill="1" applyBorder="1"/>
    <xf numFmtId="0" fontId="28" fillId="29" borderId="10" xfId="38" applyFont="1" applyFill="1" applyBorder="1"/>
    <xf numFmtId="10" fontId="28" fillId="29" borderId="12" xfId="38" applyNumberFormat="1" applyFont="1" applyFill="1" applyBorder="1"/>
    <xf numFmtId="0" fontId="28" fillId="28" borderId="16" xfId="38" applyFont="1" applyFill="1" applyBorder="1"/>
    <xf numFmtId="0" fontId="28" fillId="28" borderId="17" xfId="38" applyFont="1" applyFill="1" applyBorder="1"/>
    <xf numFmtId="10" fontId="28" fillId="28" borderId="18" xfId="38" applyNumberFormat="1" applyFont="1" applyFill="1" applyBorder="1"/>
    <xf numFmtId="0" fontId="26" fillId="28" borderId="12" xfId="38" applyFont="1" applyFill="1" applyBorder="1" applyAlignment="1">
      <alignment horizontal="center" vertical="center" wrapText="1"/>
    </xf>
    <xf numFmtId="0" fontId="26" fillId="28" borderId="12" xfId="38" applyFont="1" applyFill="1" applyBorder="1" applyAlignment="1">
      <alignment horizontal="center"/>
    </xf>
    <xf numFmtId="0" fontId="28" fillId="29" borderId="11" xfId="38" applyFont="1" applyFill="1" applyBorder="1" applyAlignment="1">
      <alignment horizontal="center"/>
    </xf>
    <xf numFmtId="3" fontId="28" fillId="29" borderId="12" xfId="37" applyNumberFormat="1" applyFont="1" applyFill="1" applyBorder="1"/>
    <xf numFmtId="0" fontId="28" fillId="29" borderId="11" xfId="38" applyFont="1" applyFill="1" applyBorder="1" applyAlignment="1">
      <alignment horizontal="left"/>
    </xf>
    <xf numFmtId="3" fontId="28" fillId="28" borderId="18" xfId="37" applyNumberFormat="1" applyFont="1" applyFill="1" applyBorder="1"/>
    <xf numFmtId="17" fontId="28" fillId="29" borderId="11" xfId="0" quotePrefix="1" applyNumberFormat="1" applyFont="1" applyFill="1" applyBorder="1"/>
    <xf numFmtId="17" fontId="28" fillId="29" borderId="16" xfId="0" quotePrefix="1" applyNumberFormat="1" applyFont="1" applyFill="1" applyBorder="1"/>
    <xf numFmtId="3" fontId="6" fillId="0" borderId="10" xfId="0" applyNumberFormat="1" applyFont="1" applyBorder="1"/>
    <xf numFmtId="3" fontId="6" fillId="0" borderId="12" xfId="0" applyNumberFormat="1" applyFont="1" applyBorder="1"/>
    <xf numFmtId="0" fontId="26" fillId="28" borderId="10" xfId="0" applyFont="1" applyFill="1" applyBorder="1" applyAlignment="1">
      <alignment horizontal="center" vertical="center" wrapText="1"/>
    </xf>
    <xf numFmtId="0" fontId="26" fillId="28" borderId="13" xfId="0" applyFont="1" applyFill="1" applyBorder="1" applyAlignment="1">
      <alignment horizontal="center" wrapText="1"/>
    </xf>
    <xf numFmtId="0" fontId="26" fillId="28" borderId="14" xfId="0" applyFont="1" applyFill="1" applyBorder="1" applyAlignment="1">
      <alignment horizontal="center"/>
    </xf>
    <xf numFmtId="0" fontId="26" fillId="28" borderId="15" xfId="0" applyFont="1" applyFill="1" applyBorder="1" applyAlignment="1">
      <alignment horizontal="center"/>
    </xf>
    <xf numFmtId="3" fontId="26" fillId="28" borderId="12" xfId="0" applyNumberFormat="1" applyFont="1" applyFill="1" applyBorder="1" applyAlignment="1">
      <alignment horizontal="center" vertical="center" wrapText="1"/>
    </xf>
    <xf numFmtId="0" fontId="34" fillId="28" borderId="11" xfId="0" applyFont="1" applyFill="1" applyBorder="1" applyAlignment="1">
      <alignment horizontal="center" vertical="center" wrapText="1"/>
    </xf>
    <xf numFmtId="0" fontId="34" fillId="28" borderId="10" xfId="0" applyFont="1" applyFill="1" applyBorder="1" applyAlignment="1">
      <alignment horizontal="center" vertical="center" wrapText="1"/>
    </xf>
    <xf numFmtId="3" fontId="26" fillId="28" borderId="10" xfId="0" applyNumberFormat="1"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0" fillId="0" borderId="0" xfId="0" applyAlignment="1">
      <alignment horizontal="left" vertical="top"/>
    </xf>
    <xf numFmtId="0" fontId="26" fillId="28" borderId="12" xfId="0" applyFont="1" applyFill="1" applyBorder="1" applyAlignment="1">
      <alignment horizontal="center" vertical="center" wrapText="1"/>
    </xf>
    <xf numFmtId="0" fontId="28" fillId="28" borderId="16" xfId="0" applyFont="1" applyFill="1" applyBorder="1" applyAlignment="1">
      <alignment horizontal="center"/>
    </xf>
    <xf numFmtId="0" fontId="28" fillId="28" borderId="17" xfId="0" applyFont="1" applyFill="1" applyBorder="1" applyAlignment="1">
      <alignment horizontal="center"/>
    </xf>
    <xf numFmtId="0" fontId="26" fillId="28" borderId="11" xfId="0" applyFont="1" applyFill="1" applyBorder="1" applyAlignment="1">
      <alignment horizontal="center" vertical="center" wrapText="1"/>
    </xf>
    <xf numFmtId="17" fontId="26" fillId="28" borderId="12" xfId="0" quotePrefix="1" applyNumberFormat="1" applyFont="1" applyFill="1" applyBorder="1" applyAlignment="1">
      <alignment horizontal="center" vertical="center" wrapText="1"/>
    </xf>
    <xf numFmtId="17" fontId="26" fillId="28" borderId="10" xfId="0" quotePrefix="1" applyNumberFormat="1" applyFont="1" applyFill="1" applyBorder="1" applyAlignment="1">
      <alignment horizontal="center" vertical="center" wrapText="1"/>
    </xf>
    <xf numFmtId="0" fontId="26" fillId="28" borderId="19" xfId="0" applyFont="1" applyFill="1" applyBorder="1" applyAlignment="1">
      <alignment horizontal="center" vertical="center" wrapText="1"/>
    </xf>
    <xf numFmtId="0" fontId="26" fillId="28" borderId="20" xfId="0" applyFont="1" applyFill="1" applyBorder="1" applyAlignment="1">
      <alignment horizontal="center" vertical="center"/>
    </xf>
    <xf numFmtId="0" fontId="26" fillId="28" borderId="21" xfId="0" applyFont="1" applyFill="1" applyBorder="1" applyAlignment="1">
      <alignment horizontal="center" vertical="center"/>
    </xf>
    <xf numFmtId="0" fontId="26" fillId="28" borderId="10" xfId="0" quotePrefix="1" applyFont="1" applyFill="1" applyBorder="1" applyAlignment="1">
      <alignment horizontal="center" vertical="center" wrapText="1"/>
    </xf>
    <xf numFmtId="0" fontId="21" fillId="28" borderId="10" xfId="0" applyFont="1" applyFill="1" applyBorder="1" applyAlignment="1">
      <alignment horizontal="center" vertical="center" wrapText="1"/>
    </xf>
    <xf numFmtId="0" fontId="21" fillId="28" borderId="12" xfId="0" applyFont="1" applyFill="1" applyBorder="1" applyAlignment="1">
      <alignment horizontal="center" vertical="center" wrapText="1"/>
    </xf>
    <xf numFmtId="0" fontId="21" fillId="28" borderId="11" xfId="0" applyFont="1" applyFill="1" applyBorder="1" applyAlignment="1">
      <alignment horizontal="center" vertical="center" wrapText="1"/>
    </xf>
    <xf numFmtId="0" fontId="26" fillId="28" borderId="11" xfId="38" applyFont="1" applyFill="1" applyBorder="1" applyAlignment="1">
      <alignment horizontal="center"/>
    </xf>
    <xf numFmtId="0" fontId="26" fillId="28" borderId="10" xfId="38" applyFont="1" applyFill="1" applyBorder="1" applyAlignment="1">
      <alignment horizontal="center"/>
    </xf>
    <xf numFmtId="0" fontId="26" fillId="28" borderId="12" xfId="38" applyFont="1" applyFill="1" applyBorder="1" applyAlignment="1">
      <alignment horizontal="center"/>
    </xf>
    <xf numFmtId="0" fontId="2" fillId="0" borderId="0" xfId="38" applyFont="1" applyAlignment="1">
      <alignment horizontal="center"/>
    </xf>
    <xf numFmtId="0" fontId="26" fillId="28" borderId="19" xfId="38" applyFont="1" applyFill="1" applyBorder="1" applyAlignment="1">
      <alignment horizontal="center" vertical="center" wrapText="1"/>
    </xf>
    <xf numFmtId="0" fontId="26" fillId="28" borderId="20" xfId="38" applyFont="1" applyFill="1" applyBorder="1" applyAlignment="1">
      <alignment horizontal="center" vertical="center"/>
    </xf>
    <xf numFmtId="0" fontId="26" fillId="28" borderId="21" xfId="38" applyFont="1" applyFill="1" applyBorder="1" applyAlignment="1">
      <alignment horizontal="center" vertical="center"/>
    </xf>
    <xf numFmtId="0" fontId="26" fillId="28" borderId="11" xfId="38" applyFont="1" applyFill="1" applyBorder="1" applyAlignment="1">
      <alignment horizontal="center" vertical="center"/>
    </xf>
    <xf numFmtId="0" fontId="26" fillId="28" borderId="10" xfId="38" applyFont="1" applyFill="1" applyBorder="1" applyAlignment="1">
      <alignment horizontal="center" vertical="center"/>
    </xf>
    <xf numFmtId="0" fontId="26" fillId="28" borderId="19" xfId="37" applyFont="1" applyFill="1" applyBorder="1" applyAlignment="1">
      <alignment horizontal="center" vertical="center" wrapText="1"/>
    </xf>
    <xf numFmtId="0" fontId="26" fillId="28" borderId="20" xfId="37" applyFont="1" applyFill="1" applyBorder="1" applyAlignment="1">
      <alignment horizontal="center" vertical="center"/>
    </xf>
    <xf numFmtId="0" fontId="26" fillId="28" borderId="21" xfId="37" applyFont="1" applyFill="1" applyBorder="1" applyAlignment="1">
      <alignment horizontal="center" vertical="center"/>
    </xf>
    <xf numFmtId="3" fontId="28" fillId="28" borderId="16" xfId="0" applyNumberFormat="1" applyFont="1" applyFill="1" applyBorder="1" applyAlignment="1">
      <alignment horizontal="center"/>
    </xf>
    <xf numFmtId="3" fontId="28" fillId="28" borderId="17" xfId="0" applyNumberFormat="1" applyFont="1" applyFill="1" applyBorder="1" applyAlignment="1">
      <alignment horizontal="center"/>
    </xf>
    <xf numFmtId="0" fontId="26" fillId="28" borderId="25" xfId="0" applyFont="1" applyFill="1" applyBorder="1" applyAlignment="1">
      <alignment horizontal="center" vertical="center" wrapText="1"/>
    </xf>
    <xf numFmtId="0" fontId="26" fillId="28" borderId="26" xfId="0" applyFont="1" applyFill="1" applyBorder="1" applyAlignment="1">
      <alignment horizontal="center" vertical="center" wrapText="1"/>
    </xf>
    <xf numFmtId="0" fontId="26" fillId="28" borderId="27"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IUNIE 2021
</a:t>
            </a:r>
          </a:p>
        </c:rich>
      </c:tx>
      <c:layout>
        <c:manualLayout>
          <c:xMode val="edge"/>
          <c:yMode val="edge"/>
          <c:x val="0.34214441682184682"/>
          <c:y val="9.6477381503782628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rp_sexe_0621!$E$4:$F$4</c:f>
              <c:strCache>
                <c:ptCount val="2"/>
                <c:pt idx="0">
                  <c:v>femei</c:v>
                </c:pt>
                <c:pt idx="1">
                  <c:v>barbati</c:v>
                </c:pt>
              </c:strCache>
            </c:strRef>
          </c:cat>
          <c:val>
            <c:numRef>
              <c:f>rp_sexe_0621!$E$12:$F$12</c:f>
              <c:numCache>
                <c:formatCode>#,##0</c:formatCode>
                <c:ptCount val="2"/>
                <c:pt idx="0">
                  <c:v>3697680</c:v>
                </c:pt>
                <c:pt idx="1">
                  <c:v>4009155</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31202717322"/>
          <c:w val="8.7680300466643213E-2"/>
          <c:h val="0.14729946991920118"/>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a:t>
            </a:r>
          </a:p>
          <a:p>
            <a:pPr>
              <a:defRPr sz="1050"/>
            </a:pPr>
            <a:r>
              <a:rPr lang="en-US" sz="1050"/>
              <a:t> aferente lunii de referinta IUNIE 2021</a:t>
            </a:r>
          </a:p>
        </c:rich>
      </c:tx>
      <c:layout>
        <c:manualLayout>
          <c:xMode val="edge"/>
          <c:yMode val="edge"/>
          <c:x val="0.31779338507056371"/>
          <c:y val="8.12596370659147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rp_varste_sexe_0621!$E$5:$H$5</c:f>
              <c:strCache>
                <c:ptCount val="1"/>
                <c:pt idx="0">
                  <c:v>15-25 ani 25-35 ani 35-45 ani peste 45 de ani</c:v>
                </c:pt>
              </c:strCache>
            </c:strRef>
          </c:tx>
          <c:dLbls>
            <c:dLbl>
              <c:idx val="0"/>
              <c:layout>
                <c:manualLayout>
                  <c:x val="-0.12398279209181699"/>
                  <c:y val="3.616787977117202E-3"/>
                </c:manualLayout>
              </c:layout>
              <c:showVal val="1"/>
            </c:dLbl>
            <c:dLbl>
              <c:idx val="1"/>
              <c:layout>
                <c:manualLayout>
                  <c:x val="-0.38069434220130766"/>
                  <c:y val="1.0002530402034695E-4"/>
                </c:manualLayout>
              </c:layout>
              <c:showVal val="1"/>
            </c:dLbl>
            <c:dLbl>
              <c:idx val="2"/>
              <c:layout>
                <c:manualLayout>
                  <c:x val="-0.42128139899672307"/>
                  <c:y val="3.639809674074621E-4"/>
                </c:manualLayout>
              </c:layout>
              <c:showVal val="1"/>
            </c:dLbl>
            <c:dLbl>
              <c:idx val="3"/>
              <c:layout>
                <c:manualLayout>
                  <c:x val="-0.20243606827253113"/>
                  <c:y val="-6.9335000421733651E-3"/>
                </c:manualLayout>
              </c:layout>
              <c:showVal val="1"/>
            </c:dLbl>
            <c:txPr>
              <a:bodyPr/>
              <a:lstStyle/>
              <a:p>
                <a:pPr>
                  <a:defRPr b="1"/>
                </a:pPr>
                <a:endParaRPr lang="en-US"/>
              </a:p>
            </c:txPr>
            <c:showVal val="1"/>
          </c:dLbls>
          <c:cat>
            <c:strRef>
              <c:f>rp_varste_sexe_0621!$E$5:$H$5</c:f>
              <c:strCache>
                <c:ptCount val="4"/>
                <c:pt idx="0">
                  <c:v>15-25 ani</c:v>
                </c:pt>
                <c:pt idx="1">
                  <c:v>25-35 ani</c:v>
                </c:pt>
                <c:pt idx="2">
                  <c:v>35-45 ani</c:v>
                </c:pt>
                <c:pt idx="3">
                  <c:v>peste 45 de ani</c:v>
                </c:pt>
              </c:strCache>
            </c:strRef>
          </c:cat>
          <c:val>
            <c:numRef>
              <c:f>rp_varste_sexe_0621!$E$14:$H$14</c:f>
              <c:numCache>
                <c:formatCode>#,##0</c:formatCode>
                <c:ptCount val="4"/>
                <c:pt idx="0">
                  <c:v>723598</c:v>
                </c:pt>
                <c:pt idx="1">
                  <c:v>2197165</c:v>
                </c:pt>
                <c:pt idx="2">
                  <c:v>2715451</c:v>
                </c:pt>
                <c:pt idx="3">
                  <c:v>2070621</c:v>
                </c:pt>
              </c:numCache>
            </c:numRef>
          </c:val>
        </c:ser>
        <c:dLbls>
          <c:showVal val="1"/>
        </c:dLbls>
        <c:shape val="box"/>
        <c:axId val="121943936"/>
        <c:axId val="121945472"/>
        <c:axId val="0"/>
      </c:bar3DChart>
      <c:catAx>
        <c:axId val="121943936"/>
        <c:scaling>
          <c:orientation val="minMax"/>
        </c:scaling>
        <c:axPos val="l"/>
        <c:numFmt formatCode="General" sourceLinked="1"/>
        <c:tickLblPos val="low"/>
        <c:txPr>
          <a:bodyPr rot="0" vert="horz"/>
          <a:lstStyle/>
          <a:p>
            <a:pPr>
              <a:defRPr b="1"/>
            </a:pPr>
            <a:endParaRPr lang="en-US"/>
          </a:p>
        </c:txPr>
        <c:crossAx val="121945472"/>
        <c:crosses val="autoZero"/>
        <c:lblAlgn val="ctr"/>
        <c:lblOffset val="100"/>
        <c:tickLblSkip val="1"/>
        <c:tickMarkSkip val="1"/>
      </c:catAx>
      <c:valAx>
        <c:axId val="121945472"/>
        <c:scaling>
          <c:orientation val="minMax"/>
        </c:scaling>
        <c:axPos val="b"/>
        <c:majorGridlines/>
        <c:numFmt formatCode="#,##0" sourceLinked="1"/>
        <c:tickLblPos val="nextTo"/>
        <c:txPr>
          <a:bodyPr rot="0" vert="horz"/>
          <a:lstStyle/>
          <a:p>
            <a:pPr>
              <a:defRPr b="1"/>
            </a:pPr>
            <a:endParaRPr lang="en-US"/>
          </a:p>
        </c:txPr>
        <c:crossAx val="121943936"/>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7</xdr:col>
      <xdr:colOff>775842</xdr:colOff>
      <xdr:row>32</xdr:row>
      <xdr:rowOff>94833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5852667" cy="39810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50382</xdr:colOff>
      <xdr:row>26</xdr:row>
      <xdr:rowOff>58988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432007" cy="36213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140322</xdr:colOff>
      <xdr:row>27</xdr:row>
      <xdr:rowOff>104345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712447" cy="38286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613381"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6246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E24" sqref="E24"/>
    </sheetView>
  </sheetViews>
  <sheetFormatPr defaultRowHeight="12.75"/>
  <cols>
    <col min="2" max="2" width="6.28515625" customWidth="1"/>
    <col min="3" max="3" width="19.8554687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4" ht="13.5" thickBot="1"/>
    <row r="2" spans="2:14" ht="39" customHeight="1">
      <c r="B2" s="94" t="s">
        <v>189</v>
      </c>
      <c r="C2" s="95"/>
      <c r="D2" s="95"/>
      <c r="E2" s="95"/>
      <c r="F2" s="95"/>
      <c r="G2" s="95"/>
      <c r="H2" s="95"/>
      <c r="I2" s="95"/>
      <c r="J2" s="95"/>
      <c r="K2" s="96"/>
    </row>
    <row r="3" spans="2:14" s="5" customFormat="1" ht="76.5" customHeight="1">
      <c r="B3" s="98" t="s">
        <v>20</v>
      </c>
      <c r="C3" s="99" t="s">
        <v>161</v>
      </c>
      <c r="D3" s="93" t="s">
        <v>114</v>
      </c>
      <c r="E3" s="93" t="s">
        <v>129</v>
      </c>
      <c r="F3" s="93" t="s">
        <v>130</v>
      </c>
      <c r="G3" s="93"/>
      <c r="H3" s="93"/>
      <c r="I3" s="93" t="s">
        <v>131</v>
      </c>
      <c r="J3" s="100" t="s">
        <v>132</v>
      </c>
      <c r="K3" s="97" t="s">
        <v>133</v>
      </c>
    </row>
    <row r="4" spans="2:14" s="5" customFormat="1" ht="56.25" customHeight="1">
      <c r="B4" s="98" t="s">
        <v>20</v>
      </c>
      <c r="C4" s="99"/>
      <c r="D4" s="93"/>
      <c r="E4" s="93"/>
      <c r="F4" s="35" t="s">
        <v>18</v>
      </c>
      <c r="G4" s="35" t="s">
        <v>134</v>
      </c>
      <c r="H4" s="35" t="s">
        <v>135</v>
      </c>
      <c r="I4" s="93"/>
      <c r="J4" s="100"/>
      <c r="K4" s="97"/>
    </row>
    <row r="5" spans="2:14" s="6" customFormat="1" ht="13.5" hidden="1" customHeight="1">
      <c r="B5" s="25"/>
      <c r="C5" s="23"/>
      <c r="D5" s="24" t="s">
        <v>119</v>
      </c>
      <c r="E5" s="24" t="s">
        <v>142</v>
      </c>
      <c r="F5" s="24" t="s">
        <v>143</v>
      </c>
      <c r="G5" s="24" t="s">
        <v>144</v>
      </c>
      <c r="H5" s="24" t="s">
        <v>145</v>
      </c>
      <c r="I5" s="23"/>
      <c r="J5" s="30" t="s">
        <v>146</v>
      </c>
      <c r="K5" s="31"/>
    </row>
    <row r="6" spans="2:14" ht="15">
      <c r="B6" s="40">
        <v>1</v>
      </c>
      <c r="C6" s="41" t="s">
        <v>171</v>
      </c>
      <c r="D6" s="42">
        <v>1078055</v>
      </c>
      <c r="E6" s="42">
        <v>1133175</v>
      </c>
      <c r="F6" s="42">
        <v>117344807</v>
      </c>
      <c r="G6" s="42">
        <v>112844420</v>
      </c>
      <c r="H6" s="42">
        <v>4500387</v>
      </c>
      <c r="I6" s="42">
        <f t="shared" ref="I6:I12" si="0">F6/$C$15</f>
        <v>23822003.4917477</v>
      </c>
      <c r="J6" s="42">
        <v>3009316205</v>
      </c>
      <c r="K6" s="43">
        <f t="shared" ref="K6:K12" si="1">J6/$C$15</f>
        <v>610917031.40542841</v>
      </c>
      <c r="N6" s="19"/>
    </row>
    <row r="7" spans="2:14" ht="15">
      <c r="B7" s="44">
        <v>2</v>
      </c>
      <c r="C7" s="41" t="s">
        <v>136</v>
      </c>
      <c r="D7" s="42">
        <v>1622976</v>
      </c>
      <c r="E7" s="42">
        <v>1709004</v>
      </c>
      <c r="F7" s="42">
        <v>175159502</v>
      </c>
      <c r="G7" s="42">
        <v>168187398</v>
      </c>
      <c r="H7" s="42">
        <v>6972104</v>
      </c>
      <c r="I7" s="42">
        <f t="shared" si="0"/>
        <v>35558883.046752878</v>
      </c>
      <c r="J7" s="42">
        <v>4485203000</v>
      </c>
      <c r="K7" s="43">
        <f t="shared" si="1"/>
        <v>910534724.6188513</v>
      </c>
      <c r="N7" s="19"/>
    </row>
    <row r="8" spans="2:14" ht="15">
      <c r="B8" s="44">
        <v>3</v>
      </c>
      <c r="C8" s="41" t="s">
        <v>16</v>
      </c>
      <c r="D8" s="42">
        <v>701627</v>
      </c>
      <c r="E8" s="42">
        <v>731753</v>
      </c>
      <c r="F8" s="42">
        <v>65506055</v>
      </c>
      <c r="G8" s="42">
        <v>62608405</v>
      </c>
      <c r="H8" s="42">
        <v>2897650</v>
      </c>
      <c r="I8" s="42">
        <f t="shared" si="0"/>
        <v>13298291.682738179</v>
      </c>
      <c r="J8" s="42">
        <v>1669659114</v>
      </c>
      <c r="K8" s="43">
        <f t="shared" si="1"/>
        <v>338955137.94433504</v>
      </c>
      <c r="N8" s="19"/>
    </row>
    <row r="9" spans="2:14" ht="15">
      <c r="B9" s="44">
        <v>4</v>
      </c>
      <c r="C9" s="41" t="s">
        <v>17</v>
      </c>
      <c r="D9" s="42">
        <v>489767</v>
      </c>
      <c r="E9" s="42">
        <v>509287</v>
      </c>
      <c r="F9" s="42">
        <v>44615482</v>
      </c>
      <c r="G9" s="42">
        <v>42678339</v>
      </c>
      <c r="H9" s="42">
        <v>1937143</v>
      </c>
      <c r="I9" s="42">
        <f t="shared" si="0"/>
        <v>9057325.9708885681</v>
      </c>
      <c r="J9" s="42">
        <v>1138155653</v>
      </c>
      <c r="K9" s="43">
        <f t="shared" si="1"/>
        <v>231055371.2012018</v>
      </c>
      <c r="N9" s="19"/>
    </row>
    <row r="10" spans="2:14" ht="15">
      <c r="B10" s="44">
        <v>5</v>
      </c>
      <c r="C10" s="41" t="s">
        <v>137</v>
      </c>
      <c r="D10" s="42">
        <v>966901</v>
      </c>
      <c r="E10" s="42">
        <v>1009451</v>
      </c>
      <c r="F10" s="42">
        <v>90459305</v>
      </c>
      <c r="G10" s="42">
        <v>86661182</v>
      </c>
      <c r="H10" s="42">
        <v>3798123</v>
      </c>
      <c r="I10" s="42">
        <f t="shared" si="0"/>
        <v>18364015.712864652</v>
      </c>
      <c r="J10" s="42">
        <v>2311102469</v>
      </c>
      <c r="K10" s="43">
        <f t="shared" si="1"/>
        <v>469173647.25227875</v>
      </c>
      <c r="N10" s="19"/>
    </row>
    <row r="11" spans="2:14" ht="15">
      <c r="B11" s="44">
        <v>6</v>
      </c>
      <c r="C11" s="41" t="s">
        <v>138</v>
      </c>
      <c r="D11" s="42">
        <v>801973</v>
      </c>
      <c r="E11" s="42">
        <v>839364</v>
      </c>
      <c r="F11" s="42">
        <v>79037976</v>
      </c>
      <c r="G11" s="42">
        <v>75740307</v>
      </c>
      <c r="H11" s="42">
        <v>3297669</v>
      </c>
      <c r="I11" s="42">
        <f t="shared" si="0"/>
        <v>16045387.847905966</v>
      </c>
      <c r="J11" s="42">
        <v>2019846486</v>
      </c>
      <c r="K11" s="43">
        <f t="shared" si="1"/>
        <v>410046181.61148214</v>
      </c>
      <c r="N11" s="19"/>
    </row>
    <row r="12" spans="2:14" ht="15">
      <c r="B12" s="44">
        <v>7</v>
      </c>
      <c r="C12" s="41" t="s">
        <v>170</v>
      </c>
      <c r="D12" s="42">
        <v>2045536</v>
      </c>
      <c r="E12" s="42">
        <v>2168937</v>
      </c>
      <c r="F12" s="42">
        <v>269796329</v>
      </c>
      <c r="G12" s="42">
        <v>260138606</v>
      </c>
      <c r="H12" s="42">
        <v>9657723</v>
      </c>
      <c r="I12" s="42">
        <f t="shared" si="0"/>
        <v>54770971.599098638</v>
      </c>
      <c r="J12" s="42">
        <v>6937213738</v>
      </c>
      <c r="K12" s="43">
        <f t="shared" si="1"/>
        <v>1408313960.4945288</v>
      </c>
      <c r="N12" s="19"/>
    </row>
    <row r="13" spans="2:14" ht="15.75" thickBot="1">
      <c r="B13" s="36" t="s">
        <v>21</v>
      </c>
      <c r="C13" s="37"/>
      <c r="D13" s="38">
        <f t="shared" ref="D13:K13" si="2">SUM(D6:D12)</f>
        <v>7706835</v>
      </c>
      <c r="E13" s="38">
        <f t="shared" si="2"/>
        <v>8100971</v>
      </c>
      <c r="F13" s="38">
        <f t="shared" si="2"/>
        <v>841919456</v>
      </c>
      <c r="G13" s="38">
        <f t="shared" si="2"/>
        <v>808858657</v>
      </c>
      <c r="H13" s="38">
        <f t="shared" si="2"/>
        <v>33060799</v>
      </c>
      <c r="I13" s="38">
        <f t="shared" si="2"/>
        <v>170916879.3519966</v>
      </c>
      <c r="J13" s="38">
        <f t="shared" si="2"/>
        <v>21570496665</v>
      </c>
      <c r="K13" s="39">
        <f t="shared" si="2"/>
        <v>4378996054.5281067</v>
      </c>
      <c r="N13" s="18"/>
    </row>
    <row r="15" spans="2:14" s="13" customFormat="1">
      <c r="B15" s="32" t="s">
        <v>190</v>
      </c>
      <c r="C15" s="33">
        <v>4.9259000000000004</v>
      </c>
      <c r="J15" s="14"/>
      <c r="K15" s="14"/>
    </row>
    <row r="16" spans="2:14">
      <c r="B16" s="34"/>
      <c r="C16" s="34" t="s">
        <v>187</v>
      </c>
    </row>
    <row r="17" spans="7:7">
      <c r="G17" s="18"/>
    </row>
    <row r="18" spans="7:7">
      <c r="G18" s="18"/>
    </row>
    <row r="19" spans="7:7">
      <c r="G19" s="18"/>
    </row>
    <row r="20" spans="7:7">
      <c r="G20" s="18"/>
    </row>
    <row r="21" spans="7:7">
      <c r="G21" s="18"/>
    </row>
    <row r="22" spans="7:7">
      <c r="G22" s="18"/>
    </row>
    <row r="23" spans="7:7">
      <c r="G23" s="18"/>
    </row>
    <row r="24" spans="7:7">
      <c r="G24" s="18"/>
    </row>
    <row r="25" spans="7:7">
      <c r="G25" s="18"/>
    </row>
    <row r="26" spans="7:7">
      <c r="G26" s="18"/>
    </row>
    <row r="27" spans="7:7">
      <c r="G27" s="18"/>
    </row>
    <row r="28" spans="7:7">
      <c r="G28" s="18"/>
    </row>
    <row r="29" spans="7:7">
      <c r="G29" s="18"/>
    </row>
    <row r="30" spans="7:7">
      <c r="G30" s="18"/>
    </row>
    <row r="31" spans="7:7">
      <c r="G31" s="18"/>
    </row>
  </sheetData>
  <mergeCells count="9">
    <mergeCell ref="F3:H3"/>
    <mergeCell ref="B2:K2"/>
    <mergeCell ref="K3:K4"/>
    <mergeCell ref="I3:I4"/>
    <mergeCell ref="B3:B4"/>
    <mergeCell ref="C3:C4"/>
    <mergeCell ref="D3:D4"/>
    <mergeCell ref="E3:E4"/>
    <mergeCell ref="J3:J4"/>
  </mergeCells>
  <phoneticPr fontId="33"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K24" sqref="K24"/>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6.25" customHeight="1">
      <c r="B2" s="121" t="s">
        <v>210</v>
      </c>
      <c r="C2" s="122"/>
      <c r="D2" s="122"/>
      <c r="E2" s="123"/>
    </row>
    <row r="3" spans="2:5">
      <c r="B3" s="117" t="s">
        <v>22</v>
      </c>
      <c r="C3" s="118"/>
      <c r="D3" s="118" t="s">
        <v>23</v>
      </c>
      <c r="E3" s="119"/>
    </row>
    <row r="4" spans="2:5">
      <c r="B4" s="74" t="s">
        <v>24</v>
      </c>
      <c r="C4" s="75" t="s">
        <v>25</v>
      </c>
      <c r="D4" s="75" t="s">
        <v>26</v>
      </c>
      <c r="E4" s="76" t="s">
        <v>27</v>
      </c>
    </row>
    <row r="5" spans="2:5" ht="15.75">
      <c r="B5" s="77"/>
      <c r="C5" s="78" t="s">
        <v>28</v>
      </c>
      <c r="D5" s="42">
        <v>104502</v>
      </c>
      <c r="E5" s="79">
        <f t="shared" ref="E5:E48" si="0">D5/$D$48</f>
        <v>1.3559651919367678E-2</v>
      </c>
    </row>
    <row r="6" spans="2:5" ht="15.75">
      <c r="B6" s="77" t="s">
        <v>29</v>
      </c>
      <c r="C6" s="78" t="s">
        <v>30</v>
      </c>
      <c r="D6" s="42">
        <v>68977</v>
      </c>
      <c r="E6" s="79">
        <f t="shared" si="0"/>
        <v>8.950107274905977E-3</v>
      </c>
    </row>
    <row r="7" spans="2:5" ht="15.75">
      <c r="B7" s="77" t="s">
        <v>31</v>
      </c>
      <c r="C7" s="78" t="s">
        <v>32</v>
      </c>
      <c r="D7" s="42">
        <v>96936</v>
      </c>
      <c r="E7" s="79">
        <f t="shared" si="0"/>
        <v>1.2577925957932147E-2</v>
      </c>
    </row>
    <row r="8" spans="2:5" ht="15.75">
      <c r="B8" s="77" t="s">
        <v>33</v>
      </c>
      <c r="C8" s="78" t="s">
        <v>34</v>
      </c>
      <c r="D8" s="42">
        <v>124602</v>
      </c>
      <c r="E8" s="79">
        <f t="shared" si="0"/>
        <v>1.61677264402313E-2</v>
      </c>
    </row>
    <row r="9" spans="2:5" ht="15.75">
      <c r="B9" s="77" t="s">
        <v>35</v>
      </c>
      <c r="C9" s="78" t="s">
        <v>36</v>
      </c>
      <c r="D9" s="42">
        <v>104552</v>
      </c>
      <c r="E9" s="79">
        <f t="shared" si="0"/>
        <v>1.3566139666932016E-2</v>
      </c>
    </row>
    <row r="10" spans="2:5" ht="15.75">
      <c r="B10" s="77" t="s">
        <v>37</v>
      </c>
      <c r="C10" s="78" t="s">
        <v>38</v>
      </c>
      <c r="D10" s="42">
        <v>157848</v>
      </c>
      <c r="E10" s="79">
        <f t="shared" si="0"/>
        <v>2.0481559550710505E-2</v>
      </c>
    </row>
    <row r="11" spans="2:5" ht="15.75">
      <c r="B11" s="77" t="s">
        <v>39</v>
      </c>
      <c r="C11" s="78" t="s">
        <v>40</v>
      </c>
      <c r="D11" s="42">
        <v>69664</v>
      </c>
      <c r="E11" s="79">
        <f t="shared" si="0"/>
        <v>9.0392489264399713E-3</v>
      </c>
    </row>
    <row r="12" spans="2:5" ht="15.75">
      <c r="B12" s="77" t="s">
        <v>41</v>
      </c>
      <c r="C12" s="78" t="s">
        <v>42</v>
      </c>
      <c r="D12" s="42">
        <v>58226</v>
      </c>
      <c r="E12" s="79">
        <f t="shared" si="0"/>
        <v>7.5551117936221547E-3</v>
      </c>
    </row>
    <row r="13" spans="2:5" ht="15.75">
      <c r="B13" s="77" t="s">
        <v>43</v>
      </c>
      <c r="C13" s="78" t="s">
        <v>44</v>
      </c>
      <c r="D13" s="42">
        <v>136530</v>
      </c>
      <c r="E13" s="79">
        <f t="shared" si="0"/>
        <v>1.7715443499179626E-2</v>
      </c>
    </row>
    <row r="14" spans="2:5" ht="15.75">
      <c r="B14" s="77" t="s">
        <v>45</v>
      </c>
      <c r="C14" s="78" t="s">
        <v>46</v>
      </c>
      <c r="D14" s="42">
        <v>48254</v>
      </c>
      <c r="E14" s="79">
        <f t="shared" si="0"/>
        <v>6.2611954193907094E-3</v>
      </c>
    </row>
    <row r="15" spans="2:5" ht="15.75">
      <c r="B15" s="77" t="s">
        <v>47</v>
      </c>
      <c r="C15" s="78" t="s">
        <v>48</v>
      </c>
      <c r="D15" s="42">
        <v>71707</v>
      </c>
      <c r="E15" s="79">
        <f t="shared" si="0"/>
        <v>9.304338291918797E-3</v>
      </c>
    </row>
    <row r="16" spans="2:5" ht="15.75">
      <c r="B16" s="77" t="s">
        <v>49</v>
      </c>
      <c r="C16" s="78" t="s">
        <v>50</v>
      </c>
      <c r="D16" s="42">
        <v>47670</v>
      </c>
      <c r="E16" s="79">
        <f t="shared" si="0"/>
        <v>6.1854185278392496E-3</v>
      </c>
    </row>
    <row r="17" spans="2:5" ht="15.75">
      <c r="B17" s="77" t="s">
        <v>51</v>
      </c>
      <c r="C17" s="78" t="s">
        <v>52</v>
      </c>
      <c r="D17" s="42">
        <v>217146</v>
      </c>
      <c r="E17" s="79">
        <f t="shared" si="0"/>
        <v>2.8175768652112052E-2</v>
      </c>
    </row>
    <row r="18" spans="2:5" ht="15.75">
      <c r="B18" s="77" t="s">
        <v>53</v>
      </c>
      <c r="C18" s="78" t="s">
        <v>54</v>
      </c>
      <c r="D18" s="42">
        <v>176762</v>
      </c>
      <c r="E18" s="79">
        <f t="shared" si="0"/>
        <v>2.2935744699348046E-2</v>
      </c>
    </row>
    <row r="19" spans="2:5" ht="15.75">
      <c r="B19" s="77" t="s">
        <v>55</v>
      </c>
      <c r="C19" s="78" t="s">
        <v>56</v>
      </c>
      <c r="D19" s="42">
        <v>54151</v>
      </c>
      <c r="E19" s="79">
        <f t="shared" si="0"/>
        <v>7.0263603671286588E-3</v>
      </c>
    </row>
    <row r="20" spans="2:5" ht="15.75">
      <c r="B20" s="77" t="s">
        <v>57</v>
      </c>
      <c r="C20" s="78" t="s">
        <v>58</v>
      </c>
      <c r="D20" s="42">
        <v>67970</v>
      </c>
      <c r="E20" s="79">
        <f t="shared" si="0"/>
        <v>8.8194440389602214E-3</v>
      </c>
    </row>
    <row r="21" spans="2:5" ht="15.75">
      <c r="B21" s="77" t="s">
        <v>59</v>
      </c>
      <c r="C21" s="78" t="s">
        <v>60</v>
      </c>
      <c r="D21" s="42">
        <v>132094</v>
      </c>
      <c r="E21" s="79">
        <f t="shared" si="0"/>
        <v>1.7139850535271613E-2</v>
      </c>
    </row>
    <row r="22" spans="2:5" ht="15.75">
      <c r="B22" s="77" t="s">
        <v>61</v>
      </c>
      <c r="C22" s="78" t="s">
        <v>62</v>
      </c>
      <c r="D22" s="42">
        <v>123683</v>
      </c>
      <c r="E22" s="79">
        <f t="shared" si="0"/>
        <v>1.604848163999878E-2</v>
      </c>
    </row>
    <row r="23" spans="2:5" ht="15.75">
      <c r="B23" s="77" t="s">
        <v>63</v>
      </c>
      <c r="C23" s="78" t="s">
        <v>64</v>
      </c>
      <c r="D23" s="42">
        <v>71007</v>
      </c>
      <c r="E23" s="79">
        <f t="shared" si="0"/>
        <v>9.2135098260180733E-3</v>
      </c>
    </row>
    <row r="24" spans="2:5" ht="15.75">
      <c r="B24" s="77" t="s">
        <v>65</v>
      </c>
      <c r="C24" s="78" t="s">
        <v>66</v>
      </c>
      <c r="D24" s="42">
        <v>99220</v>
      </c>
      <c r="E24" s="79">
        <f t="shared" si="0"/>
        <v>1.2874286266671078E-2</v>
      </c>
    </row>
    <row r="25" spans="2:5" ht="15.75">
      <c r="B25" s="77" t="s">
        <v>67</v>
      </c>
      <c r="C25" s="78" t="s">
        <v>68</v>
      </c>
      <c r="D25" s="42">
        <v>107090</v>
      </c>
      <c r="E25" s="79">
        <f t="shared" si="0"/>
        <v>1.389545773329778E-2</v>
      </c>
    </row>
    <row r="26" spans="2:5" ht="15.75">
      <c r="B26" s="77" t="s">
        <v>69</v>
      </c>
      <c r="C26" s="78" t="s">
        <v>70</v>
      </c>
      <c r="D26" s="42">
        <v>33728</v>
      </c>
      <c r="E26" s="79">
        <f t="shared" si="0"/>
        <v>4.3763749969994168E-3</v>
      </c>
    </row>
    <row r="27" spans="2:5" ht="15.75">
      <c r="B27" s="77" t="s">
        <v>71</v>
      </c>
      <c r="C27" s="78" t="s">
        <v>72</v>
      </c>
      <c r="D27" s="42">
        <v>200149</v>
      </c>
      <c r="E27" s="79">
        <f t="shared" si="0"/>
        <v>2.5970323745091208E-2</v>
      </c>
    </row>
    <row r="28" spans="2:5" ht="15.75">
      <c r="B28" s="77" t="s">
        <v>73</v>
      </c>
      <c r="C28" s="78" t="s">
        <v>74</v>
      </c>
      <c r="D28" s="42">
        <v>22964</v>
      </c>
      <c r="E28" s="79">
        <f t="shared" si="0"/>
        <v>2.9796927013488678E-3</v>
      </c>
    </row>
    <row r="29" spans="2:5" ht="15.75">
      <c r="B29" s="77" t="s">
        <v>75</v>
      </c>
      <c r="C29" s="78" t="s">
        <v>76</v>
      </c>
      <c r="D29" s="42">
        <v>135256</v>
      </c>
      <c r="E29" s="79">
        <f t="shared" si="0"/>
        <v>1.7550135691240309E-2</v>
      </c>
    </row>
    <row r="30" spans="2:5" ht="15.75">
      <c r="B30" s="77" t="s">
        <v>77</v>
      </c>
      <c r="C30" s="78" t="s">
        <v>78</v>
      </c>
      <c r="D30" s="42">
        <v>41437</v>
      </c>
      <c r="E30" s="79">
        <f t="shared" si="0"/>
        <v>5.376655916468953E-3</v>
      </c>
    </row>
    <row r="31" spans="2:5" ht="15.75">
      <c r="B31" s="77" t="s">
        <v>79</v>
      </c>
      <c r="C31" s="78" t="s">
        <v>80</v>
      </c>
      <c r="D31" s="42">
        <v>161981</v>
      </c>
      <c r="E31" s="79">
        <f t="shared" si="0"/>
        <v>2.1017836764378631E-2</v>
      </c>
    </row>
    <row r="32" spans="2:5" ht="15.75">
      <c r="B32" s="77" t="s">
        <v>81</v>
      </c>
      <c r="C32" s="78" t="s">
        <v>82</v>
      </c>
      <c r="D32" s="42">
        <v>105288</v>
      </c>
      <c r="E32" s="79">
        <f t="shared" si="0"/>
        <v>1.3661639311079062E-2</v>
      </c>
    </row>
    <row r="33" spans="2:13" ht="15.75">
      <c r="B33" s="77" t="s">
        <v>83</v>
      </c>
      <c r="C33" s="78" t="s">
        <v>84</v>
      </c>
      <c r="D33" s="42">
        <v>77700</v>
      </c>
      <c r="E33" s="79">
        <f t="shared" si="0"/>
        <v>1.0081959714980274E-2</v>
      </c>
    </row>
    <row r="34" spans="2:13" ht="15.75">
      <c r="B34" s="77" t="s">
        <v>85</v>
      </c>
      <c r="C34" s="78" t="s">
        <v>86</v>
      </c>
      <c r="D34" s="42">
        <v>173096</v>
      </c>
      <c r="E34" s="79">
        <f t="shared" si="0"/>
        <v>2.2460063047930832E-2</v>
      </c>
    </row>
    <row r="35" spans="2:13" ht="15.75">
      <c r="B35" s="77" t="s">
        <v>87</v>
      </c>
      <c r="C35" s="78" t="s">
        <v>88</v>
      </c>
      <c r="D35" s="42">
        <v>123201</v>
      </c>
      <c r="E35" s="79">
        <f t="shared" si="0"/>
        <v>1.5985939753478569E-2</v>
      </c>
    </row>
    <row r="36" spans="2:13" ht="15.75">
      <c r="B36" s="77" t="s">
        <v>89</v>
      </c>
      <c r="C36" s="78" t="s">
        <v>90</v>
      </c>
      <c r="D36" s="42">
        <v>69484</v>
      </c>
      <c r="E36" s="79">
        <f t="shared" si="0"/>
        <v>9.0158930352083576E-3</v>
      </c>
    </row>
    <row r="37" spans="2:13" ht="15.75">
      <c r="B37" s="77" t="s">
        <v>91</v>
      </c>
      <c r="C37" s="78" t="s">
        <v>92</v>
      </c>
      <c r="D37" s="42">
        <v>182183</v>
      </c>
      <c r="E37" s="79">
        <f t="shared" si="0"/>
        <v>2.3639146290273503E-2</v>
      </c>
    </row>
    <row r="38" spans="2:13" ht="15.75">
      <c r="B38" s="77" t="s">
        <v>93</v>
      </c>
      <c r="C38" s="78" t="s">
        <v>94</v>
      </c>
      <c r="D38" s="42">
        <v>169569</v>
      </c>
      <c r="E38" s="79">
        <f t="shared" si="0"/>
        <v>2.2002417334742473E-2</v>
      </c>
    </row>
    <row r="39" spans="2:13" ht="15.75">
      <c r="B39" s="77" t="s">
        <v>95</v>
      </c>
      <c r="C39" s="78" t="s">
        <v>96</v>
      </c>
      <c r="D39" s="42">
        <v>41438</v>
      </c>
      <c r="E39" s="79">
        <f t="shared" si="0"/>
        <v>5.3767856714202391E-3</v>
      </c>
    </row>
    <row r="40" spans="2:13" ht="15.75">
      <c r="B40" s="77" t="s">
        <v>97</v>
      </c>
      <c r="C40" s="78" t="s">
        <v>98</v>
      </c>
      <c r="D40" s="42">
        <v>370373</v>
      </c>
      <c r="E40" s="79">
        <f t="shared" si="0"/>
        <v>4.8057730572926498E-2</v>
      </c>
      <c r="M40" s="20"/>
    </row>
    <row r="41" spans="2:13" ht="15.75">
      <c r="B41" s="77" t="s">
        <v>99</v>
      </c>
      <c r="C41" s="78" t="s">
        <v>100</v>
      </c>
      <c r="D41" s="42">
        <v>58250</v>
      </c>
      <c r="E41" s="79">
        <f t="shared" si="0"/>
        <v>7.5582259124530368E-3</v>
      </c>
    </row>
    <row r="42" spans="2:13" ht="15.75">
      <c r="B42" s="77" t="s">
        <v>101</v>
      </c>
      <c r="C42" s="78" t="s">
        <v>102</v>
      </c>
      <c r="D42" s="42">
        <v>87246</v>
      </c>
      <c r="E42" s="79">
        <f t="shared" si="0"/>
        <v>1.1320600479963566E-2</v>
      </c>
    </row>
    <row r="43" spans="2:13" ht="15.75">
      <c r="B43" s="77" t="s">
        <v>103</v>
      </c>
      <c r="C43" s="78" t="s">
        <v>104</v>
      </c>
      <c r="D43" s="42">
        <v>108830</v>
      </c>
      <c r="E43" s="79">
        <f t="shared" si="0"/>
        <v>1.4121231348536722E-2</v>
      </c>
    </row>
    <row r="44" spans="2:13" ht="15.75">
      <c r="B44" s="77" t="s">
        <v>105</v>
      </c>
      <c r="C44" s="78" t="s">
        <v>106</v>
      </c>
      <c r="D44" s="42">
        <v>85621</v>
      </c>
      <c r="E44" s="79">
        <f t="shared" si="0"/>
        <v>1.11097486841226E-2</v>
      </c>
    </row>
    <row r="45" spans="2:13" ht="15.75">
      <c r="B45" s="77" t="s">
        <v>107</v>
      </c>
      <c r="C45" s="78" t="s">
        <v>108</v>
      </c>
      <c r="D45" s="42">
        <v>41667</v>
      </c>
      <c r="E45" s="79">
        <f t="shared" si="0"/>
        <v>5.4064995552649047E-3</v>
      </c>
    </row>
    <row r="46" spans="2:13" ht="15.75">
      <c r="B46" s="77" t="s">
        <v>109</v>
      </c>
      <c r="C46" s="78" t="s">
        <v>110</v>
      </c>
      <c r="D46" s="42">
        <v>2501961</v>
      </c>
      <c r="E46" s="79">
        <f t="shared" si="0"/>
        <v>0.32464182767634187</v>
      </c>
    </row>
    <row r="47" spans="2:13" ht="15.75">
      <c r="B47" s="77" t="s">
        <v>111</v>
      </c>
      <c r="C47" s="78" t="s">
        <v>112</v>
      </c>
      <c r="D47" s="42">
        <v>776822</v>
      </c>
      <c r="E47" s="79">
        <f t="shared" si="0"/>
        <v>0.1007965007684737</v>
      </c>
    </row>
    <row r="48" spans="2:13" ht="16.5" thickBot="1">
      <c r="B48" s="80" t="s">
        <v>113</v>
      </c>
      <c r="C48" s="81" t="s">
        <v>21</v>
      </c>
      <c r="D48" s="38">
        <f>SUM(D5:D47)</f>
        <v>7706835</v>
      </c>
      <c r="E48" s="82">
        <f t="shared" si="0"/>
        <v>1</v>
      </c>
    </row>
    <row r="49" spans="4:4">
      <c r="D49" s="27"/>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topLeftCell="A19" workbookViewId="0">
      <selection activeCell="G11" sqref="G11"/>
    </sheetView>
  </sheetViews>
  <sheetFormatPr defaultRowHeight="15"/>
  <cols>
    <col min="2" max="2" width="9.7109375" customWidth="1"/>
    <col min="3" max="3" width="19.28515625" customWidth="1"/>
    <col min="4" max="4" width="27.85546875" customWidth="1"/>
    <col min="5" max="16384" width="9.140625" style="9"/>
  </cols>
  <sheetData>
    <row r="1" spans="2:4" ht="15.75" thickBot="1"/>
    <row r="2" spans="2:4" ht="55.5" customHeight="1">
      <c r="B2" s="126" t="s">
        <v>211</v>
      </c>
      <c r="C2" s="127"/>
      <c r="D2" s="128"/>
    </row>
    <row r="3" spans="2:4" ht="52.5" customHeight="1">
      <c r="B3" s="124" t="s">
        <v>22</v>
      </c>
      <c r="C3" s="125"/>
      <c r="D3" s="83" t="s">
        <v>1</v>
      </c>
    </row>
    <row r="4" spans="2:4">
      <c r="B4" s="74" t="s">
        <v>24</v>
      </c>
      <c r="C4" s="75" t="s">
        <v>164</v>
      </c>
      <c r="D4" s="84"/>
    </row>
    <row r="5" spans="2:4" ht="15.75">
      <c r="B5" s="85"/>
      <c r="C5" s="78" t="s">
        <v>165</v>
      </c>
      <c r="D5" s="86">
        <v>12437</v>
      </c>
    </row>
    <row r="6" spans="2:4" ht="15.75">
      <c r="B6" s="87" t="s">
        <v>29</v>
      </c>
      <c r="C6" s="78" t="s">
        <v>30</v>
      </c>
      <c r="D6" s="86">
        <v>76327</v>
      </c>
    </row>
    <row r="7" spans="2:4" ht="15.75">
      <c r="B7" s="87" t="s">
        <v>31</v>
      </c>
      <c r="C7" s="78" t="s">
        <v>32</v>
      </c>
      <c r="D7" s="86">
        <v>97779</v>
      </c>
    </row>
    <row r="8" spans="2:4" ht="15.75">
      <c r="B8" s="87" t="s">
        <v>33</v>
      </c>
      <c r="C8" s="78" t="s">
        <v>34</v>
      </c>
      <c r="D8" s="86">
        <v>144031</v>
      </c>
    </row>
    <row r="9" spans="2:4" ht="15.75">
      <c r="B9" s="87" t="s">
        <v>35</v>
      </c>
      <c r="C9" s="78" t="s">
        <v>36</v>
      </c>
      <c r="D9" s="86">
        <v>92858</v>
      </c>
    </row>
    <row r="10" spans="2:4" ht="15.75">
      <c r="B10" s="87" t="s">
        <v>37</v>
      </c>
      <c r="C10" s="78" t="s">
        <v>38</v>
      </c>
      <c r="D10" s="86">
        <v>130637</v>
      </c>
    </row>
    <row r="11" spans="2:4" ht="15.75">
      <c r="B11" s="87" t="s">
        <v>39</v>
      </c>
      <c r="C11" s="78" t="s">
        <v>40</v>
      </c>
      <c r="D11" s="86">
        <v>50000</v>
      </c>
    </row>
    <row r="12" spans="2:4" ht="15.75">
      <c r="B12" s="87" t="s">
        <v>41</v>
      </c>
      <c r="C12" s="78" t="s">
        <v>42</v>
      </c>
      <c r="D12" s="86">
        <v>49080</v>
      </c>
    </row>
    <row r="13" spans="2:4" ht="15.75">
      <c r="B13" s="87" t="s">
        <v>43</v>
      </c>
      <c r="C13" s="78" t="s">
        <v>44</v>
      </c>
      <c r="D13" s="86">
        <v>134914</v>
      </c>
    </row>
    <row r="14" spans="2:4" ht="15.75">
      <c r="B14" s="87" t="s">
        <v>45</v>
      </c>
      <c r="C14" s="78" t="s">
        <v>46</v>
      </c>
      <c r="D14" s="86">
        <v>54745</v>
      </c>
    </row>
    <row r="15" spans="2:4" ht="15.75">
      <c r="B15" s="87" t="s">
        <v>47</v>
      </c>
      <c r="C15" s="78" t="s">
        <v>48</v>
      </c>
      <c r="D15" s="86">
        <v>71329</v>
      </c>
    </row>
    <row r="16" spans="2:4" ht="15.75">
      <c r="B16" s="87" t="s">
        <v>49</v>
      </c>
      <c r="C16" s="78" t="s">
        <v>50</v>
      </c>
      <c r="D16" s="86">
        <v>44395</v>
      </c>
    </row>
    <row r="17" spans="2:4" ht="15.75">
      <c r="B17" s="87" t="s">
        <v>51</v>
      </c>
      <c r="C17" s="78" t="s">
        <v>52</v>
      </c>
      <c r="D17" s="86">
        <v>177522</v>
      </c>
    </row>
    <row r="18" spans="2:4" ht="15.75">
      <c r="B18" s="87" t="s">
        <v>53</v>
      </c>
      <c r="C18" s="78" t="s">
        <v>54</v>
      </c>
      <c r="D18" s="86">
        <v>142357</v>
      </c>
    </row>
    <row r="19" spans="2:4" ht="15.75">
      <c r="B19" s="87" t="s">
        <v>55</v>
      </c>
      <c r="C19" s="78" t="s">
        <v>56</v>
      </c>
      <c r="D19" s="86">
        <v>40109</v>
      </c>
    </row>
    <row r="20" spans="2:4" ht="15.75">
      <c r="B20" s="87" t="s">
        <v>57</v>
      </c>
      <c r="C20" s="78" t="s">
        <v>58</v>
      </c>
      <c r="D20" s="86">
        <v>88003</v>
      </c>
    </row>
    <row r="21" spans="2:4" ht="15.75">
      <c r="B21" s="87" t="s">
        <v>59</v>
      </c>
      <c r="C21" s="78" t="s">
        <v>60</v>
      </c>
      <c r="D21" s="86">
        <v>109153</v>
      </c>
    </row>
    <row r="22" spans="2:4" ht="15.75">
      <c r="B22" s="87" t="s">
        <v>61</v>
      </c>
      <c r="C22" s="78" t="s">
        <v>62</v>
      </c>
      <c r="D22" s="86">
        <v>87182</v>
      </c>
    </row>
    <row r="23" spans="2:4" ht="15.75">
      <c r="B23" s="87" t="s">
        <v>63</v>
      </c>
      <c r="C23" s="78" t="s">
        <v>64</v>
      </c>
      <c r="D23" s="86">
        <v>66592</v>
      </c>
    </row>
    <row r="24" spans="2:4" ht="15.75">
      <c r="B24" s="87" t="s">
        <v>65</v>
      </c>
      <c r="C24" s="78" t="s">
        <v>66</v>
      </c>
      <c r="D24" s="86">
        <v>58470</v>
      </c>
    </row>
    <row r="25" spans="2:4" ht="15.75">
      <c r="B25" s="87" t="s">
        <v>67</v>
      </c>
      <c r="C25" s="78" t="s">
        <v>68</v>
      </c>
      <c r="D25" s="86">
        <v>81875</v>
      </c>
    </row>
    <row r="26" spans="2:4" ht="15.75">
      <c r="B26" s="87" t="s">
        <v>69</v>
      </c>
      <c r="C26" s="78" t="s">
        <v>70</v>
      </c>
      <c r="D26" s="86">
        <v>46896</v>
      </c>
    </row>
    <row r="27" spans="2:4" ht="15.75">
      <c r="B27" s="87" t="s">
        <v>71</v>
      </c>
      <c r="C27" s="78" t="s">
        <v>72</v>
      </c>
      <c r="D27" s="86">
        <v>140272</v>
      </c>
    </row>
    <row r="28" spans="2:4" ht="15.75">
      <c r="B28" s="87" t="s">
        <v>73</v>
      </c>
      <c r="C28" s="78" t="s">
        <v>74</v>
      </c>
      <c r="D28" s="86">
        <v>44253</v>
      </c>
    </row>
    <row r="29" spans="2:4" ht="15.75">
      <c r="B29" s="87" t="s">
        <v>75</v>
      </c>
      <c r="C29" s="78" t="s">
        <v>76</v>
      </c>
      <c r="D29" s="86">
        <v>85534</v>
      </c>
    </row>
    <row r="30" spans="2:4" ht="15.75">
      <c r="B30" s="87" t="s">
        <v>77</v>
      </c>
      <c r="C30" s="78" t="s">
        <v>78</v>
      </c>
      <c r="D30" s="86">
        <v>38670</v>
      </c>
    </row>
    <row r="31" spans="2:4" ht="15.75">
      <c r="B31" s="87" t="s">
        <v>79</v>
      </c>
      <c r="C31" s="78" t="s">
        <v>80</v>
      </c>
      <c r="D31" s="86">
        <v>109699</v>
      </c>
    </row>
    <row r="32" spans="2:4" ht="15.75">
      <c r="B32" s="87" t="s">
        <v>81</v>
      </c>
      <c r="C32" s="78" t="s">
        <v>82</v>
      </c>
      <c r="D32" s="86">
        <v>68648</v>
      </c>
    </row>
    <row r="33" spans="2:12" ht="15.75">
      <c r="B33" s="87" t="s">
        <v>83</v>
      </c>
      <c r="C33" s="78" t="s">
        <v>84</v>
      </c>
      <c r="D33" s="86">
        <v>65357</v>
      </c>
    </row>
    <row r="34" spans="2:12" ht="15.75">
      <c r="B34" s="87" t="s">
        <v>85</v>
      </c>
      <c r="C34" s="78" t="s">
        <v>86</v>
      </c>
      <c r="D34" s="86">
        <v>162405</v>
      </c>
    </row>
    <row r="35" spans="2:12" ht="15.75">
      <c r="B35" s="87" t="s">
        <v>87</v>
      </c>
      <c r="C35" s="78" t="s">
        <v>88</v>
      </c>
      <c r="D35" s="86">
        <v>64691</v>
      </c>
    </row>
    <row r="36" spans="2:12" ht="15.75">
      <c r="B36" s="87" t="s">
        <v>89</v>
      </c>
      <c r="C36" s="78" t="s">
        <v>90</v>
      </c>
      <c r="D36" s="86">
        <v>43126</v>
      </c>
    </row>
    <row r="37" spans="2:12" ht="15.75">
      <c r="B37" s="87" t="s">
        <v>91</v>
      </c>
      <c r="C37" s="78" t="s">
        <v>92</v>
      </c>
      <c r="D37" s="86">
        <v>99978</v>
      </c>
    </row>
    <row r="38" spans="2:12" ht="15.75">
      <c r="B38" s="87" t="s">
        <v>93</v>
      </c>
      <c r="C38" s="78" t="s">
        <v>94</v>
      </c>
      <c r="D38" s="86">
        <v>91160</v>
      </c>
    </row>
    <row r="39" spans="2:12" ht="15.75">
      <c r="B39" s="87" t="s">
        <v>95</v>
      </c>
      <c r="C39" s="78" t="s">
        <v>96</v>
      </c>
      <c r="D39" s="86">
        <v>52790</v>
      </c>
    </row>
    <row r="40" spans="2:12" ht="15.75">
      <c r="B40" s="87" t="s">
        <v>97</v>
      </c>
      <c r="C40" s="78" t="s">
        <v>98</v>
      </c>
      <c r="D40" s="86">
        <v>173784</v>
      </c>
    </row>
    <row r="41" spans="2:12" ht="15.75">
      <c r="B41" s="87" t="s">
        <v>99</v>
      </c>
      <c r="C41" s="78" t="s">
        <v>100</v>
      </c>
      <c r="D41" s="86">
        <v>36164</v>
      </c>
    </row>
    <row r="42" spans="2:12" ht="15.75">
      <c r="B42" s="87" t="s">
        <v>101</v>
      </c>
      <c r="C42" s="78" t="s">
        <v>102</v>
      </c>
      <c r="D42" s="86">
        <v>49788</v>
      </c>
    </row>
    <row r="43" spans="2:12" ht="15.75">
      <c r="B43" s="87" t="s">
        <v>103</v>
      </c>
      <c r="C43" s="78" t="s">
        <v>104</v>
      </c>
      <c r="D43" s="86">
        <v>68065</v>
      </c>
    </row>
    <row r="44" spans="2:12" ht="15.75">
      <c r="B44" s="87" t="s">
        <v>105</v>
      </c>
      <c r="C44" s="78" t="s">
        <v>106</v>
      </c>
      <c r="D44" s="86">
        <v>45680</v>
      </c>
      <c r="L44" s="20"/>
    </row>
    <row r="45" spans="2:12" ht="15.75">
      <c r="B45" s="87" t="s">
        <v>107</v>
      </c>
      <c r="C45" s="78" t="s">
        <v>108</v>
      </c>
      <c r="D45" s="86">
        <v>49932</v>
      </c>
    </row>
    <row r="46" spans="2:12" ht="15.75">
      <c r="B46" s="87" t="s">
        <v>109</v>
      </c>
      <c r="C46" s="78" t="s">
        <v>110</v>
      </c>
      <c r="D46" s="86">
        <v>65199</v>
      </c>
    </row>
    <row r="47" spans="2:12" ht="15.75">
      <c r="B47" s="87">
        <v>421</v>
      </c>
      <c r="C47" s="78" t="s">
        <v>110</v>
      </c>
      <c r="D47" s="86">
        <v>94017</v>
      </c>
    </row>
    <row r="48" spans="2:12" ht="15.75">
      <c r="B48" s="87">
        <v>431</v>
      </c>
      <c r="C48" s="78" t="s">
        <v>110</v>
      </c>
      <c r="D48" s="86">
        <v>123305</v>
      </c>
    </row>
    <row r="49" spans="2:4" ht="15.75">
      <c r="B49" s="87">
        <v>441</v>
      </c>
      <c r="C49" s="78" t="s">
        <v>110</v>
      </c>
      <c r="D49" s="86">
        <v>93570</v>
      </c>
    </row>
    <row r="50" spans="2:4" ht="15.75">
      <c r="B50" s="87">
        <v>451</v>
      </c>
      <c r="C50" s="78" t="s">
        <v>110</v>
      </c>
      <c r="D50" s="86">
        <v>76816</v>
      </c>
    </row>
    <row r="51" spans="2:4" ht="15.75">
      <c r="B51" s="87">
        <v>461</v>
      </c>
      <c r="C51" s="78" t="s">
        <v>110</v>
      </c>
      <c r="D51" s="86">
        <v>113191</v>
      </c>
    </row>
    <row r="52" spans="2:4" ht="15.75">
      <c r="B52" s="87" t="s">
        <v>111</v>
      </c>
      <c r="C52" s="78" t="s">
        <v>112</v>
      </c>
      <c r="D52" s="86">
        <v>134590</v>
      </c>
    </row>
    <row r="53" spans="2:4" ht="16.5" thickBot="1">
      <c r="B53" s="80" t="s">
        <v>113</v>
      </c>
      <c r="C53" s="81" t="s">
        <v>21</v>
      </c>
      <c r="D53" s="88">
        <f>SUM(D5:D52)</f>
        <v>4047375</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9"/>
  <sheetViews>
    <sheetView workbookViewId="0">
      <selection activeCell="J42" sqref="J42"/>
    </sheetView>
  </sheetViews>
  <sheetFormatPr defaultRowHeight="12.75"/>
  <cols>
    <col min="1" max="1" width="12.140625" customWidth="1"/>
    <col min="2" max="2" width="29" customWidth="1"/>
    <col min="3" max="3" width="29.85546875" customWidth="1"/>
  </cols>
  <sheetData>
    <row r="1" spans="2:3" ht="16.5" thickBot="1">
      <c r="B1" s="120"/>
      <c r="C1" s="120"/>
    </row>
    <row r="2" spans="2:3" ht="42" customHeight="1">
      <c r="B2" s="121" t="s">
        <v>212</v>
      </c>
      <c r="C2" s="123"/>
    </row>
    <row r="3" spans="2:3">
      <c r="B3" s="74" t="s">
        <v>162</v>
      </c>
      <c r="C3" s="84" t="s">
        <v>23</v>
      </c>
    </row>
    <row r="4" spans="2:3" ht="15">
      <c r="B4" s="89" t="s">
        <v>175</v>
      </c>
      <c r="C4" s="43">
        <v>103859</v>
      </c>
    </row>
    <row r="5" spans="2:3" ht="15">
      <c r="B5" s="89" t="s">
        <v>179</v>
      </c>
      <c r="C5" s="43">
        <v>103562</v>
      </c>
    </row>
    <row r="6" spans="2:3" ht="15">
      <c r="B6" s="89" t="s">
        <v>15</v>
      </c>
      <c r="C6" s="43">
        <v>103226</v>
      </c>
    </row>
    <row r="7" spans="2:3" ht="15">
      <c r="B7" s="89" t="s">
        <v>14</v>
      </c>
      <c r="C7" s="43">
        <v>102938</v>
      </c>
    </row>
    <row r="8" spans="2:3" ht="15">
      <c r="B8" s="89" t="s">
        <v>13</v>
      </c>
      <c r="C8" s="43">
        <v>102635</v>
      </c>
    </row>
    <row r="9" spans="2:3" ht="15.75" thickBot="1">
      <c r="B9" s="90" t="s">
        <v>2</v>
      </c>
      <c r="C9" s="73">
        <v>102293</v>
      </c>
    </row>
  </sheetData>
  <mergeCells count="2">
    <mergeCell ref="B1:C1"/>
    <mergeCell ref="B2:C2"/>
  </mergeCells>
  <phoneticPr fontId="31"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23" sqref="E23"/>
    </sheetView>
  </sheetViews>
  <sheetFormatPr defaultColWidth="11.42578125" defaultRowHeight="12.75"/>
  <cols>
    <col min="2" max="2" width="5.42578125" customWidth="1"/>
    <col min="3" max="3" width="19.28515625" style="7" customWidth="1"/>
    <col min="4" max="4" width="21.140625" customWidth="1"/>
    <col min="5" max="6" width="13.85546875" bestFit="1" customWidth="1"/>
  </cols>
  <sheetData>
    <row r="1" spans="2:8" ht="13.5" thickBot="1"/>
    <row r="2" spans="2:8" ht="55.5" customHeight="1">
      <c r="B2" s="110" t="s">
        <v>213</v>
      </c>
      <c r="C2" s="111"/>
      <c r="D2" s="111"/>
      <c r="E2" s="111"/>
      <c r="F2" s="112"/>
    </row>
    <row r="3" spans="2:8" ht="23.25" customHeight="1">
      <c r="B3" s="107" t="s">
        <v>20</v>
      </c>
      <c r="C3" s="93" t="s">
        <v>141</v>
      </c>
      <c r="D3" s="93" t="s">
        <v>114</v>
      </c>
      <c r="E3" s="93" t="s">
        <v>116</v>
      </c>
      <c r="F3" s="104"/>
    </row>
    <row r="4" spans="2:8" ht="18" customHeight="1">
      <c r="B4" s="107"/>
      <c r="C4" s="93"/>
      <c r="D4" s="93"/>
      <c r="E4" s="35" t="s">
        <v>147</v>
      </c>
      <c r="F4" s="45" t="s">
        <v>148</v>
      </c>
    </row>
    <row r="5" spans="2:8" ht="15">
      <c r="B5" s="40">
        <f>k_total_tec_0621!B6</f>
        <v>1</v>
      </c>
      <c r="C5" s="52" t="str">
        <f>k_total_tec_0621!C6</f>
        <v>METROPOLITAN LIFE</v>
      </c>
      <c r="D5" s="42">
        <f t="shared" ref="D5:D11" si="0">E5+F5</f>
        <v>1078055</v>
      </c>
      <c r="E5" s="42">
        <v>514904</v>
      </c>
      <c r="F5" s="43">
        <v>563151</v>
      </c>
      <c r="G5" s="4"/>
      <c r="H5" s="4"/>
    </row>
    <row r="6" spans="2:8" ht="15">
      <c r="B6" s="44">
        <f>k_total_tec_0621!B7</f>
        <v>2</v>
      </c>
      <c r="C6" s="52" t="str">
        <f>k_total_tec_0621!C7</f>
        <v>AZT VIITORUL TAU</v>
      </c>
      <c r="D6" s="42">
        <f t="shared" si="0"/>
        <v>1622976</v>
      </c>
      <c r="E6" s="42">
        <v>775358</v>
      </c>
      <c r="F6" s="43">
        <v>847618</v>
      </c>
      <c r="G6" s="4"/>
      <c r="H6" s="4"/>
    </row>
    <row r="7" spans="2:8" ht="15">
      <c r="B7" s="44">
        <f>k_total_tec_0621!B8</f>
        <v>3</v>
      </c>
      <c r="C7" s="41" t="str">
        <f>k_total_tec_0621!C8</f>
        <v>BCR</v>
      </c>
      <c r="D7" s="42">
        <f t="shared" si="0"/>
        <v>701627</v>
      </c>
      <c r="E7" s="42">
        <v>330915</v>
      </c>
      <c r="F7" s="43">
        <v>370712</v>
      </c>
      <c r="G7" s="4"/>
      <c r="H7" s="4"/>
    </row>
    <row r="8" spans="2:8" ht="15">
      <c r="B8" s="44">
        <f>k_total_tec_0621!B9</f>
        <v>4</v>
      </c>
      <c r="C8" s="41" t="str">
        <f>k_total_tec_0621!C9</f>
        <v>BRD</v>
      </c>
      <c r="D8" s="42">
        <f t="shared" si="0"/>
        <v>489767</v>
      </c>
      <c r="E8" s="42">
        <v>230108</v>
      </c>
      <c r="F8" s="43">
        <v>259659</v>
      </c>
      <c r="G8" s="4"/>
      <c r="H8" s="4"/>
    </row>
    <row r="9" spans="2:8" ht="15">
      <c r="B9" s="44">
        <f>k_total_tec_0621!B10</f>
        <v>5</v>
      </c>
      <c r="C9" s="41" t="str">
        <f>k_total_tec_0621!C10</f>
        <v>VITAL</v>
      </c>
      <c r="D9" s="42">
        <f t="shared" si="0"/>
        <v>966901</v>
      </c>
      <c r="E9" s="42">
        <v>454374</v>
      </c>
      <c r="F9" s="43">
        <v>512527</v>
      </c>
      <c r="G9" s="4"/>
      <c r="H9" s="4"/>
    </row>
    <row r="10" spans="2:8" ht="15">
      <c r="B10" s="44">
        <f>k_total_tec_0621!B11</f>
        <v>6</v>
      </c>
      <c r="C10" s="41" t="str">
        <f>k_total_tec_0621!C11</f>
        <v>ARIPI</v>
      </c>
      <c r="D10" s="42">
        <f t="shared" si="0"/>
        <v>801973</v>
      </c>
      <c r="E10" s="42">
        <v>379044</v>
      </c>
      <c r="F10" s="43">
        <v>422929</v>
      </c>
      <c r="G10" s="4"/>
      <c r="H10" s="4"/>
    </row>
    <row r="11" spans="2:8" ht="15">
      <c r="B11" s="44">
        <f>k_total_tec_0621!B12</f>
        <v>7</v>
      </c>
      <c r="C11" s="41" t="s">
        <v>170</v>
      </c>
      <c r="D11" s="42">
        <f t="shared" si="0"/>
        <v>2045536</v>
      </c>
      <c r="E11" s="42">
        <v>1012977</v>
      </c>
      <c r="F11" s="43">
        <v>1032559</v>
      </c>
      <c r="G11" s="4"/>
      <c r="H11" s="4"/>
    </row>
    <row r="12" spans="2:8" ht="15.75" thickBot="1">
      <c r="B12" s="129" t="s">
        <v>21</v>
      </c>
      <c r="C12" s="130"/>
      <c r="D12" s="38">
        <f>SUM(D5:D11)</f>
        <v>7706835</v>
      </c>
      <c r="E12" s="38">
        <f>SUM(E5:E11)</f>
        <v>3697680</v>
      </c>
      <c r="F12" s="39">
        <f>SUM(F5:F11)</f>
        <v>4009155</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18" sqref="P18"/>
    </sheetView>
  </sheetViews>
  <sheetFormatPr defaultRowHeight="12.7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D20" sqref="D20"/>
    </sheetView>
  </sheetViews>
  <sheetFormatPr defaultColWidth="11.42578125" defaultRowHeight="12.75"/>
  <cols>
    <col min="2" max="2" width="6.28515625" customWidth="1"/>
    <col min="3" max="3" width="20.7109375" style="7"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60" customHeight="1">
      <c r="B2" s="110" t="s">
        <v>214</v>
      </c>
      <c r="C2" s="111"/>
      <c r="D2" s="111"/>
      <c r="E2" s="111"/>
      <c r="F2" s="111"/>
      <c r="G2" s="111"/>
      <c r="H2" s="111"/>
      <c r="I2" s="111"/>
      <c r="J2" s="111"/>
      <c r="K2" s="111"/>
      <c r="L2" s="111"/>
      <c r="M2" s="111"/>
      <c r="N2" s="111"/>
      <c r="O2" s="111"/>
      <c r="P2" s="112"/>
    </row>
    <row r="3" spans="2:16" ht="23.25" customHeight="1">
      <c r="B3" s="107" t="s">
        <v>20</v>
      </c>
      <c r="C3" s="93" t="s">
        <v>141</v>
      </c>
      <c r="D3" s="93" t="s">
        <v>114</v>
      </c>
      <c r="E3" s="131"/>
      <c r="F3" s="132"/>
      <c r="G3" s="132"/>
      <c r="H3" s="133"/>
      <c r="I3" s="93" t="s">
        <v>116</v>
      </c>
      <c r="J3" s="93"/>
      <c r="K3" s="93"/>
      <c r="L3" s="93"/>
      <c r="M3" s="93"/>
      <c r="N3" s="93"/>
      <c r="O3" s="93"/>
      <c r="P3" s="104"/>
    </row>
    <row r="4" spans="2:16" ht="23.25" customHeight="1">
      <c r="B4" s="107"/>
      <c r="C4" s="93"/>
      <c r="D4" s="93"/>
      <c r="E4" s="93" t="s">
        <v>21</v>
      </c>
      <c r="F4" s="93"/>
      <c r="G4" s="93"/>
      <c r="H4" s="93"/>
      <c r="I4" s="93" t="s">
        <v>149</v>
      </c>
      <c r="J4" s="93"/>
      <c r="K4" s="93"/>
      <c r="L4" s="93"/>
      <c r="M4" s="93" t="s">
        <v>150</v>
      </c>
      <c r="N4" s="93"/>
      <c r="O4" s="93"/>
      <c r="P4" s="104"/>
    </row>
    <row r="5" spans="2:16" ht="47.25" customHeight="1">
      <c r="B5" s="107"/>
      <c r="C5" s="93"/>
      <c r="D5" s="93"/>
      <c r="E5" s="35" t="s">
        <v>151</v>
      </c>
      <c r="F5" s="35" t="s">
        <v>152</v>
      </c>
      <c r="G5" s="35" t="s">
        <v>167</v>
      </c>
      <c r="H5" s="35" t="s">
        <v>166</v>
      </c>
      <c r="I5" s="35" t="s">
        <v>151</v>
      </c>
      <c r="J5" s="35" t="s">
        <v>152</v>
      </c>
      <c r="K5" s="35" t="s">
        <v>167</v>
      </c>
      <c r="L5" s="35" t="s">
        <v>166</v>
      </c>
      <c r="M5" s="35" t="s">
        <v>151</v>
      </c>
      <c r="N5" s="35" t="s">
        <v>152</v>
      </c>
      <c r="O5" s="35" t="s">
        <v>167</v>
      </c>
      <c r="P5" s="45" t="s">
        <v>166</v>
      </c>
    </row>
    <row r="6" spans="2:16" ht="18" hidden="1" customHeight="1">
      <c r="B6" s="29"/>
      <c r="C6" s="16"/>
      <c r="D6" s="91" t="s">
        <v>153</v>
      </c>
      <c r="E6" s="91" t="s">
        <v>154</v>
      </c>
      <c r="F6" s="91" t="s">
        <v>155</v>
      </c>
      <c r="G6" s="91"/>
      <c r="H6" s="91" t="s">
        <v>156</v>
      </c>
      <c r="I6" s="91" t="s">
        <v>154</v>
      </c>
      <c r="J6" s="91" t="s">
        <v>155</v>
      </c>
      <c r="K6" s="91"/>
      <c r="L6" s="91" t="s">
        <v>156</v>
      </c>
      <c r="M6" s="91" t="s">
        <v>157</v>
      </c>
      <c r="N6" s="91" t="s">
        <v>158</v>
      </c>
      <c r="O6" s="91"/>
      <c r="P6" s="92" t="s">
        <v>159</v>
      </c>
    </row>
    <row r="7" spans="2:16" ht="15">
      <c r="B7" s="40">
        <f>k_total_tec_0621!B6</f>
        <v>1</v>
      </c>
      <c r="C7" s="41" t="str">
        <f>k_total_tec_0621!C6</f>
        <v>METROPOLITAN LIFE</v>
      </c>
      <c r="D7" s="42">
        <f>SUM(E7+F7+G7+H7)</f>
        <v>1078055</v>
      </c>
      <c r="E7" s="42">
        <f>I7+M7</f>
        <v>100801</v>
      </c>
      <c r="F7" s="42">
        <f>J7+N7</f>
        <v>343369</v>
      </c>
      <c r="G7" s="42">
        <f>K7+O7</f>
        <v>370356</v>
      </c>
      <c r="H7" s="42">
        <f>L7+P7</f>
        <v>263529</v>
      </c>
      <c r="I7" s="42">
        <v>46101</v>
      </c>
      <c r="J7" s="42">
        <v>161169</v>
      </c>
      <c r="K7" s="42">
        <v>173380</v>
      </c>
      <c r="L7" s="42">
        <v>134254</v>
      </c>
      <c r="M7" s="42">
        <v>54700</v>
      </c>
      <c r="N7" s="42">
        <v>182200</v>
      </c>
      <c r="O7" s="42">
        <v>196976</v>
      </c>
      <c r="P7" s="43">
        <v>129275</v>
      </c>
    </row>
    <row r="8" spans="2:16" ht="15">
      <c r="B8" s="44">
        <f>k_total_tec_0621!B7</f>
        <v>2</v>
      </c>
      <c r="C8" s="41" t="str">
        <f>k_total_tec_0621!C7</f>
        <v>AZT VIITORUL TAU</v>
      </c>
      <c r="D8" s="42">
        <f t="shared" ref="D8:D13" si="0">SUM(E8+F8+G8+H8)</f>
        <v>1622976</v>
      </c>
      <c r="E8" s="42">
        <f t="shared" ref="E8:E13" si="1">I8+M8</f>
        <v>100540</v>
      </c>
      <c r="F8" s="42">
        <f t="shared" ref="F8:F13" si="2">J8+N8</f>
        <v>332616</v>
      </c>
      <c r="G8" s="42">
        <f t="shared" ref="G8:G13" si="3">K8+O8</f>
        <v>654802</v>
      </c>
      <c r="H8" s="42">
        <f t="shared" ref="H8:H13" si="4">L8+P8</f>
        <v>535018</v>
      </c>
      <c r="I8" s="42">
        <v>45974</v>
      </c>
      <c r="J8" s="42">
        <v>154567</v>
      </c>
      <c r="K8" s="42">
        <v>307242</v>
      </c>
      <c r="L8" s="42">
        <v>267575</v>
      </c>
      <c r="M8" s="42">
        <v>54566</v>
      </c>
      <c r="N8" s="42">
        <v>178049</v>
      </c>
      <c r="O8" s="42">
        <v>347560</v>
      </c>
      <c r="P8" s="43">
        <v>267443</v>
      </c>
    </row>
    <row r="9" spans="2:16" ht="15">
      <c r="B9" s="44">
        <f>k_total_tec_0621!B8</f>
        <v>3</v>
      </c>
      <c r="C9" s="41" t="str">
        <f>k_total_tec_0621!C8</f>
        <v>BCR</v>
      </c>
      <c r="D9" s="42">
        <f t="shared" si="0"/>
        <v>701627</v>
      </c>
      <c r="E9" s="42">
        <f t="shared" si="1"/>
        <v>104697</v>
      </c>
      <c r="F9" s="42">
        <f t="shared" si="2"/>
        <v>288712</v>
      </c>
      <c r="G9" s="42">
        <f t="shared" si="3"/>
        <v>176540</v>
      </c>
      <c r="H9" s="42">
        <f t="shared" si="4"/>
        <v>131678</v>
      </c>
      <c r="I9" s="42">
        <v>47738</v>
      </c>
      <c r="J9" s="42">
        <v>137134</v>
      </c>
      <c r="K9" s="42">
        <v>81529</v>
      </c>
      <c r="L9" s="42">
        <v>64514</v>
      </c>
      <c r="M9" s="42">
        <v>56959</v>
      </c>
      <c r="N9" s="42">
        <v>151578</v>
      </c>
      <c r="O9" s="42">
        <v>95011</v>
      </c>
      <c r="P9" s="43">
        <v>67164</v>
      </c>
    </row>
    <row r="10" spans="2:16" ht="15">
      <c r="B10" s="44">
        <f>k_total_tec_0621!B9</f>
        <v>4</v>
      </c>
      <c r="C10" s="41" t="str">
        <f>k_total_tec_0621!C9</f>
        <v>BRD</v>
      </c>
      <c r="D10" s="42">
        <f t="shared" si="0"/>
        <v>489767</v>
      </c>
      <c r="E10" s="42">
        <f t="shared" si="1"/>
        <v>108859</v>
      </c>
      <c r="F10" s="42">
        <f t="shared" si="2"/>
        <v>223424</v>
      </c>
      <c r="G10" s="42">
        <f t="shared" si="3"/>
        <v>105702</v>
      </c>
      <c r="H10" s="42">
        <f t="shared" si="4"/>
        <v>51782</v>
      </c>
      <c r="I10" s="42">
        <v>49734</v>
      </c>
      <c r="J10" s="42">
        <v>106775</v>
      </c>
      <c r="K10" s="42">
        <v>48730</v>
      </c>
      <c r="L10" s="42">
        <v>24869</v>
      </c>
      <c r="M10" s="42">
        <v>59125</v>
      </c>
      <c r="N10" s="42">
        <v>116649</v>
      </c>
      <c r="O10" s="42">
        <v>56972</v>
      </c>
      <c r="P10" s="43">
        <v>26913</v>
      </c>
    </row>
    <row r="11" spans="2:16" ht="15">
      <c r="B11" s="44">
        <f>k_total_tec_0621!B10</f>
        <v>5</v>
      </c>
      <c r="C11" s="41" t="str">
        <f>k_total_tec_0621!C10</f>
        <v>VITAL</v>
      </c>
      <c r="D11" s="42">
        <f t="shared" si="0"/>
        <v>966901</v>
      </c>
      <c r="E11" s="42">
        <f t="shared" si="1"/>
        <v>100694</v>
      </c>
      <c r="F11" s="42">
        <f t="shared" si="2"/>
        <v>363733</v>
      </c>
      <c r="G11" s="42">
        <f t="shared" si="3"/>
        <v>305637</v>
      </c>
      <c r="H11" s="42">
        <f t="shared" si="4"/>
        <v>196837</v>
      </c>
      <c r="I11" s="42">
        <v>46039</v>
      </c>
      <c r="J11" s="42">
        <v>171044</v>
      </c>
      <c r="K11" s="42">
        <v>138994</v>
      </c>
      <c r="L11" s="42">
        <v>98297</v>
      </c>
      <c r="M11" s="42">
        <v>54655</v>
      </c>
      <c r="N11" s="42">
        <v>192689</v>
      </c>
      <c r="O11" s="42">
        <v>166643</v>
      </c>
      <c r="P11" s="43">
        <v>98540</v>
      </c>
    </row>
    <row r="12" spans="2:16" ht="15">
      <c r="B12" s="44">
        <f>k_total_tec_0621!B11</f>
        <v>6</v>
      </c>
      <c r="C12" s="41" t="str">
        <f>k_total_tec_0621!C11</f>
        <v>ARIPI</v>
      </c>
      <c r="D12" s="42">
        <f t="shared" si="0"/>
        <v>801973</v>
      </c>
      <c r="E12" s="42">
        <f t="shared" si="1"/>
        <v>100383</v>
      </c>
      <c r="F12" s="42">
        <f t="shared" si="2"/>
        <v>272614</v>
      </c>
      <c r="G12" s="42">
        <f t="shared" si="3"/>
        <v>254592</v>
      </c>
      <c r="H12" s="42">
        <f t="shared" si="4"/>
        <v>174384</v>
      </c>
      <c r="I12" s="42">
        <v>45895</v>
      </c>
      <c r="J12" s="42">
        <v>128231</v>
      </c>
      <c r="K12" s="42">
        <v>117123</v>
      </c>
      <c r="L12" s="42">
        <v>87795</v>
      </c>
      <c r="M12" s="42">
        <v>54488</v>
      </c>
      <c r="N12" s="42">
        <v>144383</v>
      </c>
      <c r="O12" s="42">
        <v>137469</v>
      </c>
      <c r="P12" s="43">
        <v>86589</v>
      </c>
    </row>
    <row r="13" spans="2:16" ht="15">
      <c r="B13" s="44">
        <f>k_total_tec_0621!B12</f>
        <v>7</v>
      </c>
      <c r="C13" s="41" t="s">
        <v>170</v>
      </c>
      <c r="D13" s="42">
        <f t="shared" si="0"/>
        <v>2045536</v>
      </c>
      <c r="E13" s="42">
        <f t="shared" si="1"/>
        <v>107624</v>
      </c>
      <c r="F13" s="42">
        <f t="shared" si="2"/>
        <v>372697</v>
      </c>
      <c r="G13" s="42">
        <f t="shared" si="3"/>
        <v>847822</v>
      </c>
      <c r="H13" s="42">
        <f t="shared" si="4"/>
        <v>717393</v>
      </c>
      <c r="I13" s="42">
        <v>49525</v>
      </c>
      <c r="J13" s="42">
        <v>175061</v>
      </c>
      <c r="K13" s="42">
        <v>418688</v>
      </c>
      <c r="L13" s="42">
        <v>369703</v>
      </c>
      <c r="M13" s="42">
        <v>58099</v>
      </c>
      <c r="N13" s="42">
        <v>197636</v>
      </c>
      <c r="O13" s="42">
        <v>429134</v>
      </c>
      <c r="P13" s="43">
        <v>347690</v>
      </c>
    </row>
    <row r="14" spans="2:16" ht="15.75" thickBot="1">
      <c r="B14" s="105" t="s">
        <v>21</v>
      </c>
      <c r="C14" s="106"/>
      <c r="D14" s="38">
        <f t="shared" ref="D14:P14" si="5">SUM(D7:D13)</f>
        <v>7706835</v>
      </c>
      <c r="E14" s="38">
        <f t="shared" si="5"/>
        <v>723598</v>
      </c>
      <c r="F14" s="38">
        <f t="shared" si="5"/>
        <v>2197165</v>
      </c>
      <c r="G14" s="38">
        <f t="shared" si="5"/>
        <v>2715451</v>
      </c>
      <c r="H14" s="38">
        <f t="shared" si="5"/>
        <v>2070621</v>
      </c>
      <c r="I14" s="38">
        <f t="shared" si="5"/>
        <v>331006</v>
      </c>
      <c r="J14" s="38">
        <f t="shared" si="5"/>
        <v>1033981</v>
      </c>
      <c r="K14" s="38">
        <f t="shared" si="5"/>
        <v>1285686</v>
      </c>
      <c r="L14" s="38">
        <f t="shared" si="5"/>
        <v>1047007</v>
      </c>
      <c r="M14" s="38">
        <f t="shared" si="5"/>
        <v>392592</v>
      </c>
      <c r="N14" s="38">
        <f t="shared" si="5"/>
        <v>1163184</v>
      </c>
      <c r="O14" s="38">
        <f t="shared" si="5"/>
        <v>1429765</v>
      </c>
      <c r="P14" s="39">
        <f t="shared" si="5"/>
        <v>1023614</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79"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T31" sqref="T31"/>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M13" sqref="M13"/>
    </sheetView>
  </sheetViews>
  <sheetFormatPr defaultRowHeight="12.75"/>
  <cols>
    <col min="2" max="2" width="5.7109375" customWidth="1"/>
    <col min="3" max="3" width="19.85546875" customWidth="1"/>
    <col min="4" max="4" width="22.42578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38.25" customHeight="1">
      <c r="B2" s="94" t="s">
        <v>189</v>
      </c>
      <c r="C2" s="95"/>
      <c r="D2" s="95"/>
      <c r="E2" s="95"/>
      <c r="F2" s="95"/>
      <c r="G2" s="95"/>
      <c r="H2" s="95"/>
      <c r="I2" s="95"/>
      <c r="J2" s="95"/>
      <c r="K2" s="96"/>
    </row>
    <row r="3" spans="2:11" ht="69.75" customHeight="1">
      <c r="B3" s="98" t="s">
        <v>20</v>
      </c>
      <c r="C3" s="99" t="s">
        <v>141</v>
      </c>
      <c r="D3" s="93" t="s">
        <v>172</v>
      </c>
      <c r="E3" s="93" t="s">
        <v>115</v>
      </c>
      <c r="F3" s="93"/>
      <c r="G3" s="93" t="s">
        <v>192</v>
      </c>
      <c r="H3" s="93"/>
      <c r="I3" s="93"/>
      <c r="J3" s="93" t="s">
        <v>116</v>
      </c>
      <c r="K3" s="104"/>
    </row>
    <row r="4" spans="2:11" ht="119.25" customHeight="1">
      <c r="B4" s="98" t="s">
        <v>20</v>
      </c>
      <c r="C4" s="99"/>
      <c r="D4" s="93"/>
      <c r="E4" s="35" t="s">
        <v>26</v>
      </c>
      <c r="F4" s="35" t="s">
        <v>117</v>
      </c>
      <c r="G4" s="35" t="s">
        <v>26</v>
      </c>
      <c r="H4" s="35" t="s">
        <v>118</v>
      </c>
      <c r="I4" s="35" t="s">
        <v>117</v>
      </c>
      <c r="J4" s="35" t="s">
        <v>193</v>
      </c>
      <c r="K4" s="45" t="s">
        <v>194</v>
      </c>
    </row>
    <row r="5" spans="2:11" hidden="1">
      <c r="B5" s="25"/>
      <c r="C5" s="23"/>
      <c r="D5" s="24" t="s">
        <v>119</v>
      </c>
      <c r="E5" s="24" t="s">
        <v>120</v>
      </c>
      <c r="F5" s="23"/>
      <c r="G5" s="24" t="s">
        <v>121</v>
      </c>
      <c r="H5" s="23"/>
      <c r="I5" s="23"/>
      <c r="J5" s="24" t="s">
        <v>122</v>
      </c>
      <c r="K5" s="26" t="s">
        <v>123</v>
      </c>
    </row>
    <row r="6" spans="2:11" ht="15">
      <c r="B6" s="40">
        <f>[1]k_total_tec_0609!A10</f>
        <v>1</v>
      </c>
      <c r="C6" s="41" t="s">
        <v>171</v>
      </c>
      <c r="D6" s="42">
        <v>1078055</v>
      </c>
      <c r="E6" s="42">
        <v>557560</v>
      </c>
      <c r="F6" s="48">
        <f>E6/D6</f>
        <v>0.51719068136597857</v>
      </c>
      <c r="G6" s="42">
        <v>35229</v>
      </c>
      <c r="H6" s="48">
        <f t="shared" ref="H6:H13" si="0">G6/$G$13</f>
        <v>0.13874054820415879</v>
      </c>
      <c r="I6" s="48">
        <f t="shared" ref="I6:I13" si="1">G6/D6</f>
        <v>3.2678295634267267E-2</v>
      </c>
      <c r="J6" s="42">
        <v>33139</v>
      </c>
      <c r="K6" s="43">
        <v>2090</v>
      </c>
    </row>
    <row r="7" spans="2:11" ht="15">
      <c r="B7" s="44">
        <v>2</v>
      </c>
      <c r="C7" s="41" t="str">
        <f>[1]k_total_tec_0609!B12</f>
        <v>AZT VIITORUL TAU</v>
      </c>
      <c r="D7" s="42">
        <v>1622976</v>
      </c>
      <c r="E7" s="42">
        <v>868034</v>
      </c>
      <c r="F7" s="48">
        <f t="shared" ref="F7:F12" si="2">E7/D7</f>
        <v>0.53484093418510192</v>
      </c>
      <c r="G7" s="42">
        <v>53873</v>
      </c>
      <c r="H7" s="48">
        <f t="shared" si="0"/>
        <v>0.21216524889729049</v>
      </c>
      <c r="I7" s="48">
        <f t="shared" si="1"/>
        <v>3.3193959738160021E-2</v>
      </c>
      <c r="J7" s="42">
        <v>50962</v>
      </c>
      <c r="K7" s="43">
        <v>2911</v>
      </c>
    </row>
    <row r="8" spans="2:11" ht="15">
      <c r="B8" s="44">
        <v>3</v>
      </c>
      <c r="C8" s="41" t="str">
        <f>[1]k_total_tec_0609!B13</f>
        <v>BCR</v>
      </c>
      <c r="D8" s="42">
        <v>701627</v>
      </c>
      <c r="E8" s="42">
        <v>344224</v>
      </c>
      <c r="F8" s="48">
        <f t="shared" si="2"/>
        <v>0.49060825766397248</v>
      </c>
      <c r="G8" s="42">
        <v>22610</v>
      </c>
      <c r="H8" s="48">
        <f t="shared" si="0"/>
        <v>8.9043793320730938E-2</v>
      </c>
      <c r="I8" s="48">
        <f t="shared" si="1"/>
        <v>3.2225099661216006E-2</v>
      </c>
      <c r="J8" s="42">
        <v>21377</v>
      </c>
      <c r="K8" s="43">
        <v>1233</v>
      </c>
    </row>
    <row r="9" spans="2:11" ht="15">
      <c r="B9" s="44">
        <v>4</v>
      </c>
      <c r="C9" s="41" t="str">
        <f>[1]k_total_tec_0609!B15</f>
        <v>BRD</v>
      </c>
      <c r="D9" s="42">
        <v>489767</v>
      </c>
      <c r="E9" s="42">
        <v>234702</v>
      </c>
      <c r="F9" s="48">
        <f t="shared" si="2"/>
        <v>0.4792115434482111</v>
      </c>
      <c r="G9" s="42">
        <v>15497</v>
      </c>
      <c r="H9" s="48">
        <f t="shared" si="0"/>
        <v>6.1031033396345302E-2</v>
      </c>
      <c r="I9" s="48">
        <f t="shared" si="1"/>
        <v>3.1641576504746131E-2</v>
      </c>
      <c r="J9" s="42">
        <v>14585</v>
      </c>
      <c r="K9" s="43">
        <v>912</v>
      </c>
    </row>
    <row r="10" spans="2:11" ht="15">
      <c r="B10" s="44">
        <v>5</v>
      </c>
      <c r="C10" s="41" t="str">
        <f>[1]k_total_tec_0609!B16</f>
        <v>VITAL</v>
      </c>
      <c r="D10" s="42">
        <v>966901</v>
      </c>
      <c r="E10" s="42">
        <v>470694</v>
      </c>
      <c r="F10" s="48">
        <f t="shared" si="2"/>
        <v>0.48680681889872901</v>
      </c>
      <c r="G10" s="42">
        <v>30784</v>
      </c>
      <c r="H10" s="48">
        <f t="shared" si="0"/>
        <v>0.12123503465658475</v>
      </c>
      <c r="I10" s="48">
        <f t="shared" si="1"/>
        <v>3.1837799319682163E-2</v>
      </c>
      <c r="J10" s="42">
        <v>29113</v>
      </c>
      <c r="K10" s="43">
        <v>1671</v>
      </c>
    </row>
    <row r="11" spans="2:11" ht="15">
      <c r="B11" s="44">
        <v>6</v>
      </c>
      <c r="C11" s="41" t="str">
        <f>[1]k_total_tec_0609!B18</f>
        <v>ARIPI</v>
      </c>
      <c r="D11" s="42">
        <v>801973</v>
      </c>
      <c r="E11" s="42">
        <v>408166</v>
      </c>
      <c r="F11" s="48">
        <f t="shared" si="2"/>
        <v>0.50895229639900597</v>
      </c>
      <c r="G11" s="42">
        <v>26260</v>
      </c>
      <c r="H11" s="48">
        <f t="shared" si="0"/>
        <v>0.10341839949590423</v>
      </c>
      <c r="I11" s="48">
        <f t="shared" si="1"/>
        <v>3.2744244506984647E-2</v>
      </c>
      <c r="J11" s="42">
        <v>24802</v>
      </c>
      <c r="K11" s="43">
        <v>1458</v>
      </c>
    </row>
    <row r="12" spans="2:11" ht="15">
      <c r="B12" s="44">
        <v>7</v>
      </c>
      <c r="C12" s="41" t="s">
        <v>170</v>
      </c>
      <c r="D12" s="42">
        <v>2045536</v>
      </c>
      <c r="E12" s="42">
        <v>1163995</v>
      </c>
      <c r="F12" s="48">
        <f t="shared" si="2"/>
        <v>0.5690415617226976</v>
      </c>
      <c r="G12" s="42">
        <v>69667</v>
      </c>
      <c r="H12" s="48">
        <f t="shared" si="0"/>
        <v>0.27436594202898551</v>
      </c>
      <c r="I12" s="48">
        <f t="shared" si="1"/>
        <v>3.4058065954351326E-2</v>
      </c>
      <c r="J12" s="42">
        <v>65742</v>
      </c>
      <c r="K12" s="43">
        <v>3925</v>
      </c>
    </row>
    <row r="13" spans="2:11" ht="15.75" thickBot="1">
      <c r="B13" s="46" t="s">
        <v>21</v>
      </c>
      <c r="C13" s="37"/>
      <c r="D13" s="38">
        <f>SUM(D6:D12)</f>
        <v>7706835</v>
      </c>
      <c r="E13" s="38">
        <f>SUM(E6:E12)</f>
        <v>4047375</v>
      </c>
      <c r="F13" s="47">
        <f>E13/D13</f>
        <v>0.52516694596419933</v>
      </c>
      <c r="G13" s="38">
        <f>SUM(G6:G12)</f>
        <v>253920</v>
      </c>
      <c r="H13" s="47">
        <f t="shared" si="0"/>
        <v>1</v>
      </c>
      <c r="I13" s="47">
        <f t="shared" si="1"/>
        <v>3.2947377230730907E-2</v>
      </c>
      <c r="J13" s="38">
        <f>SUM(J6:J12)</f>
        <v>239720</v>
      </c>
      <c r="K13" s="39">
        <f>SUM(K6:K12)</f>
        <v>14200</v>
      </c>
    </row>
    <row r="14" spans="2:11">
      <c r="C14" s="7"/>
      <c r="D14" s="4"/>
      <c r="E14" s="4"/>
    </row>
    <row r="15" spans="2:11" ht="14.25" customHeight="1">
      <c r="B15" s="101" t="s">
        <v>124</v>
      </c>
      <c r="C15" s="101"/>
      <c r="D15" s="101"/>
      <c r="E15" s="101"/>
      <c r="F15" s="101"/>
      <c r="G15" s="101"/>
      <c r="H15" s="101"/>
      <c r="I15" s="101"/>
      <c r="J15" s="101"/>
      <c r="K15" s="101"/>
    </row>
    <row r="16" spans="2:11" ht="33.75" customHeight="1">
      <c r="B16" s="102" t="s">
        <v>160</v>
      </c>
      <c r="C16" s="102"/>
      <c r="D16" s="102"/>
      <c r="E16" s="102"/>
      <c r="F16" s="102"/>
      <c r="G16" s="102"/>
      <c r="H16" s="102"/>
      <c r="I16" s="102"/>
      <c r="J16" s="102"/>
      <c r="K16" s="102"/>
    </row>
    <row r="17" spans="2:11" ht="30.75" customHeight="1">
      <c r="B17" s="101" t="s">
        <v>125</v>
      </c>
      <c r="C17" s="101"/>
      <c r="D17" s="101"/>
      <c r="E17" s="101"/>
      <c r="F17" s="101"/>
      <c r="G17" s="101"/>
      <c r="H17" s="101"/>
      <c r="I17" s="101"/>
      <c r="J17" s="101"/>
      <c r="K17" s="101"/>
    </row>
    <row r="18" spans="2:11" ht="205.5" customHeight="1">
      <c r="B18" s="101" t="s">
        <v>191</v>
      </c>
      <c r="C18" s="103"/>
      <c r="D18" s="103"/>
      <c r="E18" s="103"/>
      <c r="F18" s="103"/>
      <c r="G18" s="103"/>
      <c r="H18" s="103"/>
      <c r="I18" s="103"/>
      <c r="J18" s="103"/>
      <c r="K18" s="103"/>
    </row>
  </sheetData>
  <mergeCells count="11">
    <mergeCell ref="B15:K15"/>
    <mergeCell ref="B16:K16"/>
    <mergeCell ref="B17:K17"/>
    <mergeCell ref="B18:K18"/>
    <mergeCell ref="J3:K3"/>
    <mergeCell ref="B3:B4"/>
    <mergeCell ref="C3:C4"/>
    <mergeCell ref="D3:D4"/>
    <mergeCell ref="E3:F3"/>
    <mergeCell ref="G3:I3"/>
    <mergeCell ref="B2:K2"/>
  </mergeCells>
  <phoneticPr fontId="31"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I18"/>
  <sheetViews>
    <sheetView zoomScaleNormal="100" workbookViewId="0">
      <selection activeCell="E19" sqref="E19"/>
    </sheetView>
  </sheetViews>
  <sheetFormatPr defaultRowHeight="12.75"/>
  <cols>
    <col min="2" max="2" width="4.5703125" customWidth="1"/>
    <col min="3" max="3" width="21.42578125" customWidth="1"/>
    <col min="4" max="9" width="13.5703125" customWidth="1"/>
  </cols>
  <sheetData>
    <row r="1" spans="2:9" ht="13.5" thickBot="1"/>
    <row r="2" spans="2:9" s="2" customFormat="1" ht="41.25" customHeight="1">
      <c r="B2" s="110" t="s">
        <v>195</v>
      </c>
      <c r="C2" s="111"/>
      <c r="D2" s="111"/>
      <c r="E2" s="111"/>
      <c r="F2" s="111"/>
      <c r="G2" s="111"/>
      <c r="H2" s="111"/>
      <c r="I2" s="112"/>
    </row>
    <row r="3" spans="2:9" s="17" customFormat="1" ht="12.75" customHeight="1">
      <c r="B3" s="107" t="s">
        <v>20</v>
      </c>
      <c r="C3" s="93" t="s">
        <v>161</v>
      </c>
      <c r="D3" s="109" t="s">
        <v>173</v>
      </c>
      <c r="E3" s="109" t="s">
        <v>177</v>
      </c>
      <c r="F3" s="109" t="s">
        <v>181</v>
      </c>
      <c r="G3" s="109" t="s">
        <v>184</v>
      </c>
      <c r="H3" s="109" t="s">
        <v>186</v>
      </c>
      <c r="I3" s="108" t="s">
        <v>3</v>
      </c>
    </row>
    <row r="4" spans="2:9" s="17" customFormat="1" ht="30" customHeight="1">
      <c r="B4" s="107"/>
      <c r="C4" s="93"/>
      <c r="D4" s="93"/>
      <c r="E4" s="93"/>
      <c r="F4" s="93"/>
      <c r="G4" s="93"/>
      <c r="H4" s="93"/>
      <c r="I4" s="104"/>
    </row>
    <row r="5" spans="2:9" ht="15">
      <c r="B5" s="40">
        <f>k_total_tec_0621!B6</f>
        <v>1</v>
      </c>
      <c r="C5" s="41" t="str">
        <f>k_total_tec_0621!C6</f>
        <v>METROPOLITAN LIFE</v>
      </c>
      <c r="D5" s="42">
        <v>1071862</v>
      </c>
      <c r="E5" s="42">
        <v>1073235</v>
      </c>
      <c r="F5" s="42">
        <v>1074053</v>
      </c>
      <c r="G5" s="42">
        <v>1075370</v>
      </c>
      <c r="H5" s="42">
        <v>1076586</v>
      </c>
      <c r="I5" s="43">
        <v>1078055</v>
      </c>
    </row>
    <row r="6" spans="2:9" ht="15">
      <c r="B6" s="44">
        <f>k_total_tec_0621!B7</f>
        <v>2</v>
      </c>
      <c r="C6" s="41" t="str">
        <f>k_total_tec_0621!C7</f>
        <v>AZT VIITORUL TAU</v>
      </c>
      <c r="D6" s="42">
        <v>1617466</v>
      </c>
      <c r="E6" s="42">
        <v>1618635</v>
      </c>
      <c r="F6" s="42">
        <v>1619318</v>
      </c>
      <c r="G6" s="42">
        <v>1620490</v>
      </c>
      <c r="H6" s="42">
        <v>1621608</v>
      </c>
      <c r="I6" s="43">
        <v>1622976</v>
      </c>
    </row>
    <row r="7" spans="2:9" ht="15">
      <c r="B7" s="44">
        <f>k_total_tec_0621!B8</f>
        <v>3</v>
      </c>
      <c r="C7" s="41" t="str">
        <f>k_total_tec_0621!C8</f>
        <v>BCR</v>
      </c>
      <c r="D7" s="42">
        <v>694871</v>
      </c>
      <c r="E7" s="42">
        <v>696363</v>
      </c>
      <c r="F7" s="42">
        <v>697281</v>
      </c>
      <c r="G7" s="42">
        <v>698699</v>
      </c>
      <c r="H7" s="42">
        <v>700016</v>
      </c>
      <c r="I7" s="43">
        <v>701627</v>
      </c>
    </row>
    <row r="8" spans="2:9" ht="15">
      <c r="B8" s="44">
        <f>k_total_tec_0621!B9</f>
        <v>4</v>
      </c>
      <c r="C8" s="41" t="str">
        <f>k_total_tec_0621!C9</f>
        <v>BRD</v>
      </c>
      <c r="D8" s="42">
        <v>482487</v>
      </c>
      <c r="E8" s="42">
        <v>484082</v>
      </c>
      <c r="F8" s="42">
        <v>485151</v>
      </c>
      <c r="G8" s="42">
        <v>486656</v>
      </c>
      <c r="H8" s="42">
        <v>488057</v>
      </c>
      <c r="I8" s="43">
        <v>489767</v>
      </c>
    </row>
    <row r="9" spans="2:9" ht="15">
      <c r="B9" s="44">
        <f>k_total_tec_0621!B10</f>
        <v>5</v>
      </c>
      <c r="C9" s="41" t="str">
        <f>k_total_tec_0621!C10</f>
        <v>VITAL</v>
      </c>
      <c r="D9" s="42">
        <v>960586</v>
      </c>
      <c r="E9" s="42">
        <v>962019</v>
      </c>
      <c r="F9" s="42">
        <v>962851</v>
      </c>
      <c r="G9" s="42">
        <v>964175</v>
      </c>
      <c r="H9" s="42">
        <v>965393</v>
      </c>
      <c r="I9" s="43">
        <v>966901</v>
      </c>
    </row>
    <row r="10" spans="2:9" ht="15">
      <c r="B10" s="44">
        <f>k_total_tec_0621!B11</f>
        <v>6</v>
      </c>
      <c r="C10" s="41" t="str">
        <f>k_total_tec_0621!C11</f>
        <v>ARIPI</v>
      </c>
      <c r="D10" s="42">
        <v>795524</v>
      </c>
      <c r="E10" s="42">
        <v>796992</v>
      </c>
      <c r="F10" s="42">
        <v>797869</v>
      </c>
      <c r="G10" s="42">
        <v>799232</v>
      </c>
      <c r="H10" s="42">
        <v>800462</v>
      </c>
      <c r="I10" s="43">
        <v>801973</v>
      </c>
    </row>
    <row r="11" spans="2:9" ht="15">
      <c r="B11" s="44">
        <f>k_total_tec_0621!B12</f>
        <v>7</v>
      </c>
      <c r="C11" s="41" t="str">
        <f>k_total_tec_0621!C12</f>
        <v>NN</v>
      </c>
      <c r="D11" s="42">
        <v>2039863</v>
      </c>
      <c r="E11" s="42">
        <v>2041159</v>
      </c>
      <c r="F11" s="42">
        <v>2041912</v>
      </c>
      <c r="G11" s="42">
        <v>2043066</v>
      </c>
      <c r="H11" s="42">
        <v>2044154</v>
      </c>
      <c r="I11" s="43">
        <v>2045536</v>
      </c>
    </row>
    <row r="12" spans="2:9" ht="15.75" thickBot="1">
      <c r="B12" s="105" t="s">
        <v>18</v>
      </c>
      <c r="C12" s="106"/>
      <c r="D12" s="49">
        <f t="shared" ref="D12:I12" si="0">SUM(D5:D11)</f>
        <v>7662659</v>
      </c>
      <c r="E12" s="49">
        <f t="shared" si="0"/>
        <v>7672485</v>
      </c>
      <c r="F12" s="49">
        <f t="shared" si="0"/>
        <v>7678435</v>
      </c>
      <c r="G12" s="49">
        <f t="shared" si="0"/>
        <v>7687688</v>
      </c>
      <c r="H12" s="49">
        <f t="shared" si="0"/>
        <v>7696276</v>
      </c>
      <c r="I12" s="50">
        <f t="shared" si="0"/>
        <v>7706835</v>
      </c>
    </row>
    <row r="17" spans="3:3" ht="18">
      <c r="C17" s="1"/>
    </row>
    <row r="18" spans="3:3" ht="18">
      <c r="C18" s="1"/>
    </row>
  </sheetData>
  <mergeCells count="10">
    <mergeCell ref="B12:C12"/>
    <mergeCell ref="B3:B4"/>
    <mergeCell ref="C3:C4"/>
    <mergeCell ref="I3:I4"/>
    <mergeCell ref="H3:H4"/>
    <mergeCell ref="B2:I2"/>
    <mergeCell ref="G3:G4"/>
    <mergeCell ref="F3:F4"/>
    <mergeCell ref="D3:D4"/>
    <mergeCell ref="E3:E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P24"/>
  <sheetViews>
    <sheetView zoomScaleNormal="100" workbookViewId="0">
      <selection activeCell="D25" sqref="D25"/>
    </sheetView>
  </sheetViews>
  <sheetFormatPr defaultRowHeight="12.75"/>
  <cols>
    <col min="2" max="2" width="4.5703125" customWidth="1"/>
    <col min="3" max="3" width="19" customWidth="1"/>
    <col min="4" max="9" width="17.5703125" customWidth="1"/>
    <col min="10" max="10" width="18.42578125" customWidth="1"/>
    <col min="16" max="16" width="16.7109375" customWidth="1"/>
  </cols>
  <sheetData>
    <row r="1" spans="2:16" ht="13.5" thickBot="1"/>
    <row r="2" spans="2:16" ht="43.5" customHeight="1">
      <c r="B2" s="110" t="s">
        <v>196</v>
      </c>
      <c r="C2" s="111"/>
      <c r="D2" s="111"/>
      <c r="E2" s="111"/>
      <c r="F2" s="111"/>
      <c r="G2" s="111"/>
      <c r="H2" s="111"/>
      <c r="I2" s="111"/>
      <c r="J2" s="112"/>
    </row>
    <row r="3" spans="2:16" s="5" customFormat="1" ht="21" customHeight="1">
      <c r="B3" s="107" t="s">
        <v>20</v>
      </c>
      <c r="C3" s="93" t="s">
        <v>161</v>
      </c>
      <c r="D3" s="113" t="s">
        <v>173</v>
      </c>
      <c r="E3" s="113" t="s">
        <v>177</v>
      </c>
      <c r="F3" s="113" t="s">
        <v>181</v>
      </c>
      <c r="G3" s="113" t="s">
        <v>184</v>
      </c>
      <c r="H3" s="113" t="s">
        <v>186</v>
      </c>
      <c r="I3" s="113" t="s">
        <v>3</v>
      </c>
      <c r="J3" s="104" t="s">
        <v>18</v>
      </c>
    </row>
    <row r="4" spans="2:16">
      <c r="B4" s="107"/>
      <c r="C4" s="93"/>
      <c r="D4" s="113"/>
      <c r="E4" s="113"/>
      <c r="F4" s="113"/>
      <c r="G4" s="113"/>
      <c r="H4" s="113"/>
      <c r="I4" s="113"/>
      <c r="J4" s="104"/>
    </row>
    <row r="5" spans="2:16" s="8" customFormat="1" ht="36.75" customHeight="1">
      <c r="B5" s="107"/>
      <c r="C5" s="93"/>
      <c r="D5" s="51" t="s">
        <v>197</v>
      </c>
      <c r="E5" s="51" t="s">
        <v>198</v>
      </c>
      <c r="F5" s="51" t="s">
        <v>199</v>
      </c>
      <c r="G5" s="51" t="s">
        <v>200</v>
      </c>
      <c r="H5" s="51" t="s">
        <v>201</v>
      </c>
      <c r="I5" s="51" t="s">
        <v>202</v>
      </c>
      <c r="J5" s="104"/>
    </row>
    <row r="6" spans="2:16" ht="15.75">
      <c r="B6" s="40">
        <f>k_total_tec_0621!B6</f>
        <v>1</v>
      </c>
      <c r="C6" s="52" t="str">
        <f>k_total_tec_0621!C6</f>
        <v>METROPOLITAN LIFE</v>
      </c>
      <c r="D6" s="42">
        <v>21966324.576479252</v>
      </c>
      <c r="E6" s="42">
        <v>21919288.077789731</v>
      </c>
      <c r="F6" s="42">
        <v>22902771.575870749</v>
      </c>
      <c r="G6" s="42">
        <v>23372318.578680202</v>
      </c>
      <c r="H6" s="42">
        <v>22943198.002517156</v>
      </c>
      <c r="I6" s="42">
        <v>23822003.4917477</v>
      </c>
      <c r="J6" s="43">
        <f t="shared" ref="J6:J12" si="0">SUM(D6:I6)</f>
        <v>136925904.30308479</v>
      </c>
      <c r="P6" s="21"/>
    </row>
    <row r="7" spans="2:16" ht="15.75">
      <c r="B7" s="40">
        <f>k_total_tec_0621!B7</f>
        <v>2</v>
      </c>
      <c r="C7" s="52" t="str">
        <f>k_total_tec_0621!C7</f>
        <v>AZT VIITORUL TAU</v>
      </c>
      <c r="D7" s="42">
        <v>33072069.932073001</v>
      </c>
      <c r="E7" s="42">
        <v>32956921.093765859</v>
      </c>
      <c r="F7" s="42">
        <v>34231197.734838031</v>
      </c>
      <c r="G7" s="42">
        <v>34893654.822335027</v>
      </c>
      <c r="H7" s="42">
        <v>34293838.049612276</v>
      </c>
      <c r="I7" s="42">
        <v>35558883.046752878</v>
      </c>
      <c r="J7" s="43">
        <f t="shared" si="0"/>
        <v>205006564.67937708</v>
      </c>
      <c r="P7" s="21"/>
    </row>
    <row r="8" spans="2:16" ht="15.75">
      <c r="B8" s="40">
        <f>k_total_tec_0621!B8</f>
        <v>3</v>
      </c>
      <c r="C8" s="41" t="str">
        <f>k_total_tec_0621!C8</f>
        <v>BCR</v>
      </c>
      <c r="D8" s="42">
        <v>12096063.098453229</v>
      </c>
      <c r="E8" s="42">
        <v>12125760.337792575</v>
      </c>
      <c r="F8" s="42">
        <v>12493957.335390111</v>
      </c>
      <c r="G8" s="42">
        <v>13025797.969543148</v>
      </c>
      <c r="H8" s="42">
        <v>12719975.234460641</v>
      </c>
      <c r="I8" s="42">
        <v>13298291.682738179</v>
      </c>
      <c r="J8" s="43">
        <f t="shared" si="0"/>
        <v>75759845.658377886</v>
      </c>
      <c r="P8" s="21"/>
    </row>
    <row r="9" spans="2:16" ht="15.75">
      <c r="B9" s="40">
        <f>k_total_tec_0621!B9</f>
        <v>4</v>
      </c>
      <c r="C9" s="41" t="str">
        <f>k_total_tec_0621!C9</f>
        <v>BRD</v>
      </c>
      <c r="D9" s="42">
        <v>8155606.8418037482</v>
      </c>
      <c r="E9" s="42">
        <v>8158855.281053978</v>
      </c>
      <c r="F9" s="42">
        <v>8575142.8919379711</v>
      </c>
      <c r="G9" s="42">
        <v>8816837.3604060914</v>
      </c>
      <c r="H9" s="42">
        <v>8646963.7854735907</v>
      </c>
      <c r="I9" s="42">
        <v>9057325.9708885681</v>
      </c>
      <c r="J9" s="43">
        <f t="shared" si="0"/>
        <v>51410732.131563954</v>
      </c>
      <c r="P9" s="21"/>
    </row>
    <row r="10" spans="2:16" ht="15.75">
      <c r="B10" s="40">
        <f>k_total_tec_0621!B10</f>
        <v>5</v>
      </c>
      <c r="C10" s="41" t="str">
        <f>k_total_tec_0621!C10</f>
        <v>VITAL</v>
      </c>
      <c r="D10" s="42">
        <v>16879290.244700875</v>
      </c>
      <c r="E10" s="42">
        <v>16811389.943362903</v>
      </c>
      <c r="F10" s="42">
        <v>17477994.032637816</v>
      </c>
      <c r="G10" s="42">
        <v>17883410.355329949</v>
      </c>
      <c r="H10" s="42">
        <v>17683309.650440503</v>
      </c>
      <c r="I10" s="42">
        <v>18364015.712864652</v>
      </c>
      <c r="J10" s="43">
        <f t="shared" si="0"/>
        <v>105099409.93933669</v>
      </c>
      <c r="P10" s="21"/>
    </row>
    <row r="11" spans="2:16" ht="15.75">
      <c r="B11" s="40">
        <f>k_total_tec_0621!B11</f>
        <v>6</v>
      </c>
      <c r="C11" s="41" t="str">
        <f>k_total_tec_0621!C11</f>
        <v>ARIPI</v>
      </c>
      <c r="D11" s="42">
        <v>14728648.211801292</v>
      </c>
      <c r="E11" s="42">
        <v>14660017.255029334</v>
      </c>
      <c r="F11" s="42">
        <v>15298889.745879678</v>
      </c>
      <c r="G11" s="42">
        <v>15662613.40101523</v>
      </c>
      <c r="H11" s="42">
        <v>15410151.029190859</v>
      </c>
      <c r="I11" s="42">
        <v>16045387.847905966</v>
      </c>
      <c r="J11" s="43">
        <f t="shared" si="0"/>
        <v>91805707.49082236</v>
      </c>
      <c r="P11" s="21"/>
    </row>
    <row r="12" spans="2:16" ht="15.75">
      <c r="B12" s="40">
        <f>k_total_tec_0621!B12</f>
        <v>7</v>
      </c>
      <c r="C12" s="41" t="str">
        <f>k_total_tec_0621!C12</f>
        <v>NN</v>
      </c>
      <c r="D12" s="42">
        <v>51153266.020132579</v>
      </c>
      <c r="E12" s="42">
        <v>51028825.846003942</v>
      </c>
      <c r="F12" s="42">
        <v>53635920.0698222</v>
      </c>
      <c r="G12" s="42">
        <v>54310219.49238579</v>
      </c>
      <c r="H12" s="42">
        <v>53093547.562015347</v>
      </c>
      <c r="I12" s="42">
        <v>54770971.599098638</v>
      </c>
      <c r="J12" s="43">
        <f t="shared" si="0"/>
        <v>317992750.58945847</v>
      </c>
      <c r="P12" s="21"/>
    </row>
    <row r="13" spans="2:16" ht="15.75" thickBot="1">
      <c r="B13" s="105" t="s">
        <v>18</v>
      </c>
      <c r="C13" s="106"/>
      <c r="D13" s="38">
        <f t="shared" ref="D13:J13" si="1">SUM(D6:D12)</f>
        <v>158051268.92544398</v>
      </c>
      <c r="E13" s="38">
        <f t="shared" si="1"/>
        <v>157661057.83479834</v>
      </c>
      <c r="F13" s="38">
        <f t="shared" si="1"/>
        <v>164615873.38637656</v>
      </c>
      <c r="G13" s="38">
        <f t="shared" si="1"/>
        <v>167964851.97969544</v>
      </c>
      <c r="H13" s="38">
        <f t="shared" si="1"/>
        <v>164790983.31371036</v>
      </c>
      <c r="I13" s="38">
        <f t="shared" si="1"/>
        <v>170916879.3519966</v>
      </c>
      <c r="J13" s="39">
        <f t="shared" si="1"/>
        <v>984000914.79202116</v>
      </c>
      <c r="P13" s="22"/>
    </row>
    <row r="24" spans="4:10">
      <c r="D24" s="4"/>
      <c r="E24" s="4"/>
      <c r="F24" s="4"/>
      <c r="G24" s="4"/>
      <c r="H24" s="4"/>
      <c r="I24" s="4"/>
      <c r="J24" s="4"/>
    </row>
  </sheetData>
  <mergeCells count="11">
    <mergeCell ref="B13:C13"/>
    <mergeCell ref="B3:B5"/>
    <mergeCell ref="B2:J2"/>
    <mergeCell ref="J3:J5"/>
    <mergeCell ref="E3:E4"/>
    <mergeCell ref="D3:D4"/>
    <mergeCell ref="I3:I4"/>
    <mergeCell ref="H3:H4"/>
    <mergeCell ref="G3:G4"/>
    <mergeCell ref="F3:F4"/>
    <mergeCell ref="C3:C5"/>
  </mergeCells>
  <phoneticPr fontId="31" type="noConversion"/>
  <printOptions horizontalCentered="1" verticalCentered="1"/>
  <pageMargins left="0.27559055118110198" right="0.23622047244094499" top="0.98425196850393704" bottom="0.98425196850393704" header="0.511811023622047" footer="0.511811023622047"/>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dimension ref="B1:L7"/>
  <sheetViews>
    <sheetView workbookViewId="0">
      <selection activeCell="L27" sqref="L27"/>
    </sheetView>
  </sheetViews>
  <sheetFormatPr defaultRowHeight="12.75"/>
  <cols>
    <col min="2" max="2" width="10.42578125" bestFit="1" customWidth="1"/>
    <col min="3" max="8" width="13.140625" bestFit="1" customWidth="1"/>
  </cols>
  <sheetData>
    <row r="1" spans="2:12" ht="13.5" thickBot="1"/>
    <row r="2" spans="2:12" ht="25.5">
      <c r="B2" s="53"/>
      <c r="C2" s="60" t="s">
        <v>174</v>
      </c>
      <c r="D2" s="60" t="s">
        <v>178</v>
      </c>
      <c r="E2" s="60" t="s">
        <v>182</v>
      </c>
      <c r="F2" s="60" t="s">
        <v>11</v>
      </c>
      <c r="G2" s="60" t="s">
        <v>12</v>
      </c>
      <c r="H2" s="61" t="s">
        <v>4</v>
      </c>
    </row>
    <row r="3" spans="2:12" ht="15">
      <c r="B3" s="55" t="s">
        <v>126</v>
      </c>
      <c r="C3" s="42">
        <v>158051269</v>
      </c>
      <c r="D3" s="42">
        <v>157661058</v>
      </c>
      <c r="E3" s="42">
        <v>164615873</v>
      </c>
      <c r="F3" s="42">
        <v>167964852</v>
      </c>
      <c r="G3" s="42">
        <v>164790983.31371036</v>
      </c>
      <c r="H3" s="43">
        <v>170916879</v>
      </c>
    </row>
    <row r="4" spans="2:12" ht="15" hidden="1">
      <c r="B4" s="55"/>
      <c r="C4" s="56"/>
      <c r="D4" s="56"/>
      <c r="E4" s="56"/>
      <c r="F4" s="56"/>
      <c r="G4" s="56"/>
      <c r="H4" s="57"/>
    </row>
    <row r="5" spans="2:12" ht="15">
      <c r="B5" s="55" t="s">
        <v>127</v>
      </c>
      <c r="C5" s="42">
        <v>772491382</v>
      </c>
      <c r="D5" s="42">
        <v>776654137</v>
      </c>
      <c r="E5" s="42">
        <v>811029485</v>
      </c>
      <c r="F5" s="42">
        <v>827226896</v>
      </c>
      <c r="G5" s="42">
        <v>811793342</v>
      </c>
      <c r="H5" s="43">
        <v>841919456</v>
      </c>
    </row>
    <row r="6" spans="2:12" ht="15">
      <c r="B6" s="55" t="s">
        <v>128</v>
      </c>
      <c r="C6" s="58">
        <v>4.8747999999999996</v>
      </c>
      <c r="D6" s="58">
        <v>4.9260999999999999</v>
      </c>
      <c r="E6" s="58">
        <v>4.9268000000000001</v>
      </c>
      <c r="F6" s="58">
        <v>4.9249999999999998</v>
      </c>
      <c r="G6" s="58">
        <v>4.9261999999999997</v>
      </c>
      <c r="H6" s="59">
        <v>4.9259000000000004</v>
      </c>
    </row>
    <row r="7" spans="2:12" ht="39" thickBot="1">
      <c r="B7" s="54"/>
      <c r="C7" s="62" t="s">
        <v>176</v>
      </c>
      <c r="D7" s="62" t="s">
        <v>180</v>
      </c>
      <c r="E7" s="62" t="s">
        <v>183</v>
      </c>
      <c r="F7" s="62" t="s">
        <v>185</v>
      </c>
      <c r="G7" s="62" t="s">
        <v>0</v>
      </c>
      <c r="H7" s="63" t="s">
        <v>188</v>
      </c>
      <c r="L7" s="28"/>
    </row>
  </sheetData>
  <phoneticPr fontId="31"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I19"/>
  <sheetViews>
    <sheetView zoomScaleNormal="100" workbookViewId="0">
      <selection activeCell="D21" sqref="D21"/>
    </sheetView>
  </sheetViews>
  <sheetFormatPr defaultRowHeight="12.75"/>
  <cols>
    <col min="2" max="2" width="6.140625" customWidth="1"/>
    <col min="3" max="3" width="20.7109375" customWidth="1"/>
    <col min="4" max="9" width="16.85546875" customWidth="1"/>
  </cols>
  <sheetData>
    <row r="1" spans="2:9" ht="13.5" thickBot="1"/>
    <row r="2" spans="2:9" s="2" customFormat="1" ht="40.5" customHeight="1">
      <c r="B2" s="110" t="s">
        <v>203</v>
      </c>
      <c r="C2" s="111"/>
      <c r="D2" s="111"/>
      <c r="E2" s="111"/>
      <c r="F2" s="111"/>
      <c r="G2" s="111"/>
      <c r="H2" s="111"/>
      <c r="I2" s="112"/>
    </row>
    <row r="3" spans="2:9" ht="12.75" customHeight="1">
      <c r="B3" s="107" t="s">
        <v>20</v>
      </c>
      <c r="C3" s="93" t="s">
        <v>19</v>
      </c>
      <c r="D3" s="109" t="s">
        <v>173</v>
      </c>
      <c r="E3" s="109" t="s">
        <v>177</v>
      </c>
      <c r="F3" s="109" t="s">
        <v>181</v>
      </c>
      <c r="G3" s="109" t="s">
        <v>184</v>
      </c>
      <c r="H3" s="109" t="s">
        <v>186</v>
      </c>
      <c r="I3" s="108" t="s">
        <v>3</v>
      </c>
    </row>
    <row r="4" spans="2:9" ht="21.75" customHeight="1">
      <c r="B4" s="107"/>
      <c r="C4" s="93"/>
      <c r="D4" s="93"/>
      <c r="E4" s="93"/>
      <c r="F4" s="93"/>
      <c r="G4" s="93"/>
      <c r="H4" s="93"/>
      <c r="I4" s="104"/>
    </row>
    <row r="5" spans="2:9" ht="25.5">
      <c r="B5" s="107"/>
      <c r="C5" s="93"/>
      <c r="D5" s="51" t="s">
        <v>204</v>
      </c>
      <c r="E5" s="51" t="s">
        <v>205</v>
      </c>
      <c r="F5" s="51" t="s">
        <v>206</v>
      </c>
      <c r="G5" s="51" t="s">
        <v>207</v>
      </c>
      <c r="H5" s="51" t="s">
        <v>208</v>
      </c>
      <c r="I5" s="64" t="s">
        <v>209</v>
      </c>
    </row>
    <row r="6" spans="2:9" ht="15">
      <c r="B6" s="40">
        <f>k_total_tec_0621!B6</f>
        <v>1</v>
      </c>
      <c r="C6" s="41" t="str">
        <f>k_total_tec_0621!C6</f>
        <v>METROPOLITAN LIFE</v>
      </c>
      <c r="D6" s="67">
        <f>sume_euro_0621!D6/evolutie_rp_0621!D5</f>
        <v>20.493612588634779</v>
      </c>
      <c r="E6" s="67">
        <f>sume_euro_0621!E6/evolutie_rp_0621!E5</f>
        <v>20.423568070170774</v>
      </c>
      <c r="F6" s="67">
        <f>sume_euro_0621!F6/evolutie_rp_0621!F5</f>
        <v>21.323688473353503</v>
      </c>
      <c r="G6" s="67">
        <f>sume_euro_0621!G6/evolutie_rp_0621!G5</f>
        <v>21.73421108890912</v>
      </c>
      <c r="H6" s="67">
        <f>sume_euro_0621!H6/evolutie_rp_0621!H5</f>
        <v>21.311068509638019</v>
      </c>
      <c r="I6" s="68">
        <f>sume_euro_0621!I6/evolutie_rp_0621!I5</f>
        <v>22.097206071812383</v>
      </c>
    </row>
    <row r="7" spans="2:9" ht="15">
      <c r="B7" s="44">
        <f>k_total_tec_0621!B7</f>
        <v>2</v>
      </c>
      <c r="C7" s="41" t="str">
        <f>k_total_tec_0621!C7</f>
        <v>AZT VIITORUL TAU</v>
      </c>
      <c r="D7" s="67">
        <f>sume_euro_0621!D7/evolutie_rp_0621!D6</f>
        <v>20.446840880780801</v>
      </c>
      <c r="E7" s="67">
        <f>sume_euro_0621!E7/evolutie_rp_0621!E6</f>
        <v>20.36093442546705</v>
      </c>
      <c r="F7" s="67">
        <f>sume_euro_0621!F7/evolutie_rp_0621!F6</f>
        <v>21.139268343116072</v>
      </c>
      <c r="G7" s="67">
        <f>sume_euro_0621!G7/evolutie_rp_0621!G6</f>
        <v>21.532780098818893</v>
      </c>
      <c r="H7" s="67">
        <f>sume_euro_0621!H7/evolutie_rp_0621!H6</f>
        <v>21.148044440834205</v>
      </c>
      <c r="I7" s="68">
        <f>sume_euro_0621!I7/evolutie_rp_0621!I6</f>
        <v>21.909678915001134</v>
      </c>
    </row>
    <row r="8" spans="2:9" ht="15">
      <c r="B8" s="44">
        <f>k_total_tec_0621!B8</f>
        <v>3</v>
      </c>
      <c r="C8" s="41" t="str">
        <f>k_total_tec_0621!C8</f>
        <v>BCR</v>
      </c>
      <c r="D8" s="67">
        <f>sume_euro_0621!D8/evolutie_rp_0621!D7</f>
        <v>17.407638393965541</v>
      </c>
      <c r="E8" s="67">
        <f>sume_euro_0621!E8/evolutie_rp_0621!E7</f>
        <v>17.412987677106013</v>
      </c>
      <c r="F8" s="67">
        <f>sume_euro_0621!F8/evolutie_rp_0621!F7</f>
        <v>17.918109536026524</v>
      </c>
      <c r="G8" s="67">
        <f>sume_euro_0621!G8/evolutie_rp_0621!G7</f>
        <v>18.642932034457111</v>
      </c>
      <c r="H8" s="67">
        <f>sume_euro_0621!H8/evolutie_rp_0621!H7</f>
        <v>18.170977855449934</v>
      </c>
      <c r="I8" s="68">
        <f>sume_euro_0621!I8/evolutie_rp_0621!I7</f>
        <v>18.953506183111795</v>
      </c>
    </row>
    <row r="9" spans="2:9" ht="15">
      <c r="B9" s="44">
        <f>k_total_tec_0621!B9</f>
        <v>4</v>
      </c>
      <c r="C9" s="41" t="str">
        <f>k_total_tec_0621!C9</f>
        <v>BRD</v>
      </c>
      <c r="D9" s="67">
        <f>sume_euro_0621!D9/evolutie_rp_0621!D8</f>
        <v>16.903267532189982</v>
      </c>
      <c r="E9" s="67">
        <f>sume_euro_0621!E9/evolutie_rp_0621!E8</f>
        <v>16.854283532653515</v>
      </c>
      <c r="F9" s="67">
        <f>sume_euro_0621!F9/evolutie_rp_0621!F8</f>
        <v>17.675203992031289</v>
      </c>
      <c r="G9" s="67">
        <f>sume_euro_0621!G9/evolutie_rp_0621!G8</f>
        <v>18.117186185737136</v>
      </c>
      <c r="H9" s="67">
        <f>sume_euro_0621!H9/evolutie_rp_0621!H8</f>
        <v>17.717118667437596</v>
      </c>
      <c r="I9" s="68">
        <f>sume_euro_0621!I9/evolutie_rp_0621!I8</f>
        <v>18.493132389255642</v>
      </c>
    </row>
    <row r="10" spans="2:9" ht="15">
      <c r="B10" s="44">
        <f>k_total_tec_0621!B10</f>
        <v>5</v>
      </c>
      <c r="C10" s="41" t="str">
        <f>k_total_tec_0621!C10</f>
        <v>VITAL</v>
      </c>
      <c r="D10" s="67">
        <f>sume_euro_0621!D10/evolutie_rp_0621!D9</f>
        <v>17.571867843900364</v>
      </c>
      <c r="E10" s="67">
        <f>sume_euro_0621!E10/evolutie_rp_0621!E9</f>
        <v>17.475112179034824</v>
      </c>
      <c r="F10" s="67">
        <f>sume_euro_0621!F10/evolutie_rp_0621!F9</f>
        <v>18.152335130396931</v>
      </c>
      <c r="G10" s="67">
        <f>sume_euro_0621!G10/evolutie_rp_0621!G9</f>
        <v>18.547888459387508</v>
      </c>
      <c r="H10" s="67">
        <f>sume_euro_0621!H10/evolutie_rp_0621!H9</f>
        <v>18.317213456530659</v>
      </c>
      <c r="I10" s="68">
        <f>sume_euro_0621!I10/evolutie_rp_0621!I9</f>
        <v>18.992653552809081</v>
      </c>
    </row>
    <row r="11" spans="2:9" ht="15">
      <c r="B11" s="44">
        <f>k_total_tec_0621!B11</f>
        <v>6</v>
      </c>
      <c r="C11" s="41" t="str">
        <f>k_total_tec_0621!C11</f>
        <v>ARIPI</v>
      </c>
      <c r="D11" s="67">
        <f>sume_euro_0621!D11/evolutie_rp_0621!D10</f>
        <v>18.514398323370877</v>
      </c>
      <c r="E11" s="67">
        <f>sume_euro_0621!E11/evolutie_rp_0621!E10</f>
        <v>18.394183699496775</v>
      </c>
      <c r="F11" s="67">
        <f>sume_euro_0621!F11/evolutie_rp_0621!F10</f>
        <v>19.174688759532803</v>
      </c>
      <c r="G11" s="67">
        <f>sume_euro_0621!G11/evolutie_rp_0621!G10</f>
        <v>19.597079948019136</v>
      </c>
      <c r="H11" s="67">
        <f>sume_euro_0621!H11/evolutie_rp_0621!H10</f>
        <v>19.251571004233629</v>
      </c>
      <c r="I11" s="68">
        <f>sume_euro_0621!I11/evolutie_rp_0621!I10</f>
        <v>20.007391580397304</v>
      </c>
    </row>
    <row r="12" spans="2:9" ht="15">
      <c r="B12" s="44">
        <f>k_total_tec_0621!B12</f>
        <v>7</v>
      </c>
      <c r="C12" s="41" t="str">
        <f>k_total_tec_0621!C12</f>
        <v>NN</v>
      </c>
      <c r="D12" s="67">
        <f>sume_euro_0621!D12/evolutie_rp_0621!D11</f>
        <v>25.07681448221404</v>
      </c>
      <c r="E12" s="67">
        <f>sume_euro_0621!E12/evolutie_rp_0621!E11</f>
        <v>24.99992692681165</v>
      </c>
      <c r="F12" s="67">
        <f>sume_euro_0621!F12/evolutie_rp_0621!F11</f>
        <v>26.267498339704257</v>
      </c>
      <c r="G12" s="67">
        <f>sume_euro_0621!G12/evolutie_rp_0621!G11</f>
        <v>26.582704372930582</v>
      </c>
      <c r="H12" s="67">
        <f>sume_euro_0621!H12/evolutie_rp_0621!H11</f>
        <v>25.973359914182272</v>
      </c>
      <c r="I12" s="68">
        <f>sume_euro_0621!I12/evolutie_rp_0621!I11</f>
        <v>26.775853174472921</v>
      </c>
    </row>
    <row r="13" spans="2:9" ht="15.75" thickBot="1">
      <c r="B13" s="105" t="s">
        <v>18</v>
      </c>
      <c r="C13" s="106"/>
      <c r="D13" s="65">
        <f>sume_euro_0621!D13/evolutie_rp_0621!D12</f>
        <v>20.626165006878679</v>
      </c>
      <c r="E13" s="65">
        <f>sume_euro_0621!E13/evolutie_rp_0621!E12</f>
        <v>20.548890983142794</v>
      </c>
      <c r="F13" s="65">
        <f>sume_euro_0621!F13/evolutie_rp_0621!F12</f>
        <v>21.438727212820915</v>
      </c>
      <c r="G13" s="65">
        <f>sume_euro_0621!G13/evolutie_rp_0621!G12</f>
        <v>21.84855212382389</v>
      </c>
      <c r="H13" s="65">
        <f>sume_euro_0621!H13/evolutie_rp_0621!H12</f>
        <v>21.411781920725083</v>
      </c>
      <c r="I13" s="66">
        <f>sume_euro_0621!I13/evolutie_rp_0621!I12</f>
        <v>22.177311354401205</v>
      </c>
    </row>
    <row r="18" spans="3:3" ht="18">
      <c r="C18" s="1"/>
    </row>
    <row r="19" spans="3:3" ht="18">
      <c r="C19" s="1"/>
    </row>
  </sheetData>
  <mergeCells count="10">
    <mergeCell ref="B13:C13"/>
    <mergeCell ref="C3:C5"/>
    <mergeCell ref="B3:B5"/>
    <mergeCell ref="I3:I4"/>
    <mergeCell ref="H3:H4"/>
    <mergeCell ref="B2:I2"/>
    <mergeCell ref="G3:G4"/>
    <mergeCell ref="F3:F4"/>
    <mergeCell ref="D3:D4"/>
    <mergeCell ref="E3:E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21" sqref="E21"/>
    </sheetView>
  </sheetViews>
  <sheetFormatPr defaultRowHeight="12.75"/>
  <cols>
    <col min="2" max="2" width="5.140625" customWidth="1"/>
    <col min="3" max="3" width="20.42578125" customWidth="1"/>
    <col min="4" max="4" width="18.85546875" customWidth="1"/>
    <col min="5" max="5" width="15.85546875" customWidth="1"/>
    <col min="6" max="6" width="16.140625" customWidth="1"/>
    <col min="7" max="7" width="15.140625" customWidth="1"/>
    <col min="8" max="8" width="11.140625" customWidth="1"/>
    <col min="9" max="9" width="7.85546875" customWidth="1"/>
    <col min="10" max="10" width="10" customWidth="1"/>
    <col min="11" max="11" width="13" customWidth="1"/>
    <col min="12" max="12" width="17.140625" customWidth="1"/>
    <col min="13" max="13" width="17" customWidth="1"/>
  </cols>
  <sheetData>
    <row r="1" spans="2:15" ht="13.5" thickBot="1"/>
    <row r="2" spans="2:15" s="2" customFormat="1" ht="42.75" customHeight="1">
      <c r="B2" s="110" t="s">
        <v>203</v>
      </c>
      <c r="C2" s="111"/>
      <c r="D2" s="111"/>
      <c r="E2" s="111"/>
      <c r="F2" s="111"/>
      <c r="G2" s="111"/>
      <c r="H2" s="111"/>
      <c r="I2" s="111"/>
      <c r="J2" s="111"/>
      <c r="K2" s="111"/>
      <c r="L2" s="111"/>
      <c r="M2" s="112"/>
      <c r="N2" s="3"/>
      <c r="O2" s="3"/>
    </row>
    <row r="3" spans="2:15" ht="27" customHeight="1">
      <c r="B3" s="107" t="s">
        <v>20</v>
      </c>
      <c r="C3" s="93" t="s">
        <v>19</v>
      </c>
      <c r="D3" s="93" t="s">
        <v>5</v>
      </c>
      <c r="E3" s="93" t="s">
        <v>6</v>
      </c>
      <c r="F3" s="93" t="s">
        <v>7</v>
      </c>
      <c r="G3" s="93" t="s">
        <v>8</v>
      </c>
      <c r="H3" s="93" t="s">
        <v>163</v>
      </c>
      <c r="I3" s="93"/>
      <c r="J3" s="93"/>
      <c r="K3" s="93"/>
      <c r="L3" s="93" t="s">
        <v>9</v>
      </c>
      <c r="M3" s="104" t="s">
        <v>10</v>
      </c>
    </row>
    <row r="4" spans="2:15" ht="84" customHeight="1">
      <c r="B4" s="116"/>
      <c r="C4" s="114"/>
      <c r="D4" s="114"/>
      <c r="E4" s="114"/>
      <c r="F4" s="114"/>
      <c r="G4" s="93"/>
      <c r="H4" s="35" t="s">
        <v>139</v>
      </c>
      <c r="I4" s="35" t="s">
        <v>140</v>
      </c>
      <c r="J4" s="35" t="s">
        <v>168</v>
      </c>
      <c r="K4" s="35" t="s">
        <v>169</v>
      </c>
      <c r="L4" s="114"/>
      <c r="M4" s="115"/>
    </row>
    <row r="5" spans="2:15" ht="15.75">
      <c r="B5" s="40">
        <f>k_total_tec_0621!B6</f>
        <v>1</v>
      </c>
      <c r="C5" s="41" t="str">
        <f>k_total_tec_0621!C6</f>
        <v>METROPOLITAN LIFE</v>
      </c>
      <c r="D5" s="42">
        <v>1076586</v>
      </c>
      <c r="E5" s="56">
        <v>23</v>
      </c>
      <c r="F5" s="42">
        <v>4</v>
      </c>
      <c r="G5" s="42">
        <v>0</v>
      </c>
      <c r="H5" s="42">
        <v>127</v>
      </c>
      <c r="I5" s="42">
        <v>0</v>
      </c>
      <c r="J5" s="42">
        <v>0</v>
      </c>
      <c r="K5" s="42">
        <v>1</v>
      </c>
      <c r="L5" s="42">
        <v>1614</v>
      </c>
      <c r="M5" s="43">
        <f t="shared" ref="M5:M11" si="0">D5-E5+F5+G5-H5+I5+L5+J5+K5</f>
        <v>1078055</v>
      </c>
      <c r="N5" s="69"/>
      <c r="O5" s="4"/>
    </row>
    <row r="6" spans="2:15" ht="15.75">
      <c r="B6" s="44">
        <f>k_total_tec_0621!B7</f>
        <v>2</v>
      </c>
      <c r="C6" s="41" t="str">
        <f>k_total_tec_0621!C7</f>
        <v>AZT VIITORUL TAU</v>
      </c>
      <c r="D6" s="42">
        <v>1621608</v>
      </c>
      <c r="E6" s="56">
        <v>26</v>
      </c>
      <c r="F6" s="42">
        <v>6</v>
      </c>
      <c r="G6" s="42">
        <v>3</v>
      </c>
      <c r="H6" s="42">
        <v>231</v>
      </c>
      <c r="I6" s="42">
        <v>0</v>
      </c>
      <c r="J6" s="42">
        <v>0</v>
      </c>
      <c r="K6" s="42">
        <v>2</v>
      </c>
      <c r="L6" s="42">
        <v>1614</v>
      </c>
      <c r="M6" s="43">
        <f t="shared" si="0"/>
        <v>1622976</v>
      </c>
      <c r="N6" s="69"/>
      <c r="O6" s="4"/>
    </row>
    <row r="7" spans="2:15" ht="15.75">
      <c r="B7" s="44">
        <f>k_total_tec_0621!B8</f>
        <v>3</v>
      </c>
      <c r="C7" s="41" t="str">
        <f>k_total_tec_0621!C8</f>
        <v>BCR</v>
      </c>
      <c r="D7" s="42">
        <v>700016</v>
      </c>
      <c r="E7" s="56">
        <v>7</v>
      </c>
      <c r="F7" s="42">
        <v>54</v>
      </c>
      <c r="G7" s="42">
        <v>7</v>
      </c>
      <c r="H7" s="42">
        <v>61</v>
      </c>
      <c r="I7" s="42">
        <v>0</v>
      </c>
      <c r="J7" s="42">
        <v>0</v>
      </c>
      <c r="K7" s="42">
        <v>4</v>
      </c>
      <c r="L7" s="42">
        <v>1614</v>
      </c>
      <c r="M7" s="43">
        <f t="shared" si="0"/>
        <v>701627</v>
      </c>
      <c r="N7" s="69"/>
      <c r="O7" s="4"/>
    </row>
    <row r="8" spans="2:15" ht="15.75">
      <c r="B8" s="44">
        <f>k_total_tec_0621!B9</f>
        <v>4</v>
      </c>
      <c r="C8" s="41" t="str">
        <f>k_total_tec_0621!C9</f>
        <v>BRD</v>
      </c>
      <c r="D8" s="42">
        <v>488057</v>
      </c>
      <c r="E8" s="56">
        <v>24</v>
      </c>
      <c r="F8" s="42">
        <v>1</v>
      </c>
      <c r="G8" s="42">
        <v>133</v>
      </c>
      <c r="H8" s="42">
        <v>22</v>
      </c>
      <c r="I8" s="42">
        <v>0</v>
      </c>
      <c r="J8" s="42">
        <v>0</v>
      </c>
      <c r="K8" s="42">
        <v>1</v>
      </c>
      <c r="L8" s="42">
        <v>1621</v>
      </c>
      <c r="M8" s="43">
        <f t="shared" si="0"/>
        <v>489767</v>
      </c>
      <c r="N8" s="69"/>
      <c r="O8" s="4"/>
    </row>
    <row r="9" spans="2:15" ht="15.75">
      <c r="B9" s="44">
        <f>k_total_tec_0621!B10</f>
        <v>5</v>
      </c>
      <c r="C9" s="41" t="str">
        <f>k_total_tec_0621!C10</f>
        <v>VITAL</v>
      </c>
      <c r="D9" s="42">
        <v>965393</v>
      </c>
      <c r="E9" s="56">
        <v>34</v>
      </c>
      <c r="F9" s="42">
        <v>4</v>
      </c>
      <c r="G9" s="42">
        <v>1</v>
      </c>
      <c r="H9" s="42">
        <v>77</v>
      </c>
      <c r="I9" s="42">
        <v>0</v>
      </c>
      <c r="J9" s="42">
        <v>0</v>
      </c>
      <c r="K9" s="42">
        <v>0</v>
      </c>
      <c r="L9" s="42">
        <v>1614</v>
      </c>
      <c r="M9" s="43">
        <f t="shared" si="0"/>
        <v>966901</v>
      </c>
      <c r="N9" s="69"/>
      <c r="O9" s="4"/>
    </row>
    <row r="10" spans="2:15" ht="15.75">
      <c r="B10" s="44">
        <f>k_total_tec_0621!B11</f>
        <v>6</v>
      </c>
      <c r="C10" s="41" t="str">
        <f>k_total_tec_0621!C11</f>
        <v>ARIPI</v>
      </c>
      <c r="D10" s="42">
        <v>800462</v>
      </c>
      <c r="E10" s="56">
        <v>19</v>
      </c>
      <c r="F10" s="42">
        <v>1</v>
      </c>
      <c r="G10" s="42">
        <v>2</v>
      </c>
      <c r="H10" s="42">
        <v>91</v>
      </c>
      <c r="I10" s="42">
        <v>0</v>
      </c>
      <c r="J10" s="42">
        <v>0</v>
      </c>
      <c r="K10" s="42">
        <v>4</v>
      </c>
      <c r="L10" s="42">
        <v>1614</v>
      </c>
      <c r="M10" s="43">
        <f t="shared" si="0"/>
        <v>801973</v>
      </c>
      <c r="N10" s="69"/>
      <c r="O10" s="4"/>
    </row>
    <row r="11" spans="2:15" ht="15.75">
      <c r="B11" s="44">
        <f>k_total_tec_0621!B12</f>
        <v>7</v>
      </c>
      <c r="C11" s="41" t="str">
        <f>k_total_tec_0621!C12</f>
        <v>NN</v>
      </c>
      <c r="D11" s="42">
        <v>2044154</v>
      </c>
      <c r="E11" s="56">
        <v>10</v>
      </c>
      <c r="F11" s="42">
        <v>73</v>
      </c>
      <c r="G11" s="42">
        <v>13</v>
      </c>
      <c r="H11" s="42">
        <v>309</v>
      </c>
      <c r="I11" s="42">
        <v>1</v>
      </c>
      <c r="J11" s="42">
        <v>0</v>
      </c>
      <c r="K11" s="42">
        <v>0</v>
      </c>
      <c r="L11" s="42">
        <v>1614</v>
      </c>
      <c r="M11" s="43">
        <f t="shared" si="0"/>
        <v>2045536</v>
      </c>
      <c r="N11" s="69"/>
      <c r="O11" s="4"/>
    </row>
    <row r="12" spans="2:15" ht="15.75" thickBot="1">
      <c r="B12" s="105" t="s">
        <v>18</v>
      </c>
      <c r="C12" s="106"/>
      <c r="D12" s="38">
        <f t="shared" ref="D12:M12" si="1">SUM(D5:D11)</f>
        <v>7696276</v>
      </c>
      <c r="E12" s="38">
        <f t="shared" si="1"/>
        <v>143</v>
      </c>
      <c r="F12" s="38">
        <f t="shared" si="1"/>
        <v>143</v>
      </c>
      <c r="G12" s="38">
        <f t="shared" si="1"/>
        <v>159</v>
      </c>
      <c r="H12" s="38">
        <f t="shared" si="1"/>
        <v>918</v>
      </c>
      <c r="I12" s="38">
        <f t="shared" si="1"/>
        <v>1</v>
      </c>
      <c r="J12" s="38">
        <f t="shared" si="1"/>
        <v>0</v>
      </c>
      <c r="K12" s="38">
        <f t="shared" si="1"/>
        <v>12</v>
      </c>
      <c r="L12" s="38">
        <f t="shared" si="1"/>
        <v>11305</v>
      </c>
      <c r="M12" s="39">
        <f t="shared" si="1"/>
        <v>7706835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E3:E4"/>
    <mergeCell ref="B2:M2"/>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G3"/>
  <sheetViews>
    <sheetView workbookViewId="0">
      <selection activeCell="I25" sqref="I25"/>
    </sheetView>
  </sheetViews>
  <sheetFormatPr defaultRowHeight="12.75"/>
  <cols>
    <col min="2" max="7" width="16.140625" customWidth="1"/>
  </cols>
  <sheetData>
    <row r="1" spans="2:7" ht="13.5" thickBot="1"/>
    <row r="2" spans="2:7">
      <c r="B2" s="70" t="s">
        <v>173</v>
      </c>
      <c r="C2" s="60" t="s">
        <v>177</v>
      </c>
      <c r="D2" s="60" t="s">
        <v>181</v>
      </c>
      <c r="E2" s="60" t="s">
        <v>184</v>
      </c>
      <c r="F2" s="60" t="s">
        <v>186</v>
      </c>
      <c r="G2" s="61" t="s">
        <v>3</v>
      </c>
    </row>
    <row r="3" spans="2:7" ht="15.75" thickBot="1">
      <c r="B3" s="71">
        <v>7662659</v>
      </c>
      <c r="C3" s="72">
        <v>7672485</v>
      </c>
      <c r="D3" s="72">
        <v>7678435</v>
      </c>
      <c r="E3" s="72">
        <v>7687688</v>
      </c>
      <c r="F3" s="72">
        <v>7696276</v>
      </c>
      <c r="G3" s="73">
        <v>7706835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G6"/>
  <sheetViews>
    <sheetView workbookViewId="0">
      <selection activeCell="D38" sqref="D38"/>
    </sheetView>
  </sheetViews>
  <sheetFormatPr defaultRowHeight="12.75"/>
  <cols>
    <col min="2" max="7" width="16.7109375" customWidth="1"/>
  </cols>
  <sheetData>
    <row r="1" spans="2:7" ht="13.5" thickBot="1"/>
    <row r="2" spans="2:7">
      <c r="B2" s="70" t="s">
        <v>173</v>
      </c>
      <c r="C2" s="60" t="s">
        <v>177</v>
      </c>
      <c r="D2" s="60" t="s">
        <v>181</v>
      </c>
      <c r="E2" s="60" t="s">
        <v>184</v>
      </c>
      <c r="F2" s="60" t="s">
        <v>186</v>
      </c>
      <c r="G2" s="61" t="s">
        <v>3</v>
      </c>
    </row>
    <row r="3" spans="2:7" ht="15.75" thickBot="1">
      <c r="B3" s="71">
        <v>3569344</v>
      </c>
      <c r="C3" s="72">
        <v>3580169</v>
      </c>
      <c r="D3" s="72">
        <v>3586933</v>
      </c>
      <c r="E3" s="72">
        <v>3597129</v>
      </c>
      <c r="F3" s="72">
        <v>3606448</v>
      </c>
      <c r="G3" s="73">
        <v>3617753</v>
      </c>
    </row>
    <row r="6" spans="2:7">
      <c r="B6" s="4"/>
      <c r="C6" s="4"/>
      <c r="D6" s="4"/>
      <c r="E6" s="4"/>
      <c r="F6" s="4"/>
      <c r="G6" s="4"/>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k_total_tec_0621</vt:lpstr>
      <vt:lpstr>regularizati_0621</vt:lpstr>
      <vt:lpstr>evolutie_rp_0621</vt:lpstr>
      <vt:lpstr>sume_euro_0621</vt:lpstr>
      <vt:lpstr>sume_euro_0621_graf</vt:lpstr>
      <vt:lpstr>evolutie_contrib_0621</vt:lpstr>
      <vt:lpstr>part_fonduri_0621</vt:lpstr>
      <vt:lpstr>evolutie_rp_0621_graf</vt:lpstr>
      <vt:lpstr>evolutie_aleatorii_0621_graf</vt:lpstr>
      <vt:lpstr>participanti_judete_0621</vt:lpstr>
      <vt:lpstr>participanti_jud_dom_0621</vt:lpstr>
      <vt:lpstr>conturi_goale_0621</vt:lpstr>
      <vt:lpstr>rp_sexe_0621</vt:lpstr>
      <vt:lpstr>Sheet1</vt:lpstr>
      <vt:lpstr>rp_varste_sexe_0621</vt:lpstr>
      <vt:lpstr>Sheet2</vt:lpstr>
      <vt:lpstr>evolutie_contrib_0621!Print_Area</vt:lpstr>
      <vt:lpstr>evolutie_rp_0621!Print_Area</vt:lpstr>
      <vt:lpstr>k_total_tec_0621!Print_Area</vt:lpstr>
      <vt:lpstr>part_fonduri_0621!Print_Area</vt:lpstr>
      <vt:lpstr>participanti_judete_0621!Print_Area</vt:lpstr>
      <vt:lpstr>rp_sexe_0621!Print_Area</vt:lpstr>
      <vt:lpstr>rp_varste_sexe_0621!Print_Area</vt:lpstr>
      <vt:lpstr>sume_euro_0621!Print_Area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2021-08-29T08:33:32Z</cp:lastPrinted>
  <dcterms:created xsi:type="dcterms:W3CDTF">2008-08-08T07:39:32Z</dcterms:created>
  <dcterms:modified xsi:type="dcterms:W3CDTF">2021-08-29T08:52:04Z</dcterms:modified>
</cp:coreProperties>
</file>