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355" yWindow="-15" windowWidth="14400" windowHeight="13500" tabRatio="906"/>
  </bookViews>
  <sheets>
    <sheet name="k_total_tec_0521" sheetId="23" r:id="rId1"/>
    <sheet name="regularizati_0521" sheetId="31" r:id="rId2"/>
    <sheet name="evolutie_rp_0521" sheetId="1" r:id="rId3"/>
    <sheet name="sume_euro_0521" sheetId="15" r:id="rId4"/>
    <sheet name="sume_euro_0521_graf" sheetId="16" r:id="rId5"/>
    <sheet name="evolutie_contrib_0521" sheetId="25" r:id="rId6"/>
    <sheet name="part_fonduri_0521" sheetId="24" r:id="rId7"/>
    <sheet name="evolutie_rp_0521_graf" sheetId="13" r:id="rId8"/>
    <sheet name="evolutie_aleatorii_0521_graf" sheetId="14" r:id="rId9"/>
    <sheet name="participanti_judete_0521" sheetId="17" r:id="rId10"/>
    <sheet name="participanti_jud_dom_0521" sheetId="32" r:id="rId11"/>
    <sheet name="conturi_goale_0521" sheetId="30" r:id="rId12"/>
    <sheet name="rp_sexe_0521" sheetId="26" r:id="rId13"/>
    <sheet name="Sheet1" sheetId="33" r:id="rId14"/>
    <sheet name="rp_varste_sexe_0521" sheetId="28" r:id="rId15"/>
    <sheet name="Sheet2" sheetId="34" r:id="rId16"/>
  </sheets>
  <externalReferences>
    <externalReference r:id="rId17"/>
  </externalReferences>
  <definedNames>
    <definedName name="_xlnm.Print_Area" localSheetId="5">evolutie_contrib_0521!$B$2:$C$13</definedName>
    <definedName name="_xlnm.Print_Area" localSheetId="2">evolutie_rp_0521!$B$2:$C$12</definedName>
    <definedName name="_xlnm.Print_Area" localSheetId="0">k_total_tec_0521!$B$2:$K$16</definedName>
    <definedName name="_xlnm.Print_Area" localSheetId="6">part_fonduri_0521!$B$2:$M$12</definedName>
    <definedName name="_xlnm.Print_Area" localSheetId="10">participanti_jud_dom_0521!#REF!</definedName>
    <definedName name="_xlnm.Print_Area" localSheetId="9">participanti_judete_0521!$B$2:$E$48</definedName>
    <definedName name="_xlnm.Print_Area" localSheetId="12">rp_sexe_0521!$B$2:$F$12</definedName>
    <definedName name="_xlnm.Print_Area" localSheetId="14">rp_varste_sexe_0521!$B$2:$P$15</definedName>
    <definedName name="_xlnm.Print_Area" localSheetId="3">sume_euro_0521!$B$2:$I$16</definedName>
  </definedNames>
  <calcPr calcId="125725"/>
</workbook>
</file>

<file path=xl/calcChain.xml><?xml version="1.0" encoding="utf-8"?>
<calcChain xmlns="http://schemas.openxmlformats.org/spreadsheetml/2006/main">
  <c r="H7" i="25"/>
  <c r="H8"/>
  <c r="H9"/>
  <c r="H10"/>
  <c r="H11"/>
  <c r="H12"/>
  <c r="K7" i="23"/>
  <c r="K13" s="1"/>
  <c r="K8"/>
  <c r="K9"/>
  <c r="K10"/>
  <c r="K11"/>
  <c r="K12"/>
  <c r="I10" i="15"/>
  <c r="I11"/>
  <c r="I12"/>
  <c r="I13"/>
  <c r="I14"/>
  <c r="I15"/>
  <c r="I9"/>
  <c r="I16" s="1"/>
  <c r="H12" i="1"/>
  <c r="H16" i="15"/>
  <c r="H13" i="25"/>
  <c r="H6"/>
  <c r="G16" i="15"/>
  <c r="G12" i="1"/>
  <c r="G13" i="25"/>
  <c r="G12"/>
  <c r="G11"/>
  <c r="G10"/>
  <c r="G9"/>
  <c r="G8"/>
  <c r="G7"/>
  <c r="G6"/>
  <c r="F16" i="15"/>
  <c r="F13" i="25" s="1"/>
  <c r="F12" i="1"/>
  <c r="F12" i="25"/>
  <c r="F11"/>
  <c r="F10"/>
  <c r="F9"/>
  <c r="F8"/>
  <c r="F7"/>
  <c r="F6"/>
  <c r="E16" i="15"/>
  <c r="E12" i="1"/>
  <c r="E12" i="25"/>
  <c r="E11"/>
  <c r="E10"/>
  <c r="E9"/>
  <c r="E8"/>
  <c r="E7"/>
  <c r="E6"/>
  <c r="D16" i="15"/>
  <c r="D13" i="25"/>
  <c r="D12" i="1"/>
  <c r="D12" i="25"/>
  <c r="D11"/>
  <c r="D10"/>
  <c r="D9"/>
  <c r="D8"/>
  <c r="D7"/>
  <c r="D6"/>
  <c r="D48" i="17"/>
  <c r="E38" s="1"/>
  <c r="M6" i="24"/>
  <c r="F7" i="31"/>
  <c r="F8"/>
  <c r="F10"/>
  <c r="F11"/>
  <c r="F12"/>
  <c r="F13"/>
  <c r="F6"/>
  <c r="D53" i="32"/>
  <c r="E8" i="28"/>
  <c r="D8" s="1"/>
  <c r="F8"/>
  <c r="G8"/>
  <c r="H8"/>
  <c r="E9"/>
  <c r="F9"/>
  <c r="D9" s="1"/>
  <c r="G9"/>
  <c r="H9"/>
  <c r="E10"/>
  <c r="D10" s="1"/>
  <c r="F10"/>
  <c r="G10"/>
  <c r="H10"/>
  <c r="E11"/>
  <c r="D11" s="1"/>
  <c r="F11"/>
  <c r="G11"/>
  <c r="H11"/>
  <c r="E12"/>
  <c r="D12"/>
  <c r="F12"/>
  <c r="G12"/>
  <c r="H12"/>
  <c r="E13"/>
  <c r="D13" s="1"/>
  <c r="F13"/>
  <c r="G13"/>
  <c r="H13"/>
  <c r="E14"/>
  <c r="D14" s="1"/>
  <c r="F14"/>
  <c r="G14"/>
  <c r="H14"/>
  <c r="E7"/>
  <c r="D7" s="1"/>
  <c r="F7"/>
  <c r="F15"/>
  <c r="G7"/>
  <c r="G15" s="1"/>
  <c r="H7"/>
  <c r="J12" i="24"/>
  <c r="L12"/>
  <c r="M7"/>
  <c r="M8"/>
  <c r="M9"/>
  <c r="M10"/>
  <c r="M11"/>
  <c r="M5"/>
  <c r="M12" s="1"/>
  <c r="K12"/>
  <c r="F13" i="23"/>
  <c r="K15" i="28"/>
  <c r="O15"/>
  <c r="K6" i="23"/>
  <c r="I7"/>
  <c r="I13" s="1"/>
  <c r="I6"/>
  <c r="I8"/>
  <c r="I9"/>
  <c r="I10"/>
  <c r="I11"/>
  <c r="I12"/>
  <c r="D12" i="24"/>
  <c r="G14" i="31"/>
  <c r="H14"/>
  <c r="E13" i="23"/>
  <c r="D13"/>
  <c r="D11" i="26"/>
  <c r="D10"/>
  <c r="D9"/>
  <c r="D8"/>
  <c r="D6"/>
  <c r="D5"/>
  <c r="D12" s="1"/>
  <c r="D7"/>
  <c r="E12"/>
  <c r="F12"/>
  <c r="K14" i="31"/>
  <c r="J14"/>
  <c r="D14"/>
  <c r="I14" s="1"/>
  <c r="E14"/>
  <c r="F14" s="1"/>
  <c r="I13"/>
  <c r="I12"/>
  <c r="C12"/>
  <c r="I11"/>
  <c r="C11"/>
  <c r="I10"/>
  <c r="C10"/>
  <c r="C9"/>
  <c r="I8"/>
  <c r="C8"/>
  <c r="I7"/>
  <c r="C7"/>
  <c r="I6"/>
  <c r="B6"/>
  <c r="J13" i="23"/>
  <c r="G13"/>
  <c r="H13"/>
  <c r="C13" i="28"/>
  <c r="C12"/>
  <c r="C11"/>
  <c r="C10"/>
  <c r="C9"/>
  <c r="C8"/>
  <c r="B8"/>
  <c r="C7"/>
  <c r="B7"/>
  <c r="C10" i="26"/>
  <c r="C9"/>
  <c r="C8"/>
  <c r="C7"/>
  <c r="C6"/>
  <c r="C5"/>
  <c r="B5"/>
  <c r="C11" i="24"/>
  <c r="C10"/>
  <c r="C9"/>
  <c r="C8"/>
  <c r="C7"/>
  <c r="C6"/>
  <c r="C5"/>
  <c r="B5"/>
  <c r="C12" i="25"/>
  <c r="C11"/>
  <c r="C10"/>
  <c r="C9"/>
  <c r="C8"/>
  <c r="C7"/>
  <c r="C6"/>
  <c r="B6"/>
  <c r="C15" i="15"/>
  <c r="C14"/>
  <c r="C13"/>
  <c r="C12"/>
  <c r="C11"/>
  <c r="C10"/>
  <c r="C9"/>
  <c r="B9"/>
  <c r="B5" i="1"/>
  <c r="C11"/>
  <c r="C10"/>
  <c r="C9"/>
  <c r="C8"/>
  <c r="C7"/>
  <c r="C6"/>
  <c r="C5"/>
  <c r="E12" i="24"/>
  <c r="F12"/>
  <c r="G12"/>
  <c r="H12"/>
  <c r="I12"/>
  <c r="H15" i="28"/>
  <c r="I15"/>
  <c r="J15"/>
  <c r="L15"/>
  <c r="M15"/>
  <c r="N15"/>
  <c r="P15"/>
  <c r="H6" i="31"/>
  <c r="H7"/>
  <c r="H10"/>
  <c r="H12"/>
  <c r="H11"/>
  <c r="H8"/>
  <c r="H13"/>
  <c r="B6" i="26"/>
  <c r="B9" i="28"/>
  <c r="B6" i="24"/>
  <c r="B7" i="25"/>
  <c r="B6" i="1"/>
  <c r="B10" i="15"/>
  <c r="B7" i="24"/>
  <c r="B7" i="1"/>
  <c r="B7" i="26"/>
  <c r="B8" i="25"/>
  <c r="B10" i="28"/>
  <c r="B11" i="15"/>
  <c r="B11" i="28"/>
  <c r="B8" i="24"/>
  <c r="B9" i="25"/>
  <c r="B12" i="15"/>
  <c r="B8" i="1"/>
  <c r="B8" i="26"/>
  <c r="B13" i="15"/>
  <c r="B9" i="26"/>
  <c r="B9" i="24"/>
  <c r="B9" i="1"/>
  <c r="B12" i="28"/>
  <c r="B10" i="25"/>
  <c r="B10" i="24"/>
  <c r="B11" i="25"/>
  <c r="B10" i="1"/>
  <c r="B13" i="28"/>
  <c r="B10" i="26"/>
  <c r="B14" i="15"/>
  <c r="B12" i="25"/>
  <c r="B15" i="15"/>
  <c r="B11" i="1"/>
  <c r="B14" i="28"/>
  <c r="B11" i="26"/>
  <c r="B11" i="24"/>
  <c r="D15" i="28" l="1"/>
  <c r="E15"/>
  <c r="E39" i="17"/>
  <c r="E20"/>
  <c r="E28"/>
  <c r="E5"/>
  <c r="E30"/>
  <c r="E47"/>
  <c r="E19"/>
  <c r="E41"/>
  <c r="E43"/>
  <c r="E37"/>
  <c r="E12"/>
  <c r="E8"/>
  <c r="E26"/>
  <c r="E24"/>
  <c r="E14"/>
  <c r="E10"/>
  <c r="E7"/>
  <c r="E18"/>
  <c r="E40"/>
  <c r="E31"/>
  <c r="E48"/>
  <c r="E22"/>
  <c r="E45"/>
  <c r="E44"/>
  <c r="E27"/>
  <c r="E23"/>
  <c r="E29"/>
  <c r="E9"/>
  <c r="E33"/>
  <c r="E32"/>
  <c r="E17"/>
  <c r="E11"/>
  <c r="E21"/>
  <c r="E36"/>
  <c r="E25"/>
  <c r="E6"/>
  <c r="E35"/>
  <c r="E15"/>
  <c r="E34"/>
  <c r="E13"/>
  <c r="E46"/>
  <c r="E42"/>
  <c r="E16"/>
  <c r="E13" i="25"/>
</calcChain>
</file>

<file path=xl/sharedStrings.xml><?xml version="1.0" encoding="utf-8"?>
<sst xmlns="http://schemas.openxmlformats.org/spreadsheetml/2006/main" count="374" uniqueCount="211">
  <si>
    <t>Aprilie 2021'</t>
  </si>
  <si>
    <t>Mai 2021'</t>
  </si>
  <si>
    <t>Numar participanti in Registrul Participantilor la luna de referinta  APRILIE 2021</t>
  </si>
  <si>
    <t>Transferuri validate catre alte fonduri la luna de referinta MAI 2021</t>
  </si>
  <si>
    <t>Transferuri validate de la alte fonduri la luna de referinta   MAI 2021</t>
  </si>
  <si>
    <t>Acte aderare validate pentru luna de referinta  MAI 2021</t>
  </si>
  <si>
    <t>Asigurati repartizati aleatoriu la luna de referinta MAI 2021</t>
  </si>
  <si>
    <t>Numar participanti in Registrul participantilor dupa repartizarea aleatorie la luna de referinta   MAI 2021</t>
  </si>
  <si>
    <t>Numar de participanti pentru care se fac viramente in luna de referinta MAI 2021</t>
  </si>
  <si>
    <t>mai 2021</t>
  </si>
  <si>
    <t>aprilie 2021</t>
  </si>
  <si>
    <t>martie 2021</t>
  </si>
  <si>
    <t>BCR</t>
  </si>
  <si>
    <t>BRD</t>
  </si>
  <si>
    <t>Total</t>
  </si>
  <si>
    <t>Fond</t>
  </si>
  <si>
    <t>Nr. crt.</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</si>
  <si>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</si>
  <si>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</si>
  <si>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</si>
  <si>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</si>
  <si>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</si>
  <si>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</si>
  <si>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</si>
  <si>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</si>
  <si>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</si>
  <si>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</si>
  <si>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</si>
  <si>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</si>
  <si>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</si>
  <si>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</si>
  <si>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</si>
  <si>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</si>
  <si>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</si>
  <si>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</si>
  <si>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</si>
  <si>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</si>
  <si>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</si>
  <si>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</si>
  <si>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</si>
  <si>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</si>
  <si>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</si>
  <si>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</si>
  <si>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</si>
  <si>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</si>
  <si>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</si>
  <si>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</si>
  <si>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</si>
  <si>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</si>
  <si>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</si>
  <si>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</si>
  <si>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</si>
  <si>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</si>
  <si>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</si>
  <si>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</si>
  <si>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</si>
  <si>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</si>
  <si>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</si>
  <si>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</si>
  <si>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</si>
  <si>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</si>
  <si>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</si>
  <si>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</si>
  <si>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</si>
  <si>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</si>
  <si>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</si>
  <si>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</si>
  <si>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</si>
  <si>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</si>
  <si>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</si>
  <si>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</si>
  <si>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</si>
  <si>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</si>
  <si>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</si>
  <si>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</si>
  <si>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</si>
  <si>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</si>
  <si>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</si>
  <si>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</si>
  <si>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</si>
  <si>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</si>
  <si>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</si>
  <si>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</si>
  <si>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</si>
  <si>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</si>
  <si>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</si>
  <si>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</si>
  <si>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</si>
  <si>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</si>
  <si>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</si>
  <si>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</si>
  <si>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</si>
  <si>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</si>
  <si>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</si>
  <si>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</si>
  <si>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</si>
  <si>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</si>
  <si>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</si>
  <si>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</si>
  <si>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</si>
  <si>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</si>
  <si>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</si>
  <si>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</si>
  <si>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</si>
  <si>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</si>
  <si>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</si>
  <si>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</si>
  <si>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</si>
  <si>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</si>
  <si>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</si>
  <si>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</si>
  <si>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</si>
  <si>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</si>
  <si>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</si>
  <si>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</si>
  <si>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tot_part</t>
  </si>
  <si>
    <t>tot_vir</t>
  </si>
  <si>
    <t>tot_reg</t>
  </si>
  <si>
    <t>tot_plus</t>
  </si>
  <si>
    <t>tot_minus</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</si>
  <si>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</si>
  <si>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</si>
  <si>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EURO</t>
  </si>
  <si>
    <t>LEI</t>
  </si>
  <si>
    <t>curs EURO</t>
  </si>
  <si>
    <t xml:space="preserve">Numar pozitii in liste </t>
  </si>
  <si>
    <t>Sume virate                                                       (LEI)</t>
  </si>
  <si>
    <t>Total sume virate            (EUR)</t>
  </si>
  <si>
    <t>Venit asigurat  (RON)</t>
  </si>
  <si>
    <t>Venit asigurat  (EUR)</t>
  </si>
  <si>
    <t>Sume curente</t>
  </si>
  <si>
    <t>Restante</t>
  </si>
  <si>
    <t>AZT VIITORUL TAU</t>
  </si>
  <si>
    <t>VITAL</t>
  </si>
  <si>
    <t>ARIPI</t>
  </si>
  <si>
    <t>Invalidari</t>
  </si>
  <si>
    <t>Afilieri</t>
  </si>
  <si>
    <t>Denumire Fond</t>
  </si>
  <si>
    <t>tot_rec</t>
  </si>
  <si>
    <t>sume_tot</t>
  </si>
  <si>
    <t>sume_crt</t>
  </si>
  <si>
    <t>sume_rest</t>
  </si>
  <si>
    <t>venit_asig</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</si>
  <si>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</si>
  <si>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</si>
  <si>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</si>
  <si>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</si>
  <si>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</si>
  <si>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</si>
  <si>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</si>
  <si>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</si>
  <si>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</si>
  <si>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</si>
  <si>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</si>
  <si>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</si>
  <si>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</si>
  <si>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</si>
  <si>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</si>
  <si>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Luna de referinta</t>
  </si>
  <si>
    <t xml:space="preserve">COMENZI </t>
  </si>
  <si>
    <t>C.N.P.P.</t>
  </si>
  <si>
    <t>Denumire CTP</t>
  </si>
  <si>
    <t>Alte nationalitati</t>
  </si>
  <si>
    <t>peste 45 de ani</t>
  </si>
  <si>
    <t>35-45 ani</t>
  </si>
  <si>
    <t>Preluati MapN acte aderare</t>
  </si>
  <si>
    <t>Preluati MapN repartizare aleatorie</t>
  </si>
  <si>
    <t>NN</t>
  </si>
  <si>
    <t>METROPOLITAN LIFE</t>
  </si>
  <si>
    <t>Directia Generala Documente de Plata, Stagii de Cotizare si Evidenta Informatizata</t>
  </si>
  <si>
    <t>Numar participanti in registrul participantilor</t>
  </si>
  <si>
    <t>IANUARIE 2021</t>
  </si>
  <si>
    <t>Ianuarie 2021'</t>
  </si>
  <si>
    <t>ianuarie 2021</t>
  </si>
  <si>
    <t xml:space="preserve">1Euro 4,8876 BNR 18/03/2021)              </t>
  </si>
  <si>
    <t>FEBRUARIE 2021</t>
  </si>
  <si>
    <t>Februarie 2021'</t>
  </si>
  <si>
    <t>februarie 2021</t>
  </si>
  <si>
    <t xml:space="preserve">1Euro 4,9261 BNR 19/04/2021)              </t>
  </si>
  <si>
    <t>MARTIE 2021</t>
  </si>
  <si>
    <t>Martie 2021'</t>
  </si>
  <si>
    <t xml:space="preserve">1Euro 4,9268 BNR 18/05/2021)              </t>
  </si>
  <si>
    <t>APRILIE 2021</t>
  </si>
  <si>
    <t xml:space="preserve">1Euro 4,9250 BNR 18/06/2021)              </t>
  </si>
  <si>
    <t>MAI 2021</t>
  </si>
  <si>
    <t>(BNR  19/07/2021)</t>
  </si>
  <si>
    <t xml:space="preserve">1Euro 4,9262 BNR 19/07/2021)              </t>
  </si>
  <si>
    <t>Situatie centralizatoare
privind numarul participantilor si contributiile virate la fondurile de pensii administrate privat
aferente lunii de referinta MAI 2021</t>
  </si>
  <si>
    <t>1 EUR</t>
  </si>
  <si>
    <r>
      <t xml:space="preserve">din care, Numar participanti pentru care s-au efectuat regularizari prin actualizarea cu datele primite de la angajatori </t>
    </r>
    <r>
      <rPr>
        <b/>
        <sz val="10"/>
        <color rgb="FFFF0000"/>
        <rFont val="Arial"/>
        <family val="2"/>
      </rPr>
      <t>(*)</t>
    </r>
  </si>
  <si>
    <r>
      <t xml:space="preserve">Numar participanti cu contributii restante de la luni anterioare, virate la luna de referinta </t>
    </r>
    <r>
      <rPr>
        <b/>
        <sz val="10"/>
        <color rgb="FFFF0000"/>
        <rFont val="Arial"/>
        <family val="2"/>
      </rPr>
      <t>(**)</t>
    </r>
  </si>
  <si>
    <r>
      <t xml:space="preserve">Numar participanti cu contributii achitate in plus la luni anterioare, regularizate la luna de referinta </t>
    </r>
    <r>
      <rPr>
        <b/>
        <sz val="10"/>
        <color rgb="FFFF0000"/>
        <rFont val="Arial"/>
        <family val="2"/>
      </rPr>
      <t>(***)</t>
    </r>
  </si>
  <si>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</si>
  <si>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t>Situatie centralizatoare                
privind valoarea in Euro a viramentelor catre fondurile de pensii administrate privat 
aferente lunilor de referinta IANUARIE 2020 - MAI 2021</t>
  </si>
  <si>
    <t xml:space="preserve">1Euro 4,8876 
BNR (18/03/2021)              </t>
  </si>
  <si>
    <t xml:space="preserve">1Euro 4,9261 
BNR (19/04/2021)              </t>
  </si>
  <si>
    <t xml:space="preserve">1Euro 4,9268 
BNR (18/05/2021)              </t>
  </si>
  <si>
    <t xml:space="preserve">1Euro 4,9250 
BNR (18/06/2021)              </t>
  </si>
  <si>
    <t xml:space="preserve">1Euro 4,9262 
BNR (19/07/2021)              </t>
  </si>
  <si>
    <t>Situatie centralizatoare               
privind evolutia contributiei medii in Euro la pilonul II a participantilor pana la luna de referinta 
MAI 2021</t>
  </si>
  <si>
    <t xml:space="preserve">1Euro 4,8876 
BNR 18/03/2021)              </t>
  </si>
  <si>
    <t xml:space="preserve">1Euro 4,9261 
BNR 19/04/2021)              </t>
  </si>
  <si>
    <t xml:space="preserve">1Euro 4,9268 
BNR 18/05/2021)              </t>
  </si>
  <si>
    <t xml:space="preserve">1Euro 4,9250 
BNR 18/06/2021)              </t>
  </si>
  <si>
    <t xml:space="preserve">1Euro 4,9262 
BNR 19/07/2021)              </t>
  </si>
  <si>
    <t>Situatie centralizatoare           
privind repartizarea participantilor dupa judetul 
angajatorului la luna de referinta 
MAI 2021</t>
  </si>
  <si>
    <t>Situatie centralizatoare privind repartizarea participantilor
 dupa judetul de domiciliu pentru care se fac viramente 
la luna de referinta 
MAI 2021</t>
  </si>
  <si>
    <t>Situatie centralizatoare privind numarul de participanti  
care nu figurează cu declaraţii depuse 
in sistemul public de pensii</t>
  </si>
  <si>
    <t>Situatie centralizatoare    
privind repartizarea pe sexe a participantilor    
aferente lunii de referinta 
MAI 2021</t>
  </si>
  <si>
    <t>Situatie centralizatoare              
privind repartizarea pe sexe si varste a participantilor              
aferente lunii de referinta 
MAI 2021</t>
  </si>
  <si>
    <t>Situatie centralizatoare               
privind evolutia numarului de participanti din Registrul participantilor 
pana la luna de referinta MAI 2021</t>
  </si>
</sst>
</file>

<file path=xl/styles.xml><?xml version="1.0" encoding="utf-8"?>
<styleSheet xmlns="http://schemas.openxmlformats.org/spreadsheetml/2006/main">
  <numFmts count="1">
    <numFmt numFmtId="164" formatCode="#,##0.0000"/>
  </numFmts>
  <fonts count="25">
    <font>
      <sz val="10"/>
      <name val="Arial"/>
      <charset val="238"/>
    </font>
    <font>
      <sz val="10"/>
      <name val="Arial"/>
      <charset val="238"/>
    </font>
    <font>
      <b/>
      <sz val="12"/>
      <name val="Arial"/>
      <family val="2"/>
    </font>
    <font>
      <sz val="12"/>
      <name val="Arial"/>
      <family val="2"/>
    </font>
    <font>
      <sz val="12"/>
      <name val="Arial"/>
      <charset val="238"/>
    </font>
    <font>
      <b/>
      <sz val="14"/>
      <name val="Arial"/>
      <family val="2"/>
    </font>
    <font>
      <sz val="14"/>
      <name val="Arial"/>
      <family val="2"/>
    </font>
    <font>
      <sz val="10"/>
      <name val="Arial"/>
    </font>
    <font>
      <sz val="11"/>
      <color indexed="8"/>
      <name val="Calibri"/>
      <family val="2"/>
    </font>
    <font>
      <sz val="11"/>
      <color indexed="9"/>
      <name val="Calibri"/>
      <family val="2"/>
    </font>
    <font>
      <sz val="10"/>
      <name val="Arial"/>
      <family val="2"/>
    </font>
    <font>
      <b/>
      <sz val="11"/>
      <color indexed="8"/>
      <name val="Calibri"/>
      <family val="2"/>
    </font>
    <font>
      <b/>
      <sz val="10"/>
      <name val="Arial"/>
      <family val="2"/>
    </font>
    <font>
      <i/>
      <sz val="9"/>
      <name val="Arial"/>
      <family val="2"/>
    </font>
    <font>
      <b/>
      <sz val="11"/>
      <name val="Arial"/>
      <family val="2"/>
    </font>
    <font>
      <sz val="11"/>
      <name val="Arial"/>
      <family val="2"/>
    </font>
    <font>
      <sz val="9"/>
      <name val="Arial"/>
      <family val="2"/>
    </font>
    <font>
      <sz val="8"/>
      <name val="Arial"/>
      <charset val="238"/>
    </font>
    <font>
      <i/>
      <sz val="10"/>
      <name val="Arial"/>
      <family val="2"/>
    </font>
    <font>
      <sz val="8"/>
      <name val="Arial"/>
      <family val="2"/>
    </font>
    <font>
      <b/>
      <sz val="9"/>
      <name val="Arial"/>
      <family val="2"/>
    </font>
    <font>
      <sz val="12"/>
      <color indexed="53"/>
      <name val="Arial"/>
      <family val="2"/>
    </font>
    <font>
      <b/>
      <i/>
      <sz val="10"/>
      <name val="Arial"/>
      <family val="2"/>
    </font>
    <font>
      <b/>
      <i/>
      <sz val="9"/>
      <color indexed="8"/>
      <name val="Arial"/>
      <family val="2"/>
    </font>
    <font>
      <b/>
      <sz val="10"/>
      <color rgb="FFFF000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2"/>
        <bgColor indexed="64"/>
      </patternFill>
    </fill>
    <fill>
      <patternFill patternType="solid">
        <fgColor indexed="40"/>
        <bgColor indexed="64"/>
      </patternFill>
    </fill>
    <fill>
      <patternFill patternType="solid">
        <fgColor indexed="9"/>
        <bgColor indexed="64"/>
      </patternFill>
    </fill>
    <fill>
      <patternFill patternType="solid">
        <fgColor indexed="22"/>
        <bgColor indexed="64"/>
      </patternFill>
    </fill>
    <fill>
      <patternFill patternType="solid">
        <fgColor theme="7" tint="0.39997558519241921"/>
        <bgColor indexed="64"/>
      </patternFill>
    </fill>
    <fill>
      <patternFill patternType="solid">
        <fgColor theme="7" tint="0.79998168889431442"/>
        <bgColor indexed="64"/>
      </patternFill>
    </fill>
  </fills>
  <borders count="17">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s>
  <cellStyleXfs count="28">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 fillId="0" borderId="0"/>
    <xf numFmtId="0" fontId="7" fillId="0" borderId="0"/>
    <xf numFmtId="0" fontId="11" fillId="0" borderId="1" applyNumberFormat="0" applyFill="0" applyAlignment="0" applyProtection="0"/>
  </cellStyleXfs>
  <cellXfs count="131">
    <xf numFmtId="0" fontId="0" fillId="0" borderId="0" xfId="0"/>
    <xf numFmtId="3" fontId="5" fillId="0" borderId="0" xfId="0" applyNumberFormat="1" applyFont="1" applyBorder="1"/>
    <xf numFmtId="0" fontId="3" fillId="0" borderId="0" xfId="0" applyFont="1"/>
    <xf numFmtId="0" fontId="6" fillId="0" borderId="0" xfId="0" applyFont="1" applyAlignment="1">
      <alignment horizontal="centerContinuous"/>
    </xf>
    <xf numFmtId="0" fontId="6" fillId="0" borderId="0" xfId="0" applyFont="1"/>
    <xf numFmtId="3" fontId="0" fillId="0" borderId="0" xfId="0" applyNumberFormat="1"/>
    <xf numFmtId="0" fontId="0" fillId="0" borderId="0" xfId="0" applyAlignment="1">
      <alignment horizontal="center" vertical="center" wrapText="1"/>
    </xf>
    <xf numFmtId="0" fontId="13" fillId="0" borderId="0" xfId="0" applyFont="1" applyFill="1" applyAlignment="1">
      <alignment horizontal="center" vertical="center" wrapText="1"/>
    </xf>
    <xf numFmtId="0" fontId="16" fillId="0" borderId="0" xfId="0" applyFont="1"/>
    <xf numFmtId="0" fontId="0" fillId="0" borderId="0" xfId="0" applyAlignment="1">
      <alignment wrapText="1"/>
    </xf>
    <xf numFmtId="0" fontId="3" fillId="0" borderId="0" xfId="26" applyFont="1"/>
    <xf numFmtId="10" fontId="3" fillId="0" borderId="0" xfId="26" applyNumberFormat="1" applyFont="1"/>
    <xf numFmtId="0" fontId="18" fillId="0" borderId="0" xfId="0" applyFont="1" applyAlignment="1">
      <alignment horizontal="right"/>
    </xf>
    <xf numFmtId="164" fontId="18" fillId="0" borderId="0" xfId="0" applyNumberFormat="1" applyFont="1" applyAlignment="1">
      <alignment horizontal="left" vertical="center"/>
    </xf>
    <xf numFmtId="0" fontId="12" fillId="0" borderId="0" xfId="0" applyFont="1"/>
    <xf numFmtId="3" fontId="12" fillId="0" borderId="0" xfId="0" applyNumberFormat="1" applyFont="1"/>
    <xf numFmtId="0" fontId="18" fillId="0" borderId="0" xfId="0" applyFont="1"/>
    <xf numFmtId="0" fontId="2" fillId="21" borderId="2" xfId="0" applyFont="1" applyFill="1" applyBorder="1" applyAlignment="1">
      <alignment horizontal="center" vertical="center" wrapText="1"/>
    </xf>
    <xf numFmtId="0" fontId="10" fillId="0" borderId="0" xfId="0" applyFont="1"/>
    <xf numFmtId="4" fontId="0" fillId="0" borderId="0" xfId="0" applyNumberFormat="1"/>
    <xf numFmtId="4" fontId="15" fillId="0" borderId="0" xfId="0" applyNumberFormat="1" applyFont="1" applyBorder="1"/>
    <xf numFmtId="0" fontId="21" fillId="0" borderId="0" xfId="26" applyFont="1"/>
    <xf numFmtId="3" fontId="4" fillId="0" borderId="0" xfId="0" applyNumberFormat="1" applyFont="1" applyBorder="1"/>
    <xf numFmtId="3" fontId="0" fillId="0" borderId="0" xfId="0" applyNumberFormat="1" applyBorder="1"/>
    <xf numFmtId="0" fontId="13" fillId="0" borderId="2" xfId="0" applyFont="1" applyFill="1" applyBorder="1" applyAlignment="1">
      <alignment horizontal="center" vertical="center" wrapText="1"/>
    </xf>
    <xf numFmtId="0" fontId="13" fillId="20" borderId="2" xfId="0" applyFont="1" applyFill="1" applyBorder="1" applyAlignment="1">
      <alignment horizontal="center" vertical="center" wrapText="1"/>
    </xf>
    <xf numFmtId="0" fontId="20" fillId="23" borderId="3" xfId="0" applyFont="1" applyFill="1" applyBorder="1" applyAlignment="1">
      <alignment horizontal="center" vertical="center" wrapText="1"/>
    </xf>
    <xf numFmtId="0" fontId="13" fillId="20" borderId="4" xfId="0" applyFont="1" applyFill="1" applyBorder="1" applyAlignment="1">
      <alignment horizontal="center" vertical="center" wrapText="1"/>
    </xf>
    <xf numFmtId="3" fontId="3" fillId="0" borderId="0" xfId="26" applyNumberFormat="1" applyFont="1"/>
    <xf numFmtId="0" fontId="0" fillId="22" borderId="0" xfId="0" applyFill="1"/>
    <xf numFmtId="0" fontId="2" fillId="21" borderId="3" xfId="0" applyFont="1" applyFill="1" applyBorder="1" applyAlignment="1">
      <alignment horizontal="center" vertical="center" wrapText="1"/>
    </xf>
    <xf numFmtId="3" fontId="13" fillId="20" borderId="2" xfId="0" applyNumberFormat="1" applyFont="1" applyFill="1" applyBorder="1" applyAlignment="1">
      <alignment horizontal="center" vertical="center" wrapText="1"/>
    </xf>
    <xf numFmtId="3" fontId="13" fillId="0" borderId="4" xfId="0" applyNumberFormat="1" applyFont="1" applyFill="1" applyBorder="1" applyAlignment="1">
      <alignment horizontal="center" vertical="center" wrapText="1"/>
    </xf>
    <xf numFmtId="0" fontId="12" fillId="24" borderId="2" xfId="0" applyFont="1" applyFill="1" applyBorder="1" applyAlignment="1">
      <alignment horizontal="center" vertical="center" wrapText="1"/>
    </xf>
    <xf numFmtId="0" fontId="14" fillId="24" borderId="6" xfId="0" applyFont="1" applyFill="1" applyBorder="1" applyAlignment="1">
      <alignment horizontal="centerContinuous"/>
    </xf>
    <xf numFmtId="0" fontId="14" fillId="24" borderId="7" xfId="0" applyFont="1" applyFill="1" applyBorder="1" applyAlignment="1">
      <alignment horizontal="centerContinuous"/>
    </xf>
    <xf numFmtId="3" fontId="14" fillId="24" borderId="7" xfId="0" applyNumberFormat="1" applyFont="1" applyFill="1" applyBorder="1"/>
    <xf numFmtId="3" fontId="14" fillId="24" borderId="8" xfId="0" applyNumberFormat="1" applyFont="1" applyFill="1" applyBorder="1"/>
    <xf numFmtId="0" fontId="12" fillId="25" borderId="3" xfId="0" applyFont="1" applyFill="1" applyBorder="1" applyAlignment="1">
      <alignment horizontal="center"/>
    </xf>
    <xf numFmtId="0" fontId="12" fillId="25" borderId="2" xfId="0" applyFont="1" applyFill="1" applyBorder="1" applyAlignment="1">
      <alignment horizontal="left"/>
    </xf>
    <xf numFmtId="3" fontId="14" fillId="25" borderId="2" xfId="0" applyNumberFormat="1" applyFont="1" applyFill="1" applyBorder="1"/>
    <xf numFmtId="3" fontId="14" fillId="25" borderId="4" xfId="0" applyNumberFormat="1" applyFont="1" applyFill="1" applyBorder="1"/>
    <xf numFmtId="0" fontId="12" fillId="25" borderId="3" xfId="0" quotePrefix="1" applyFont="1" applyFill="1" applyBorder="1" applyAlignment="1">
      <alignment horizontal="center"/>
    </xf>
    <xf numFmtId="0" fontId="22" fillId="0" borderId="0" xfId="0" applyFont="1" applyAlignment="1">
      <alignment horizontal="right"/>
    </xf>
    <xf numFmtId="164" fontId="23" fillId="0" borderId="0" xfId="0" quotePrefix="1" applyNumberFormat="1" applyFont="1" applyAlignment="1">
      <alignment horizontal="left"/>
    </xf>
    <xf numFmtId="0" fontId="22" fillId="0" borderId="0" xfId="0" applyFont="1"/>
    <xf numFmtId="0" fontId="12" fillId="24" borderId="4" xfId="0" applyFont="1" applyFill="1" applyBorder="1" applyAlignment="1">
      <alignment horizontal="center" vertical="center" wrapText="1"/>
    </xf>
    <xf numFmtId="10" fontId="14" fillId="24" borderId="7" xfId="0" applyNumberFormat="1" applyFont="1" applyFill="1" applyBorder="1"/>
    <xf numFmtId="10" fontId="14" fillId="25" borderId="2" xfId="0" applyNumberFormat="1" applyFont="1" applyFill="1" applyBorder="1"/>
    <xf numFmtId="3" fontId="14" fillId="24" borderId="7" xfId="0" applyNumberFormat="1" applyFont="1" applyFill="1" applyBorder="1" applyAlignment="1">
      <alignment horizontal="right"/>
    </xf>
    <xf numFmtId="3" fontId="14" fillId="24" borderId="8" xfId="0" applyNumberFormat="1" applyFont="1" applyFill="1" applyBorder="1" applyAlignment="1">
      <alignment horizontal="right"/>
    </xf>
    <xf numFmtId="0" fontId="22" fillId="24" borderId="2" xfId="0" applyFont="1" applyFill="1" applyBorder="1" applyAlignment="1">
      <alignment vertical="center" wrapText="1"/>
    </xf>
    <xf numFmtId="0" fontId="12" fillId="0" borderId="15" xfId="0" applyFont="1" applyBorder="1"/>
    <xf numFmtId="0" fontId="12" fillId="0" borderId="6" xfId="0" applyFont="1" applyBorder="1"/>
    <xf numFmtId="0" fontId="12" fillId="24" borderId="3" xfId="0" applyFont="1" applyFill="1" applyBorder="1"/>
    <xf numFmtId="17" fontId="12" fillId="24" borderId="14" xfId="0" quotePrefix="1" applyNumberFormat="1" applyFont="1" applyFill="1" applyBorder="1" applyAlignment="1">
      <alignment horizontal="center" vertical="center" wrapText="1"/>
    </xf>
    <xf numFmtId="17" fontId="12" fillId="24" borderId="11" xfId="0" quotePrefix="1" applyNumberFormat="1" applyFont="1" applyFill="1" applyBorder="1" applyAlignment="1">
      <alignment horizontal="center" vertical="center" wrapText="1"/>
    </xf>
    <xf numFmtId="0" fontId="22" fillId="24" borderId="7" xfId="0" applyFont="1" applyFill="1" applyBorder="1" applyAlignment="1">
      <alignment vertical="center" wrapText="1"/>
    </xf>
    <xf numFmtId="0" fontId="22" fillId="24" borderId="8" xfId="0" applyFont="1" applyFill="1" applyBorder="1" applyAlignment="1">
      <alignment vertical="center" wrapText="1"/>
    </xf>
    <xf numFmtId="0" fontId="14" fillId="25" borderId="2" xfId="0" applyFont="1" applyFill="1" applyBorder="1"/>
    <xf numFmtId="0" fontId="14" fillId="25" borderId="4" xfId="0" applyFont="1" applyFill="1" applyBorder="1"/>
    <xf numFmtId="164" fontId="14" fillId="25" borderId="2" xfId="0" applyNumberFormat="1" applyFont="1" applyFill="1" applyBorder="1"/>
    <xf numFmtId="164" fontId="14" fillId="25" borderId="4" xfId="0" applyNumberFormat="1" applyFont="1" applyFill="1" applyBorder="1"/>
    <xf numFmtId="0" fontId="22" fillId="24" borderId="4" xfId="0" applyFont="1" applyFill="1" applyBorder="1" applyAlignment="1">
      <alignment vertical="center" wrapText="1"/>
    </xf>
    <xf numFmtId="2" fontId="14" fillId="24" borderId="7" xfId="0" applyNumberFormat="1" applyFont="1" applyFill="1" applyBorder="1" applyAlignment="1">
      <alignment horizontal="center"/>
    </xf>
    <xf numFmtId="2" fontId="14" fillId="24" borderId="8" xfId="0" applyNumberFormat="1" applyFont="1" applyFill="1" applyBorder="1" applyAlignment="1">
      <alignment horizontal="center"/>
    </xf>
    <xf numFmtId="0" fontId="20" fillId="25" borderId="2" xfId="0" applyFont="1" applyFill="1" applyBorder="1" applyAlignment="1">
      <alignment horizontal="left"/>
    </xf>
    <xf numFmtId="2" fontId="14" fillId="25" borderId="2" xfId="0" applyNumberFormat="1" applyFont="1" applyFill="1" applyBorder="1" applyAlignment="1">
      <alignment horizontal="center"/>
    </xf>
    <xf numFmtId="2" fontId="14" fillId="25" borderId="4" xfId="0" applyNumberFormat="1" applyFont="1" applyFill="1" applyBorder="1" applyAlignment="1">
      <alignment horizontal="center"/>
    </xf>
    <xf numFmtId="3" fontId="3" fillId="0" borderId="0" xfId="0" applyNumberFormat="1" applyFont="1" applyFill="1" applyBorder="1"/>
    <xf numFmtId="17" fontId="12" fillId="24" borderId="15" xfId="0" quotePrefix="1" applyNumberFormat="1" applyFont="1" applyFill="1" applyBorder="1" applyAlignment="1">
      <alignment horizontal="center" vertical="center" wrapText="1"/>
    </xf>
    <xf numFmtId="3" fontId="14" fillId="25" borderId="6" xfId="0" applyNumberFormat="1" applyFont="1" applyFill="1" applyBorder="1"/>
    <xf numFmtId="3" fontId="14" fillId="25" borderId="7" xfId="0" applyNumberFormat="1" applyFont="1" applyFill="1" applyBorder="1"/>
    <xf numFmtId="3" fontId="14" fillId="25" borderId="8" xfId="0" applyNumberFormat="1" applyFont="1" applyFill="1" applyBorder="1"/>
    <xf numFmtId="0" fontId="12" fillId="24" borderId="3" xfId="26" applyFont="1" applyFill="1" applyBorder="1" applyAlignment="1">
      <alignment horizontal="center"/>
    </xf>
    <xf numFmtId="0" fontId="12" fillId="24" borderId="2" xfId="26" applyFont="1" applyFill="1" applyBorder="1" applyAlignment="1">
      <alignment horizontal="center"/>
    </xf>
    <xf numFmtId="10" fontId="12" fillId="24" borderId="4" xfId="26" applyNumberFormat="1" applyFont="1" applyFill="1" applyBorder="1" applyAlignment="1">
      <alignment horizontal="center"/>
    </xf>
    <xf numFmtId="0" fontId="14" fillId="25" borderId="3" xfId="26" applyFont="1" applyFill="1" applyBorder="1"/>
    <xf numFmtId="0" fontId="14" fillId="25" borderId="2" xfId="26" applyFont="1" applyFill="1" applyBorder="1"/>
    <xf numFmtId="10" fontId="14" fillId="25" borderId="4" xfId="26" applyNumberFormat="1" applyFont="1" applyFill="1" applyBorder="1"/>
    <xf numFmtId="0" fontId="14" fillId="24" borderId="6" xfId="26" applyFont="1" applyFill="1" applyBorder="1"/>
    <xf numFmtId="0" fontId="14" fillId="24" borderId="7" xfId="26" applyFont="1" applyFill="1" applyBorder="1"/>
    <xf numFmtId="10" fontId="14" fillId="24" borderId="8" xfId="26" applyNumberFormat="1" applyFont="1" applyFill="1" applyBorder="1"/>
    <xf numFmtId="0" fontId="12" fillId="24" borderId="4" xfId="26" applyFont="1" applyFill="1" applyBorder="1" applyAlignment="1">
      <alignment horizontal="center" vertical="center" wrapText="1"/>
    </xf>
    <xf numFmtId="0" fontId="12" fillId="24" borderId="4" xfId="26" applyFont="1" applyFill="1" applyBorder="1" applyAlignment="1">
      <alignment horizontal="center"/>
    </xf>
    <xf numFmtId="0" fontId="14" fillId="25" borderId="3" xfId="26" applyFont="1" applyFill="1" applyBorder="1" applyAlignment="1">
      <alignment horizontal="center"/>
    </xf>
    <xf numFmtId="3" fontId="14" fillId="25" borderId="4" xfId="25" applyNumberFormat="1" applyFont="1" applyFill="1" applyBorder="1"/>
    <xf numFmtId="3" fontId="14" fillId="24" borderId="8" xfId="25" applyNumberFormat="1" applyFont="1" applyFill="1" applyBorder="1"/>
    <xf numFmtId="17" fontId="14" fillId="25" borderId="3" xfId="0" quotePrefix="1" applyNumberFormat="1" applyFont="1" applyFill="1" applyBorder="1"/>
    <xf numFmtId="17" fontId="14" fillId="25" borderId="6" xfId="0" quotePrefix="1" applyNumberFormat="1" applyFont="1" applyFill="1" applyBorder="1"/>
    <xf numFmtId="3" fontId="6" fillId="0" borderId="2" xfId="0" applyNumberFormat="1" applyFont="1" applyBorder="1"/>
    <xf numFmtId="3" fontId="6" fillId="0" borderId="4" xfId="0" applyNumberFormat="1" applyFont="1" applyBorder="1"/>
    <xf numFmtId="0" fontId="12" fillId="24" borderId="12" xfId="0" applyFont="1" applyFill="1" applyBorder="1" applyAlignment="1">
      <alignment horizontal="center" vertical="center" wrapText="1"/>
    </xf>
    <xf numFmtId="0" fontId="12" fillId="24" borderId="9" xfId="0" applyFont="1" applyFill="1" applyBorder="1" applyAlignment="1">
      <alignment horizontal="center" vertical="center"/>
    </xf>
    <xf numFmtId="0" fontId="12" fillId="24" borderId="10" xfId="0" applyFont="1" applyFill="1" applyBorder="1" applyAlignment="1">
      <alignment horizontal="center" vertical="center"/>
    </xf>
    <xf numFmtId="3" fontId="12" fillId="24" borderId="4" xfId="0" applyNumberFormat="1" applyFont="1" applyFill="1" applyBorder="1" applyAlignment="1">
      <alignment horizontal="center" vertical="center" wrapText="1"/>
    </xf>
    <xf numFmtId="0" fontId="12" fillId="24" borderId="2" xfId="0" applyFont="1" applyFill="1" applyBorder="1" applyAlignment="1">
      <alignment horizontal="center" vertical="center" wrapText="1"/>
    </xf>
    <xf numFmtId="0" fontId="20" fillId="24" borderId="3" xfId="0" applyFont="1" applyFill="1" applyBorder="1" applyAlignment="1">
      <alignment horizontal="center" vertical="center" wrapText="1"/>
    </xf>
    <xf numFmtId="0" fontId="20" fillId="24" borderId="2" xfId="0" applyFont="1" applyFill="1" applyBorder="1" applyAlignment="1">
      <alignment horizontal="center" vertical="center" wrapText="1"/>
    </xf>
    <xf numFmtId="3" fontId="12" fillId="24" borderId="2" xfId="0" applyNumberFormat="1" applyFont="1" applyFill="1" applyBorder="1" applyAlignment="1">
      <alignment horizontal="center" vertical="center" wrapText="1"/>
    </xf>
    <xf numFmtId="0" fontId="10" fillId="0" borderId="0" xfId="0" applyFont="1" applyAlignment="1">
      <alignment horizontal="left" vertical="top" wrapText="1"/>
    </xf>
    <xf numFmtId="0" fontId="10" fillId="0" borderId="0" xfId="0" applyNumberFormat="1" applyFont="1" applyAlignment="1">
      <alignment horizontal="left" vertical="top" wrapText="1"/>
    </xf>
    <xf numFmtId="0" fontId="10" fillId="0" borderId="0" xfId="0" applyFont="1" applyAlignment="1">
      <alignment horizontal="left" wrapText="1"/>
    </xf>
    <xf numFmtId="0" fontId="0" fillId="0" borderId="0" xfId="0" applyAlignment="1">
      <alignment horizontal="left"/>
    </xf>
    <xf numFmtId="0" fontId="12" fillId="24" borderId="4" xfId="0" applyFont="1" applyFill="1" applyBorder="1" applyAlignment="1">
      <alignment horizontal="center" vertical="center" wrapText="1"/>
    </xf>
    <xf numFmtId="0" fontId="14" fillId="24" borderId="6" xfId="0" applyFont="1" applyFill="1" applyBorder="1" applyAlignment="1">
      <alignment horizontal="center"/>
    </xf>
    <xf numFmtId="0" fontId="14" fillId="24" borderId="7" xfId="0" applyFont="1" applyFill="1" applyBorder="1" applyAlignment="1">
      <alignment horizontal="center"/>
    </xf>
    <xf numFmtId="0" fontId="12" fillId="24" borderId="3" xfId="0" applyFont="1" applyFill="1" applyBorder="1" applyAlignment="1">
      <alignment horizontal="center" vertical="center" wrapText="1"/>
    </xf>
    <xf numFmtId="17" fontId="12" fillId="24" borderId="4" xfId="0" quotePrefix="1" applyNumberFormat="1" applyFont="1" applyFill="1" applyBorder="1" applyAlignment="1">
      <alignment horizontal="center" vertical="center" wrapText="1"/>
    </xf>
    <xf numFmtId="17" fontId="12" fillId="24" borderId="2" xfId="0" quotePrefix="1" applyNumberFormat="1" applyFont="1" applyFill="1" applyBorder="1" applyAlignment="1">
      <alignment horizontal="center" vertical="center" wrapText="1"/>
    </xf>
    <xf numFmtId="0" fontId="12" fillId="24" borderId="2" xfId="0" quotePrefix="1" applyFont="1" applyFill="1" applyBorder="1" applyAlignment="1">
      <alignment horizontal="center" vertical="center" wrapText="1"/>
    </xf>
    <xf numFmtId="0" fontId="10" fillId="24" borderId="3" xfId="0" applyFont="1" applyFill="1" applyBorder="1" applyAlignment="1">
      <alignment horizontal="center" vertical="center" wrapText="1"/>
    </xf>
    <xf numFmtId="0" fontId="10" fillId="24" borderId="2" xfId="0" applyFont="1" applyFill="1" applyBorder="1" applyAlignment="1">
      <alignment horizontal="center" vertical="center" wrapText="1"/>
    </xf>
    <xf numFmtId="0" fontId="10" fillId="24" borderId="4" xfId="0" applyFont="1" applyFill="1" applyBorder="1" applyAlignment="1">
      <alignment horizontal="center" vertical="center" wrapText="1"/>
    </xf>
    <xf numFmtId="0" fontId="12" fillId="24" borderId="3" xfId="26" applyFont="1" applyFill="1" applyBorder="1" applyAlignment="1">
      <alignment horizontal="center"/>
    </xf>
    <xf numFmtId="0" fontId="12" fillId="24" borderId="2" xfId="26" applyFont="1" applyFill="1" applyBorder="1" applyAlignment="1">
      <alignment horizontal="center"/>
    </xf>
    <xf numFmtId="0" fontId="12" fillId="24" borderId="4" xfId="26" applyFont="1" applyFill="1" applyBorder="1" applyAlignment="1">
      <alignment horizontal="center"/>
    </xf>
    <xf numFmtId="0" fontId="12" fillId="24" borderId="12" xfId="26" applyFont="1" applyFill="1" applyBorder="1" applyAlignment="1">
      <alignment horizontal="center" vertical="center" wrapText="1"/>
    </xf>
    <xf numFmtId="0" fontId="12" fillId="24" borderId="9" xfId="26" applyFont="1" applyFill="1" applyBorder="1" applyAlignment="1">
      <alignment horizontal="center" vertical="center"/>
    </xf>
    <xf numFmtId="0" fontId="12" fillId="24" borderId="10" xfId="26" applyFont="1" applyFill="1" applyBorder="1" applyAlignment="1">
      <alignment horizontal="center" vertical="center"/>
    </xf>
    <xf numFmtId="0" fontId="12" fillId="24" borderId="3" xfId="26" applyFont="1" applyFill="1" applyBorder="1" applyAlignment="1">
      <alignment horizontal="center" vertical="center"/>
    </xf>
    <xf numFmtId="0" fontId="12" fillId="24" borderId="2" xfId="26" applyFont="1" applyFill="1" applyBorder="1" applyAlignment="1">
      <alignment horizontal="center" vertical="center"/>
    </xf>
    <xf numFmtId="0" fontId="12" fillId="24" borderId="12" xfId="25" applyFont="1" applyFill="1" applyBorder="1" applyAlignment="1">
      <alignment horizontal="center" vertical="center" wrapText="1"/>
    </xf>
    <xf numFmtId="0" fontId="12" fillId="24" borderId="9" xfId="25" applyFont="1" applyFill="1" applyBorder="1" applyAlignment="1">
      <alignment horizontal="center" vertical="center"/>
    </xf>
    <xf numFmtId="0" fontId="12" fillId="24" borderId="10" xfId="25" applyFont="1" applyFill="1" applyBorder="1" applyAlignment="1">
      <alignment horizontal="center" vertical="center"/>
    </xf>
    <xf numFmtId="0" fontId="2" fillId="0" borderId="0" xfId="26" applyFont="1" applyAlignment="1">
      <alignment horizontal="center"/>
    </xf>
    <xf numFmtId="3" fontId="14" fillId="24" borderId="6" xfId="0" applyNumberFormat="1" applyFont="1" applyFill="1" applyBorder="1" applyAlignment="1">
      <alignment horizontal="center"/>
    </xf>
    <xf numFmtId="3" fontId="14" fillId="24" borderId="7" xfId="0" applyNumberFormat="1" applyFont="1" applyFill="1" applyBorder="1" applyAlignment="1">
      <alignment horizontal="center"/>
    </xf>
    <xf numFmtId="0" fontId="12" fillId="24" borderId="13" xfId="0" applyFont="1" applyFill="1" applyBorder="1" applyAlignment="1">
      <alignment horizontal="center" vertical="center" wrapText="1"/>
    </xf>
    <xf numFmtId="0" fontId="12" fillId="24" borderId="16" xfId="0" applyFont="1" applyFill="1" applyBorder="1" applyAlignment="1">
      <alignment horizontal="center" vertical="center" wrapText="1"/>
    </xf>
    <xf numFmtId="0" fontId="12" fillId="24" borderId="5" xfId="0" applyFont="1" applyFill="1" applyBorder="1" applyAlignment="1">
      <alignment horizontal="center" vertical="center" wrapText="1"/>
    </xf>
  </cellXfs>
  <cellStyles count="2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Normal" xfId="0" builtinId="0"/>
    <cellStyle name="Normal 2" xfId="25"/>
    <cellStyle name="Normal_k_participanti_judete_1008" xfId="26"/>
    <cellStyle name="Total" xfId="2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6"/>
  <c:chart>
    <c:title>
      <c:tx>
        <c:rich>
          <a:bodyPr/>
          <a:lstStyle/>
          <a:p>
            <a:pPr>
              <a:defRPr sz="1050"/>
            </a:pPr>
            <a:r>
              <a:rPr lang="en-US" sz="1050"/>
              <a:t>Repartizarea pe sexe a participantilor
la luna de referinta MAI 2021
</a:t>
            </a:r>
          </a:p>
        </c:rich>
      </c:tx>
      <c:layout>
        <c:manualLayout>
          <c:xMode val="edge"/>
          <c:yMode val="edge"/>
          <c:x val="0.34374505707794928"/>
          <c:y val="8.3405486078946045E-2"/>
        </c:manualLayout>
      </c:layout>
    </c:title>
    <c:view3D>
      <c:perspective val="0"/>
    </c:view3D>
    <c:plotArea>
      <c:layout>
        <c:manualLayout>
          <c:layoutTarget val="inner"/>
          <c:xMode val="edge"/>
          <c:yMode val="edge"/>
          <c:x val="0.15094339622641531"/>
          <c:y val="0.38336052202283888"/>
          <c:w val="0.6270810210876806"/>
          <c:h val="0.36541598694942951"/>
        </c:manualLayout>
      </c:layout>
      <c:pie3DChart>
        <c:varyColors val="1"/>
        <c:ser>
          <c:idx val="0"/>
          <c:order val="0"/>
          <c:dPt>
            <c:idx val="0"/>
            <c:explosion val="8"/>
          </c:dPt>
          <c:dLbls>
            <c:dLbl>
              <c:idx val="0"/>
              <c:layout>
                <c:manualLayout>
                  <c:x val="-0.11432208598786414"/>
                  <c:y val="-0.19734381489426395"/>
                </c:manualLayout>
              </c:layout>
              <c:dLblPos val="bestFit"/>
              <c:showVal val="1"/>
              <c:showPercent val="1"/>
              <c:separator>
</c:separator>
            </c:dLbl>
            <c:dLbl>
              <c:idx val="1"/>
              <c:layout>
                <c:manualLayout>
                  <c:x val="6.0355568761451948E-2"/>
                  <c:y val="-0.28044289732951444"/>
                </c:manualLayout>
              </c:layout>
              <c:dLblPos val="bestFit"/>
              <c:showVal val="1"/>
              <c:showPercent val="1"/>
              <c:separator>
</c:separator>
            </c:dLbl>
            <c:numFmt formatCode="0.00%" sourceLinked="0"/>
            <c:txPr>
              <a:bodyPr/>
              <a:lstStyle/>
              <a:p>
                <a:pPr>
                  <a:defRPr b="1"/>
                </a:pPr>
                <a:endParaRPr lang="en-US"/>
              </a:p>
            </c:txPr>
            <c:showVal val="1"/>
            <c:showPercent val="1"/>
            <c:separator>
</c:separator>
          </c:dLbls>
          <c:cat>
            <c:strRef>
              <c:f>rp_sexe_0521!$E$4:$F$4</c:f>
              <c:strCache>
                <c:ptCount val="2"/>
                <c:pt idx="0">
                  <c:v>femei</c:v>
                </c:pt>
                <c:pt idx="1">
                  <c:v>barbati</c:v>
                </c:pt>
              </c:strCache>
            </c:strRef>
          </c:cat>
          <c:val>
            <c:numRef>
              <c:f>rp_sexe_0521!$E$12:$F$12</c:f>
              <c:numCache>
                <c:formatCode>#,##0</c:formatCode>
                <c:ptCount val="2"/>
                <c:pt idx="0">
                  <c:v>3692750</c:v>
                </c:pt>
                <c:pt idx="1">
                  <c:v>4003526</c:v>
                </c:pt>
              </c:numCache>
            </c:numRef>
          </c:val>
        </c:ser>
        <c:dLbls>
          <c:showVal val="1"/>
          <c:showPercent val="1"/>
          <c:separator>
</c:separator>
        </c:dLbls>
      </c:pie3DChart>
    </c:plotArea>
    <c:legend>
      <c:legendPos val="r"/>
      <c:layout>
        <c:manualLayout>
          <c:xMode val="edge"/>
          <c:yMode val="edge"/>
          <c:x val="0.45283018867924557"/>
          <c:y val="0.80032733224222552"/>
          <c:w val="8.7680355160932408E-2"/>
          <c:h val="0.14729950900163671"/>
        </c:manualLayout>
      </c:layout>
    </c:legend>
    <c:plotVisOnly val="1"/>
    <c:dispBlanksAs val="zero"/>
  </c:chart>
  <c:spPr>
    <a:gradFill>
      <a:gsLst>
        <a:gs pos="0">
          <a:srgbClr val="8488C4"/>
        </a:gs>
        <a:gs pos="53000">
          <a:srgbClr val="D4DEFF"/>
        </a:gs>
        <a:gs pos="83000">
          <a:srgbClr val="D4DEFF"/>
        </a:gs>
        <a:gs pos="100000">
          <a:srgbClr val="96AB94"/>
        </a:gs>
      </a:gsLst>
      <a:lin ang="5400000" scaled="0"/>
    </a:gradFill>
  </c:sp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6"/>
  <c:chart>
    <c:title>
      <c:tx>
        <c:rich>
          <a:bodyPr/>
          <a:lstStyle/>
          <a:p>
            <a:pPr>
              <a:defRPr sz="1050"/>
            </a:pPr>
            <a:r>
              <a:rPr lang="en-US" sz="1050"/>
              <a:t>Situatie centralizatoare privind repartizarea</a:t>
            </a:r>
            <a:endParaRPr lang="ro-RO" sz="1050"/>
          </a:p>
          <a:p>
            <a:pPr>
              <a:defRPr sz="1050"/>
            </a:pPr>
            <a:r>
              <a:rPr lang="en-US" sz="1050"/>
              <a:t> pe sexe si categorii de varsta a participantilor</a:t>
            </a:r>
            <a:endParaRPr lang="ro-RO" sz="1050"/>
          </a:p>
          <a:p>
            <a:pPr>
              <a:defRPr sz="1050"/>
            </a:pPr>
            <a:r>
              <a:rPr lang="en-US" sz="1050"/>
              <a:t> aferente lunii de referinta MAI 2021</a:t>
            </a:r>
          </a:p>
        </c:rich>
      </c:tx>
      <c:layout>
        <c:manualLayout>
          <c:xMode val="edge"/>
          <c:yMode val="edge"/>
          <c:x val="0.33407303654350901"/>
          <c:y val="8.9087425715621213E-2"/>
        </c:manualLayout>
      </c:layout>
    </c:title>
    <c:view3D>
      <c:hPercent val="167"/>
      <c:depthPercent val="100"/>
      <c:rAngAx val="1"/>
    </c:view3D>
    <c:plotArea>
      <c:layout>
        <c:manualLayout>
          <c:layoutTarget val="inner"/>
          <c:xMode val="edge"/>
          <c:yMode val="edge"/>
          <c:x val="0.18934911242603575"/>
          <c:y val="0.27032161057272952"/>
          <c:w val="0.55739644970414159"/>
          <c:h val="0.66918776323598772"/>
        </c:manualLayout>
      </c:layout>
      <c:bar3DChart>
        <c:barDir val="bar"/>
        <c:grouping val="clustered"/>
        <c:ser>
          <c:idx val="0"/>
          <c:order val="0"/>
          <c:tx>
            <c:strRef>
              <c:f>rp_varste_sexe_0521!$E$5:$H$5</c:f>
              <c:strCache>
                <c:ptCount val="1"/>
                <c:pt idx="0">
                  <c:v>15-25 ani 25-35 ani 35-45 ani peste 45 de ani</c:v>
                </c:pt>
              </c:strCache>
            </c:strRef>
          </c:tx>
          <c:dLbls>
            <c:dLbl>
              <c:idx val="0"/>
              <c:layout>
                <c:manualLayout>
                  <c:x val="-0.1237083352746587"/>
                  <c:y val="3.6167879771172029E-3"/>
                </c:manualLayout>
              </c:layout>
              <c:showVal val="1"/>
            </c:dLbl>
            <c:dLbl>
              <c:idx val="1"/>
              <c:layout>
                <c:manualLayout>
                  <c:x val="-0.38137855844942492"/>
                  <c:y val="1.0002530402034698E-4"/>
                </c:manualLayout>
              </c:layout>
              <c:showVal val="1"/>
            </c:dLbl>
            <c:dLbl>
              <c:idx val="2"/>
              <c:layout>
                <c:manualLayout>
                  <c:x val="-0.42125406513534946"/>
                  <c:y val="3.639809674074621E-4"/>
                </c:manualLayout>
              </c:layout>
              <c:showVal val="1"/>
            </c:dLbl>
            <c:dLbl>
              <c:idx val="3"/>
              <c:layout>
                <c:manualLayout>
                  <c:x val="-0.20258118622746144"/>
                  <c:y val="-6.9335000421733677E-3"/>
                </c:manualLayout>
              </c:layout>
              <c:showVal val="1"/>
            </c:dLbl>
            <c:txPr>
              <a:bodyPr/>
              <a:lstStyle/>
              <a:p>
                <a:pPr>
                  <a:defRPr b="1"/>
                </a:pPr>
                <a:endParaRPr lang="en-US"/>
              </a:p>
            </c:txPr>
            <c:showVal val="1"/>
          </c:dLbls>
          <c:cat>
            <c:strRef>
              <c:f>rp_varste_sexe_0521!$E$5:$H$5</c:f>
              <c:strCache>
                <c:ptCount val="4"/>
                <c:pt idx="0">
                  <c:v>15-25 ani</c:v>
                </c:pt>
                <c:pt idx="1">
                  <c:v>25-35 ani</c:v>
                </c:pt>
                <c:pt idx="2">
                  <c:v>35-45 ani</c:v>
                </c:pt>
                <c:pt idx="3">
                  <c:v>peste 45 de ani</c:v>
                </c:pt>
              </c:strCache>
            </c:strRef>
          </c:cat>
          <c:val>
            <c:numRef>
              <c:f>rp_varste_sexe_0521!$E$15:$H$15</c:f>
              <c:numCache>
                <c:formatCode>#,##0</c:formatCode>
                <c:ptCount val="4"/>
                <c:pt idx="0">
                  <c:v>715229</c:v>
                </c:pt>
                <c:pt idx="1">
                  <c:v>2194299</c:v>
                </c:pt>
                <c:pt idx="2">
                  <c:v>2715294</c:v>
                </c:pt>
                <c:pt idx="3">
                  <c:v>2071454</c:v>
                </c:pt>
              </c:numCache>
            </c:numRef>
          </c:val>
        </c:ser>
        <c:dLbls>
          <c:showVal val="1"/>
        </c:dLbls>
        <c:shape val="box"/>
        <c:axId val="86076800"/>
        <c:axId val="86676608"/>
        <c:axId val="0"/>
      </c:bar3DChart>
      <c:catAx>
        <c:axId val="86076800"/>
        <c:scaling>
          <c:orientation val="minMax"/>
        </c:scaling>
        <c:axPos val="l"/>
        <c:numFmt formatCode="General" sourceLinked="1"/>
        <c:tickLblPos val="low"/>
        <c:txPr>
          <a:bodyPr rot="0" vert="horz"/>
          <a:lstStyle/>
          <a:p>
            <a:pPr>
              <a:defRPr b="1"/>
            </a:pPr>
            <a:endParaRPr lang="en-US"/>
          </a:p>
        </c:txPr>
        <c:crossAx val="86676608"/>
        <c:crosses val="autoZero"/>
        <c:lblAlgn val="ctr"/>
        <c:lblOffset val="100"/>
        <c:tickLblSkip val="1"/>
        <c:tickMarkSkip val="1"/>
      </c:catAx>
      <c:valAx>
        <c:axId val="86676608"/>
        <c:scaling>
          <c:orientation val="minMax"/>
        </c:scaling>
        <c:axPos val="b"/>
        <c:majorGridlines/>
        <c:numFmt formatCode="#,##0" sourceLinked="1"/>
        <c:tickLblPos val="nextTo"/>
        <c:txPr>
          <a:bodyPr rot="0" vert="horz"/>
          <a:lstStyle/>
          <a:p>
            <a:pPr>
              <a:defRPr b="1"/>
            </a:pPr>
            <a:endParaRPr lang="en-US"/>
          </a:p>
        </c:txPr>
        <c:crossAx val="86076800"/>
        <c:crosses val="autoZero"/>
        <c:crossBetween val="between"/>
      </c:valAx>
    </c:plotArea>
    <c:plotVisOnly val="1"/>
    <c:dispBlanksAs val="gap"/>
  </c:chart>
  <c:spPr>
    <a:gradFill>
      <a:gsLst>
        <a:gs pos="0">
          <a:srgbClr val="8488C4"/>
        </a:gs>
        <a:gs pos="53000">
          <a:srgbClr val="D4DEFF"/>
        </a:gs>
        <a:gs pos="83000">
          <a:srgbClr val="D4DEFF"/>
        </a:gs>
        <a:gs pos="100000">
          <a:srgbClr val="96AB94"/>
        </a:gs>
      </a:gsLst>
      <a:lin ang="5400000" scaled="0"/>
    </a:gradFill>
  </c:spPr>
  <c:printSettings>
    <c:headerFooter alignWithMargins="0"/>
    <c:pageMargins b="1" l="0.75000000000000044" r="0.75000000000000044"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8</xdr:col>
      <xdr:colOff>111373</xdr:colOff>
      <xdr:row>31</xdr:row>
      <xdr:rowOff>128731</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1724025"/>
          <a:ext cx="5797798" cy="38530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6</xdr:col>
      <xdr:colOff>349112</xdr:colOff>
      <xdr:row>24</xdr:row>
      <xdr:rowOff>90204</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695325"/>
          <a:ext cx="5730737" cy="33287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5</xdr:col>
      <xdr:colOff>1102334</xdr:colOff>
      <xdr:row>28</xdr:row>
      <xdr:rowOff>76543</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695325"/>
          <a:ext cx="5560034" cy="39627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absoluteAnchor>
    <xdr:pos x="0" y="1"/>
    <xdr:ext cx="7934325" cy="48577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twoCellAnchor>
    <xdr:from>
      <xdr:col>0</xdr:col>
      <xdr:colOff>1</xdr:colOff>
      <xdr:row>0</xdr:row>
      <xdr:rowOff>0</xdr:rowOff>
    </xdr:from>
    <xdr:to>
      <xdr:col>13</xdr:col>
      <xdr:colOff>1</xdr:colOff>
      <xdr:row>30</xdr:row>
      <xdr:rowOff>9525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B12" t="str">
            <v>AZT VIITORUL TAU</v>
          </cell>
        </row>
        <row r="13">
          <cell r="B13" t="str">
            <v>BCR</v>
          </cell>
        </row>
        <row r="14">
          <cell r="B14" t="str">
            <v>BANCPOST</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1:N31"/>
  <sheetViews>
    <sheetView tabSelected="1" zoomScaleNormal="100" workbookViewId="0">
      <selection activeCell="F22" sqref="F22"/>
    </sheetView>
  </sheetViews>
  <sheetFormatPr defaultRowHeight="12.75"/>
  <cols>
    <col min="2" max="2" width="6.28515625" customWidth="1"/>
    <col min="3" max="3" width="20" style="8" customWidth="1"/>
    <col min="4" max="4" width="13.5703125" customWidth="1"/>
    <col min="5" max="5" width="12.85546875" customWidth="1"/>
    <col min="6" max="7" width="13.7109375" bestFit="1" customWidth="1"/>
    <col min="8" max="8" width="12.42578125" customWidth="1"/>
    <col min="9" max="9" width="16.42578125" customWidth="1"/>
    <col min="10" max="10" width="15.42578125" style="5" bestFit="1" customWidth="1"/>
    <col min="11" max="11" width="14.5703125" style="5" customWidth="1"/>
  </cols>
  <sheetData>
    <row r="1" spans="2:14" ht="13.5" thickBot="1"/>
    <row r="2" spans="2:14" ht="46.5" customHeight="1">
      <c r="B2" s="92" t="s">
        <v>187</v>
      </c>
      <c r="C2" s="93"/>
      <c r="D2" s="93"/>
      <c r="E2" s="93"/>
      <c r="F2" s="93"/>
      <c r="G2" s="93"/>
      <c r="H2" s="93"/>
      <c r="I2" s="93"/>
      <c r="J2" s="93"/>
      <c r="K2" s="94"/>
    </row>
    <row r="3" spans="2:14" s="6" customFormat="1" ht="76.5" customHeight="1">
      <c r="B3" s="97" t="s">
        <v>16</v>
      </c>
      <c r="C3" s="98" t="s">
        <v>157</v>
      </c>
      <c r="D3" s="96" t="s">
        <v>110</v>
      </c>
      <c r="E3" s="96" t="s">
        <v>125</v>
      </c>
      <c r="F3" s="96" t="s">
        <v>126</v>
      </c>
      <c r="G3" s="96"/>
      <c r="H3" s="96"/>
      <c r="I3" s="96" t="s">
        <v>127</v>
      </c>
      <c r="J3" s="99" t="s">
        <v>128</v>
      </c>
      <c r="K3" s="95" t="s">
        <v>129</v>
      </c>
    </row>
    <row r="4" spans="2:14" s="6" customFormat="1" ht="43.5" customHeight="1">
      <c r="B4" s="97" t="s">
        <v>16</v>
      </c>
      <c r="C4" s="98"/>
      <c r="D4" s="96"/>
      <c r="E4" s="96"/>
      <c r="F4" s="33" t="s">
        <v>14</v>
      </c>
      <c r="G4" s="33" t="s">
        <v>130</v>
      </c>
      <c r="H4" s="33" t="s">
        <v>131</v>
      </c>
      <c r="I4" s="96"/>
      <c r="J4" s="99"/>
      <c r="K4" s="95"/>
    </row>
    <row r="5" spans="2:14" s="7" customFormat="1" ht="13.5" hidden="1" customHeight="1">
      <c r="B5" s="26"/>
      <c r="C5" s="24"/>
      <c r="D5" s="25" t="s">
        <v>115</v>
      </c>
      <c r="E5" s="25" t="s">
        <v>138</v>
      </c>
      <c r="F5" s="25" t="s">
        <v>139</v>
      </c>
      <c r="G5" s="25" t="s">
        <v>140</v>
      </c>
      <c r="H5" s="25" t="s">
        <v>141</v>
      </c>
      <c r="I5" s="24"/>
      <c r="J5" s="31" t="s">
        <v>142</v>
      </c>
      <c r="K5" s="32"/>
    </row>
    <row r="6" spans="2:14" ht="15">
      <c r="B6" s="38">
        <v>1</v>
      </c>
      <c r="C6" s="39" t="s">
        <v>168</v>
      </c>
      <c r="D6" s="40">
        <v>1076586</v>
      </c>
      <c r="E6" s="40">
        <v>1154295</v>
      </c>
      <c r="F6" s="40">
        <v>113022782</v>
      </c>
      <c r="G6" s="40">
        <v>108436086</v>
      </c>
      <c r="H6" s="40">
        <v>4586696</v>
      </c>
      <c r="I6" s="40">
        <f t="shared" ref="I6:I12" si="0">F6/$C$15</f>
        <v>22943198.002517156</v>
      </c>
      <c r="J6" s="40">
        <v>2891764056</v>
      </c>
      <c r="K6" s="41">
        <f t="shared" ref="K6:K12" si="1">J6/$C$15</f>
        <v>587017184.84836185</v>
      </c>
      <c r="N6" s="20"/>
    </row>
    <row r="7" spans="2:14" ht="15">
      <c r="B7" s="42">
        <v>2</v>
      </c>
      <c r="C7" s="39" t="s">
        <v>132</v>
      </c>
      <c r="D7" s="40">
        <v>1621608</v>
      </c>
      <c r="E7" s="40">
        <v>1731834</v>
      </c>
      <c r="F7" s="40">
        <v>168938305</v>
      </c>
      <c r="G7" s="40">
        <v>161995202</v>
      </c>
      <c r="H7" s="40">
        <v>6943103</v>
      </c>
      <c r="I7" s="40">
        <f t="shared" si="0"/>
        <v>34293838.049612276</v>
      </c>
      <c r="J7" s="40">
        <v>4320076427</v>
      </c>
      <c r="K7" s="41">
        <f t="shared" si="1"/>
        <v>876959203.23981977</v>
      </c>
      <c r="N7" s="20"/>
    </row>
    <row r="8" spans="2:14" ht="15">
      <c r="B8" s="42">
        <v>3</v>
      </c>
      <c r="C8" s="39" t="s">
        <v>12</v>
      </c>
      <c r="D8" s="40">
        <v>700016</v>
      </c>
      <c r="E8" s="40">
        <v>744246</v>
      </c>
      <c r="F8" s="40">
        <v>62661142</v>
      </c>
      <c r="G8" s="40">
        <v>59892249</v>
      </c>
      <c r="H8" s="40">
        <v>2768893</v>
      </c>
      <c r="I8" s="40">
        <f t="shared" si="0"/>
        <v>12719975.234460641</v>
      </c>
      <c r="J8" s="40">
        <v>1597228789</v>
      </c>
      <c r="K8" s="41">
        <f t="shared" si="1"/>
        <v>324231413.46270961</v>
      </c>
      <c r="N8" s="20"/>
    </row>
    <row r="9" spans="2:14" ht="15">
      <c r="B9" s="42">
        <v>4</v>
      </c>
      <c r="C9" s="39" t="s">
        <v>13</v>
      </c>
      <c r="D9" s="40">
        <v>488057</v>
      </c>
      <c r="E9" s="40">
        <v>519178</v>
      </c>
      <c r="F9" s="40">
        <v>42596673</v>
      </c>
      <c r="G9" s="40">
        <v>40611464</v>
      </c>
      <c r="H9" s="40">
        <v>1985209</v>
      </c>
      <c r="I9" s="40">
        <f t="shared" si="0"/>
        <v>8646963.7854735907</v>
      </c>
      <c r="J9" s="40">
        <v>1083048494</v>
      </c>
      <c r="K9" s="41">
        <f t="shared" si="1"/>
        <v>219854754.98355731</v>
      </c>
      <c r="N9" s="20"/>
    </row>
    <row r="10" spans="2:14" ht="15">
      <c r="B10" s="42">
        <v>5</v>
      </c>
      <c r="C10" s="39" t="s">
        <v>133</v>
      </c>
      <c r="D10" s="40">
        <v>965393</v>
      </c>
      <c r="E10" s="40">
        <v>1026053</v>
      </c>
      <c r="F10" s="40">
        <v>87111520</v>
      </c>
      <c r="G10" s="40">
        <v>83253688</v>
      </c>
      <c r="H10" s="40">
        <v>3857832</v>
      </c>
      <c r="I10" s="40">
        <f t="shared" si="0"/>
        <v>17683309.650440503</v>
      </c>
      <c r="J10" s="40">
        <v>2220237819</v>
      </c>
      <c r="K10" s="41">
        <f t="shared" si="1"/>
        <v>450699894.23896718</v>
      </c>
      <c r="N10" s="20"/>
    </row>
    <row r="11" spans="2:14" ht="15">
      <c r="B11" s="42">
        <v>6</v>
      </c>
      <c r="C11" s="39" t="s">
        <v>134</v>
      </c>
      <c r="D11" s="40">
        <v>800462</v>
      </c>
      <c r="E11" s="40">
        <v>853384</v>
      </c>
      <c r="F11" s="40">
        <v>75913486</v>
      </c>
      <c r="G11" s="40">
        <v>72605702</v>
      </c>
      <c r="H11" s="40">
        <v>3307784</v>
      </c>
      <c r="I11" s="40">
        <f t="shared" si="0"/>
        <v>15410151.029190859</v>
      </c>
      <c r="J11" s="40">
        <v>1936264999</v>
      </c>
      <c r="K11" s="41">
        <f t="shared" si="1"/>
        <v>393054483.98359793</v>
      </c>
      <c r="N11" s="20"/>
    </row>
    <row r="12" spans="2:14" ht="15">
      <c r="B12" s="42">
        <v>7</v>
      </c>
      <c r="C12" s="39" t="s">
        <v>167</v>
      </c>
      <c r="D12" s="40">
        <v>2044154</v>
      </c>
      <c r="E12" s="40">
        <v>2210987</v>
      </c>
      <c r="F12" s="40">
        <v>261549434</v>
      </c>
      <c r="G12" s="40">
        <v>251324281</v>
      </c>
      <c r="H12" s="40">
        <v>10225153</v>
      </c>
      <c r="I12" s="40">
        <f t="shared" si="0"/>
        <v>53093547.562015347</v>
      </c>
      <c r="J12" s="40">
        <v>6702190940</v>
      </c>
      <c r="K12" s="41">
        <f t="shared" si="1"/>
        <v>1360519455.1581342</v>
      </c>
      <c r="N12" s="20"/>
    </row>
    <row r="13" spans="2:14" ht="15.75" thickBot="1">
      <c r="B13" s="34" t="s">
        <v>17</v>
      </c>
      <c r="C13" s="35"/>
      <c r="D13" s="36">
        <f t="shared" ref="D13:K13" si="2">SUM(D6:D12)</f>
        <v>7696276</v>
      </c>
      <c r="E13" s="36">
        <f t="shared" si="2"/>
        <v>8239977</v>
      </c>
      <c r="F13" s="36">
        <f t="shared" si="2"/>
        <v>811793342</v>
      </c>
      <c r="G13" s="36">
        <f t="shared" si="2"/>
        <v>778118672</v>
      </c>
      <c r="H13" s="36">
        <f t="shared" si="2"/>
        <v>33674670</v>
      </c>
      <c r="I13" s="36">
        <f t="shared" si="2"/>
        <v>164790983.31371036</v>
      </c>
      <c r="J13" s="36">
        <f t="shared" si="2"/>
        <v>20750811524</v>
      </c>
      <c r="K13" s="37">
        <f t="shared" si="2"/>
        <v>4212336389.9151478</v>
      </c>
      <c r="N13" s="19"/>
    </row>
    <row r="15" spans="2:14" s="14" customFormat="1">
      <c r="B15" s="43" t="s">
        <v>188</v>
      </c>
      <c r="C15" s="44">
        <v>4.9261999999999997</v>
      </c>
      <c r="J15" s="15"/>
      <c r="K15" s="15"/>
    </row>
    <row r="16" spans="2:14">
      <c r="B16" s="45"/>
      <c r="C16" s="45" t="s">
        <v>185</v>
      </c>
    </row>
    <row r="17" spans="7:7">
      <c r="G17" s="19"/>
    </row>
    <row r="18" spans="7:7">
      <c r="G18" s="19"/>
    </row>
    <row r="19" spans="7:7">
      <c r="G19" s="19"/>
    </row>
    <row r="20" spans="7:7">
      <c r="G20" s="19"/>
    </row>
    <row r="21" spans="7:7">
      <c r="G21" s="19"/>
    </row>
    <row r="22" spans="7:7">
      <c r="G22" s="19"/>
    </row>
    <row r="23" spans="7:7">
      <c r="G23" s="19"/>
    </row>
    <row r="24" spans="7:7">
      <c r="G24" s="19"/>
    </row>
    <row r="25" spans="7:7">
      <c r="G25" s="19"/>
    </row>
    <row r="26" spans="7:7">
      <c r="G26" s="19"/>
    </row>
    <row r="27" spans="7:7">
      <c r="G27" s="19"/>
    </row>
    <row r="28" spans="7:7">
      <c r="G28" s="19"/>
    </row>
    <row r="29" spans="7:7">
      <c r="G29" s="19"/>
    </row>
    <row r="30" spans="7:7">
      <c r="G30" s="19"/>
    </row>
    <row r="31" spans="7:7">
      <c r="G31" s="19"/>
    </row>
  </sheetData>
  <mergeCells count="9">
    <mergeCell ref="B2:K2"/>
    <mergeCell ref="K3:K4"/>
    <mergeCell ref="I3:I4"/>
    <mergeCell ref="B3:B4"/>
    <mergeCell ref="C3:C4"/>
    <mergeCell ref="D3:D4"/>
    <mergeCell ref="E3:E4"/>
    <mergeCell ref="J3:J4"/>
    <mergeCell ref="F3:H3"/>
  </mergeCells>
  <phoneticPr fontId="19" type="noConversion"/>
  <printOptions horizontalCentered="1"/>
  <pageMargins left="0.196850393700787" right="0.23622047244094499" top="0.59055118110236204" bottom="0.43307086614173201" header="0.35433070866141703" footer="0.196850393700787"/>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B1:M49"/>
  <sheetViews>
    <sheetView topLeftCell="A16" workbookViewId="0">
      <selection activeCell="G14" sqref="G14"/>
    </sheetView>
  </sheetViews>
  <sheetFormatPr defaultRowHeight="15"/>
  <cols>
    <col min="1" max="1" width="9.140625" style="10"/>
    <col min="2" max="2" width="7.85546875" style="10" customWidth="1"/>
    <col min="3" max="3" width="20.140625" style="10" customWidth="1"/>
    <col min="4" max="4" width="13.7109375" style="10" customWidth="1"/>
    <col min="5" max="5" width="16.5703125" style="11" customWidth="1"/>
    <col min="6" max="16384" width="9.140625" style="10"/>
  </cols>
  <sheetData>
    <row r="1" spans="2:5" ht="15.75" thickBot="1"/>
    <row r="2" spans="2:5" ht="60" customHeight="1">
      <c r="B2" s="117" t="s">
        <v>205</v>
      </c>
      <c r="C2" s="118"/>
      <c r="D2" s="118"/>
      <c r="E2" s="119"/>
    </row>
    <row r="3" spans="2:5">
      <c r="B3" s="114" t="s">
        <v>18</v>
      </c>
      <c r="C3" s="115"/>
      <c r="D3" s="115" t="s">
        <v>19</v>
      </c>
      <c r="E3" s="116"/>
    </row>
    <row r="4" spans="2:5">
      <c r="B4" s="74" t="s">
        <v>20</v>
      </c>
      <c r="C4" s="75" t="s">
        <v>21</v>
      </c>
      <c r="D4" s="75" t="s">
        <v>22</v>
      </c>
      <c r="E4" s="76" t="s">
        <v>23</v>
      </c>
    </row>
    <row r="5" spans="2:5" ht="15.75">
      <c r="B5" s="77"/>
      <c r="C5" s="78" t="s">
        <v>24</v>
      </c>
      <c r="D5" s="40">
        <v>104802</v>
      </c>
      <c r="E5" s="79">
        <f t="shared" ref="E5:E48" si="0">D5/$D$48</f>
        <v>1.3617235140735597E-2</v>
      </c>
    </row>
    <row r="6" spans="2:5" ht="15.75">
      <c r="B6" s="77" t="s">
        <v>25</v>
      </c>
      <c r="C6" s="78" t="s">
        <v>26</v>
      </c>
      <c r="D6" s="40">
        <v>69005</v>
      </c>
      <c r="E6" s="79">
        <f t="shared" si="0"/>
        <v>8.9660246072256252E-3</v>
      </c>
    </row>
    <row r="7" spans="2:5" ht="15.75">
      <c r="B7" s="77" t="s">
        <v>27</v>
      </c>
      <c r="C7" s="78" t="s">
        <v>28</v>
      </c>
      <c r="D7" s="40">
        <v>97075</v>
      </c>
      <c r="E7" s="79">
        <f t="shared" si="0"/>
        <v>1.2613243080159807E-2</v>
      </c>
    </row>
    <row r="8" spans="2:5" ht="15.75">
      <c r="B8" s="77" t="s">
        <v>29</v>
      </c>
      <c r="C8" s="78" t="s">
        <v>30</v>
      </c>
      <c r="D8" s="40">
        <v>124848</v>
      </c>
      <c r="E8" s="79">
        <f t="shared" si="0"/>
        <v>1.6221871460950724E-2</v>
      </c>
    </row>
    <row r="9" spans="2:5" ht="15.75">
      <c r="B9" s="77" t="s">
        <v>31</v>
      </c>
      <c r="C9" s="78" t="s">
        <v>32</v>
      </c>
      <c r="D9" s="40">
        <v>104653</v>
      </c>
      <c r="E9" s="79">
        <f t="shared" si="0"/>
        <v>1.3597875128178874E-2</v>
      </c>
    </row>
    <row r="10" spans="2:5" ht="15.75">
      <c r="B10" s="77" t="s">
        <v>33</v>
      </c>
      <c r="C10" s="78" t="s">
        <v>34</v>
      </c>
      <c r="D10" s="40">
        <v>157919</v>
      </c>
      <c r="E10" s="79">
        <f t="shared" si="0"/>
        <v>2.0518884717751807E-2</v>
      </c>
    </row>
    <row r="11" spans="2:5" ht="15.75">
      <c r="B11" s="77" t="s">
        <v>35</v>
      </c>
      <c r="C11" s="78" t="s">
        <v>36</v>
      </c>
      <c r="D11" s="40">
        <v>69693</v>
      </c>
      <c r="E11" s="79">
        <f t="shared" si="0"/>
        <v>9.0554184907090125E-3</v>
      </c>
    </row>
    <row r="12" spans="2:5" ht="15.75">
      <c r="B12" s="77" t="s">
        <v>37</v>
      </c>
      <c r="C12" s="78" t="s">
        <v>38</v>
      </c>
      <c r="D12" s="40">
        <v>58259</v>
      </c>
      <c r="E12" s="79">
        <f t="shared" si="0"/>
        <v>7.5697649096783948E-3</v>
      </c>
    </row>
    <row r="13" spans="2:5" ht="15.75">
      <c r="B13" s="77" t="s">
        <v>39</v>
      </c>
      <c r="C13" s="78" t="s">
        <v>40</v>
      </c>
      <c r="D13" s="40">
        <v>136731</v>
      </c>
      <c r="E13" s="79">
        <f t="shared" si="0"/>
        <v>1.7765864945591868E-2</v>
      </c>
    </row>
    <row r="14" spans="2:5" ht="15.75">
      <c r="B14" s="77" t="s">
        <v>41</v>
      </c>
      <c r="C14" s="78" t="s">
        <v>42</v>
      </c>
      <c r="D14" s="40">
        <v>48391</v>
      </c>
      <c r="E14" s="79">
        <f t="shared" si="0"/>
        <v>6.2875863599486295E-3</v>
      </c>
    </row>
    <row r="15" spans="2:5" ht="15.75">
      <c r="B15" s="77" t="s">
        <v>43</v>
      </c>
      <c r="C15" s="78" t="s">
        <v>44</v>
      </c>
      <c r="D15" s="40">
        <v>71832</v>
      </c>
      <c r="E15" s="79">
        <f t="shared" si="0"/>
        <v>9.3333451139226298E-3</v>
      </c>
    </row>
    <row r="16" spans="2:5" ht="15.75">
      <c r="B16" s="77" t="s">
        <v>45</v>
      </c>
      <c r="C16" s="78" t="s">
        <v>46</v>
      </c>
      <c r="D16" s="40">
        <v>47755</v>
      </c>
      <c r="E16" s="79">
        <f t="shared" si="0"/>
        <v>6.2049489909145666E-3</v>
      </c>
    </row>
    <row r="17" spans="2:5" ht="15.75">
      <c r="B17" s="77" t="s">
        <v>47</v>
      </c>
      <c r="C17" s="78" t="s">
        <v>48</v>
      </c>
      <c r="D17" s="40">
        <v>217260</v>
      </c>
      <c r="E17" s="79">
        <f t="shared" si="0"/>
        <v>2.8229237101164251E-2</v>
      </c>
    </row>
    <row r="18" spans="2:5" ht="15.75">
      <c r="B18" s="77" t="s">
        <v>49</v>
      </c>
      <c r="C18" s="78" t="s">
        <v>50</v>
      </c>
      <c r="D18" s="40">
        <v>177168</v>
      </c>
      <c r="E18" s="79">
        <f t="shared" si="0"/>
        <v>2.3019964460733996E-2</v>
      </c>
    </row>
    <row r="19" spans="2:5" ht="15.75">
      <c r="B19" s="77" t="s">
        <v>51</v>
      </c>
      <c r="C19" s="78" t="s">
        <v>52</v>
      </c>
      <c r="D19" s="40">
        <v>54174</v>
      </c>
      <c r="E19" s="79">
        <f t="shared" si="0"/>
        <v>7.0389887264957754E-3</v>
      </c>
    </row>
    <row r="20" spans="2:5" ht="15.75">
      <c r="B20" s="77" t="s">
        <v>53</v>
      </c>
      <c r="C20" s="78" t="s">
        <v>54</v>
      </c>
      <c r="D20" s="40">
        <v>67986</v>
      </c>
      <c r="E20" s="79">
        <f t="shared" si="0"/>
        <v>8.8336229106128726E-3</v>
      </c>
    </row>
    <row r="21" spans="2:5" ht="15.75">
      <c r="B21" s="77" t="s">
        <v>55</v>
      </c>
      <c r="C21" s="78" t="s">
        <v>56</v>
      </c>
      <c r="D21" s="40">
        <v>132191</v>
      </c>
      <c r="E21" s="79">
        <f t="shared" si="0"/>
        <v>1.7175969260977648E-2</v>
      </c>
    </row>
    <row r="22" spans="2:5" ht="15.75">
      <c r="B22" s="77" t="s">
        <v>57</v>
      </c>
      <c r="C22" s="78" t="s">
        <v>58</v>
      </c>
      <c r="D22" s="40">
        <v>123781</v>
      </c>
      <c r="E22" s="79">
        <f t="shared" si="0"/>
        <v>1.6083232981769363E-2</v>
      </c>
    </row>
    <row r="23" spans="2:5" ht="15.75">
      <c r="B23" s="77" t="s">
        <v>59</v>
      </c>
      <c r="C23" s="78" t="s">
        <v>60</v>
      </c>
      <c r="D23" s="40">
        <v>71047</v>
      </c>
      <c r="E23" s="79">
        <f t="shared" si="0"/>
        <v>9.2313477323318453E-3</v>
      </c>
    </row>
    <row r="24" spans="2:5" ht="15.75">
      <c r="B24" s="77" t="s">
        <v>61</v>
      </c>
      <c r="C24" s="78" t="s">
        <v>62</v>
      </c>
      <c r="D24" s="40">
        <v>99255</v>
      </c>
      <c r="E24" s="79">
        <f t="shared" si="0"/>
        <v>1.2896496955150777E-2</v>
      </c>
    </row>
    <row r="25" spans="2:5" ht="15.75">
      <c r="B25" s="77" t="s">
        <v>63</v>
      </c>
      <c r="C25" s="78" t="s">
        <v>64</v>
      </c>
      <c r="D25" s="40">
        <v>107043</v>
      </c>
      <c r="E25" s="79">
        <f t="shared" si="0"/>
        <v>1.3908414926907506E-2</v>
      </c>
    </row>
    <row r="26" spans="2:5" ht="15.75">
      <c r="B26" s="77" t="s">
        <v>65</v>
      </c>
      <c r="C26" s="78" t="s">
        <v>66</v>
      </c>
      <c r="D26" s="40">
        <v>33803</v>
      </c>
      <c r="E26" s="79">
        <f t="shared" si="0"/>
        <v>4.392124190972361E-3</v>
      </c>
    </row>
    <row r="27" spans="2:5" ht="15.75">
      <c r="B27" s="77" t="s">
        <v>67</v>
      </c>
      <c r="C27" s="78" t="s">
        <v>68</v>
      </c>
      <c r="D27" s="40">
        <v>199970</v>
      </c>
      <c r="E27" s="79">
        <f t="shared" si="0"/>
        <v>2.5982696046763395E-2</v>
      </c>
    </row>
    <row r="28" spans="2:5" ht="15.75">
      <c r="B28" s="77" t="s">
        <v>69</v>
      </c>
      <c r="C28" s="78" t="s">
        <v>70</v>
      </c>
      <c r="D28" s="40">
        <v>23010</v>
      </c>
      <c r="E28" s="79">
        <f t="shared" si="0"/>
        <v>2.9897576438267029E-3</v>
      </c>
    </row>
    <row r="29" spans="2:5" ht="15.75">
      <c r="B29" s="77" t="s">
        <v>71</v>
      </c>
      <c r="C29" s="78" t="s">
        <v>72</v>
      </c>
      <c r="D29" s="40">
        <v>135144</v>
      </c>
      <c r="E29" s="79">
        <f t="shared" si="0"/>
        <v>1.7559661321917251E-2</v>
      </c>
    </row>
    <row r="30" spans="2:5" ht="15.75">
      <c r="B30" s="77" t="s">
        <v>73</v>
      </c>
      <c r="C30" s="78" t="s">
        <v>74</v>
      </c>
      <c r="D30" s="40">
        <v>41457</v>
      </c>
      <c r="E30" s="79">
        <f t="shared" si="0"/>
        <v>5.3866311447250594E-3</v>
      </c>
    </row>
    <row r="31" spans="2:5" ht="15.75">
      <c r="B31" s="77" t="s">
        <v>75</v>
      </c>
      <c r="C31" s="78" t="s">
        <v>76</v>
      </c>
      <c r="D31" s="40">
        <v>161919</v>
      </c>
      <c r="E31" s="79">
        <f t="shared" si="0"/>
        <v>2.103861659846918E-2</v>
      </c>
    </row>
    <row r="32" spans="2:5" ht="15.75">
      <c r="B32" s="77" t="s">
        <v>77</v>
      </c>
      <c r="C32" s="78" t="s">
        <v>78</v>
      </c>
      <c r="D32" s="40">
        <v>105237</v>
      </c>
      <c r="E32" s="79">
        <f t="shared" si="0"/>
        <v>1.3673755982763611E-2</v>
      </c>
    </row>
    <row r="33" spans="2:13" ht="15.75">
      <c r="B33" s="77" t="s">
        <v>79</v>
      </c>
      <c r="C33" s="78" t="s">
        <v>80</v>
      </c>
      <c r="D33" s="40">
        <v>77699</v>
      </c>
      <c r="E33" s="79">
        <f t="shared" si="0"/>
        <v>1.009566184996484E-2</v>
      </c>
    </row>
    <row r="34" spans="2:13" ht="15.75">
      <c r="B34" s="77" t="s">
        <v>81</v>
      </c>
      <c r="C34" s="78" t="s">
        <v>82</v>
      </c>
      <c r="D34" s="40">
        <v>173104</v>
      </c>
      <c r="E34" s="79">
        <f t="shared" si="0"/>
        <v>2.2491916869925143E-2</v>
      </c>
    </row>
    <row r="35" spans="2:13" ht="15.75">
      <c r="B35" s="77" t="s">
        <v>83</v>
      </c>
      <c r="C35" s="78" t="s">
        <v>84</v>
      </c>
      <c r="D35" s="40">
        <v>123124</v>
      </c>
      <c r="E35" s="79">
        <f t="shared" si="0"/>
        <v>1.5997867020361534E-2</v>
      </c>
    </row>
    <row r="36" spans="2:13" ht="15.75">
      <c r="B36" s="77" t="s">
        <v>85</v>
      </c>
      <c r="C36" s="78" t="s">
        <v>86</v>
      </c>
      <c r="D36" s="40">
        <v>69446</v>
      </c>
      <c r="E36" s="79">
        <f t="shared" si="0"/>
        <v>9.0233250470747144E-3</v>
      </c>
    </row>
    <row r="37" spans="2:13" ht="15.75">
      <c r="B37" s="77" t="s">
        <v>87</v>
      </c>
      <c r="C37" s="78" t="s">
        <v>88</v>
      </c>
      <c r="D37" s="40">
        <v>182042</v>
      </c>
      <c r="E37" s="79">
        <f t="shared" si="0"/>
        <v>2.3653257757388118E-2</v>
      </c>
    </row>
    <row r="38" spans="2:13" ht="15.75">
      <c r="B38" s="77" t="s">
        <v>89</v>
      </c>
      <c r="C38" s="78" t="s">
        <v>90</v>
      </c>
      <c r="D38" s="40">
        <v>169300</v>
      </c>
      <c r="E38" s="79">
        <f t="shared" si="0"/>
        <v>2.1997651851362918E-2</v>
      </c>
    </row>
    <row r="39" spans="2:13" ht="15.75">
      <c r="B39" s="77" t="s">
        <v>91</v>
      </c>
      <c r="C39" s="78" t="s">
        <v>92</v>
      </c>
      <c r="D39" s="40">
        <v>41460</v>
      </c>
      <c r="E39" s="79">
        <f t="shared" si="0"/>
        <v>5.3870209436355969E-3</v>
      </c>
    </row>
    <row r="40" spans="2:13" ht="15.75">
      <c r="B40" s="77" t="s">
        <v>93</v>
      </c>
      <c r="C40" s="78" t="s">
        <v>94</v>
      </c>
      <c r="D40" s="40">
        <v>369736</v>
      </c>
      <c r="E40" s="79">
        <f t="shared" si="0"/>
        <v>4.8040896662229889E-2</v>
      </c>
      <c r="M40" s="21"/>
    </row>
    <row r="41" spans="2:13" ht="15.75">
      <c r="B41" s="77" t="s">
        <v>95</v>
      </c>
      <c r="C41" s="78" t="s">
        <v>96</v>
      </c>
      <c r="D41" s="40">
        <v>58234</v>
      </c>
      <c r="E41" s="79">
        <f t="shared" si="0"/>
        <v>7.5665165854239113E-3</v>
      </c>
    </row>
    <row r="42" spans="2:13" ht="15.75">
      <c r="B42" s="77" t="s">
        <v>97</v>
      </c>
      <c r="C42" s="78" t="s">
        <v>98</v>
      </c>
      <c r="D42" s="40">
        <v>87137</v>
      </c>
      <c r="E42" s="79">
        <f t="shared" si="0"/>
        <v>1.1321969222517488E-2</v>
      </c>
    </row>
    <row r="43" spans="2:13" ht="15.75">
      <c r="B43" s="77" t="s">
        <v>99</v>
      </c>
      <c r="C43" s="78" t="s">
        <v>100</v>
      </c>
      <c r="D43" s="40">
        <v>108810</v>
      </c>
      <c r="E43" s="79">
        <f t="shared" si="0"/>
        <v>1.4138006485214408E-2</v>
      </c>
    </row>
    <row r="44" spans="2:13" ht="15.75">
      <c r="B44" s="77" t="s">
        <v>101</v>
      </c>
      <c r="C44" s="78" t="s">
        <v>102</v>
      </c>
      <c r="D44" s="40">
        <v>85510</v>
      </c>
      <c r="E44" s="79">
        <f t="shared" si="0"/>
        <v>1.1110568280035696E-2</v>
      </c>
    </row>
    <row r="45" spans="2:13" ht="15.75">
      <c r="B45" s="77" t="s">
        <v>103</v>
      </c>
      <c r="C45" s="78" t="s">
        <v>104</v>
      </c>
      <c r="D45" s="40">
        <v>41702</v>
      </c>
      <c r="E45" s="79">
        <f t="shared" si="0"/>
        <v>5.4184647224189983E-3</v>
      </c>
    </row>
    <row r="46" spans="2:13" ht="15.75">
      <c r="B46" s="77" t="s">
        <v>105</v>
      </c>
      <c r="C46" s="78" t="s">
        <v>106</v>
      </c>
      <c r="D46" s="40">
        <v>2495713</v>
      </c>
      <c r="E46" s="79">
        <f t="shared" si="0"/>
        <v>0.32427540280520084</v>
      </c>
    </row>
    <row r="47" spans="2:13" ht="15.75">
      <c r="B47" s="77" t="s">
        <v>107</v>
      </c>
      <c r="C47" s="78" t="s">
        <v>108</v>
      </c>
      <c r="D47" s="40">
        <v>771851</v>
      </c>
      <c r="E47" s="79">
        <f t="shared" si="0"/>
        <v>0.10028889296589676</v>
      </c>
    </row>
    <row r="48" spans="2:13" ht="16.5" thickBot="1">
      <c r="B48" s="80" t="s">
        <v>109</v>
      </c>
      <c r="C48" s="81" t="s">
        <v>17</v>
      </c>
      <c r="D48" s="36">
        <f>SUM(D5:D47)</f>
        <v>7696276</v>
      </c>
      <c r="E48" s="82">
        <f t="shared" si="0"/>
        <v>1</v>
      </c>
    </row>
    <row r="49" spans="4:4">
      <c r="D49" s="28"/>
    </row>
  </sheetData>
  <mergeCells count="3">
    <mergeCell ref="B3:C3"/>
    <mergeCell ref="D3:E3"/>
    <mergeCell ref="B2:E2"/>
  </mergeCells>
  <phoneticPr fontId="7" type="noConversion"/>
  <printOptions horizontalCentered="1" verticalCentered="1"/>
  <pageMargins left="0.27" right="0.28000000000000003" top="0.26" bottom="0.55000000000000004" header="0.21" footer="0.15"/>
  <pageSetup scale="82"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L53"/>
  <sheetViews>
    <sheetView topLeftCell="A19" workbookViewId="0">
      <selection activeCell="H10" sqref="H10"/>
    </sheetView>
  </sheetViews>
  <sheetFormatPr defaultRowHeight="15"/>
  <cols>
    <col min="2" max="2" width="10" customWidth="1"/>
    <col min="3" max="3" width="19.28515625" customWidth="1"/>
    <col min="4" max="4" width="30.5703125" customWidth="1"/>
    <col min="5" max="16384" width="9.140625" style="10"/>
  </cols>
  <sheetData>
    <row r="1" spans="2:4" ht="15.75" thickBot="1"/>
    <row r="2" spans="2:4" ht="57.75" customHeight="1">
      <c r="B2" s="122" t="s">
        <v>206</v>
      </c>
      <c r="C2" s="123"/>
      <c r="D2" s="124"/>
    </row>
    <row r="3" spans="2:4" ht="65.25" customHeight="1">
      <c r="B3" s="120" t="s">
        <v>18</v>
      </c>
      <c r="C3" s="121"/>
      <c r="D3" s="83" t="s">
        <v>8</v>
      </c>
    </row>
    <row r="4" spans="2:4">
      <c r="B4" s="74" t="s">
        <v>20</v>
      </c>
      <c r="C4" s="75" t="s">
        <v>161</v>
      </c>
      <c r="D4" s="84"/>
    </row>
    <row r="5" spans="2:4" ht="15.75">
      <c r="B5" s="85"/>
      <c r="C5" s="78" t="s">
        <v>162</v>
      </c>
      <c r="D5" s="86">
        <v>11804</v>
      </c>
    </row>
    <row r="6" spans="2:4" ht="15.75">
      <c r="B6" s="85" t="s">
        <v>25</v>
      </c>
      <c r="C6" s="78" t="s">
        <v>26</v>
      </c>
      <c r="D6" s="86">
        <v>71876</v>
      </c>
    </row>
    <row r="7" spans="2:4" ht="15.75">
      <c r="B7" s="85" t="s">
        <v>27</v>
      </c>
      <c r="C7" s="78" t="s">
        <v>28</v>
      </c>
      <c r="D7" s="86">
        <v>92922</v>
      </c>
    </row>
    <row r="8" spans="2:4" ht="15.75">
      <c r="B8" s="85" t="s">
        <v>29</v>
      </c>
      <c r="C8" s="78" t="s">
        <v>30</v>
      </c>
      <c r="D8" s="86">
        <v>138687</v>
      </c>
    </row>
    <row r="9" spans="2:4" ht="15.75">
      <c r="B9" s="85" t="s">
        <v>31</v>
      </c>
      <c r="C9" s="78" t="s">
        <v>32</v>
      </c>
      <c r="D9" s="86">
        <v>88343</v>
      </c>
    </row>
    <row r="10" spans="2:4" ht="15.75">
      <c r="B10" s="85" t="s">
        <v>33</v>
      </c>
      <c r="C10" s="78" t="s">
        <v>34</v>
      </c>
      <c r="D10" s="86">
        <v>123148</v>
      </c>
    </row>
    <row r="11" spans="2:4" ht="15.75">
      <c r="B11" s="85" t="s">
        <v>35</v>
      </c>
      <c r="C11" s="78" t="s">
        <v>36</v>
      </c>
      <c r="D11" s="86">
        <v>48117</v>
      </c>
    </row>
    <row r="12" spans="2:4" ht="15.75">
      <c r="B12" s="85" t="s">
        <v>37</v>
      </c>
      <c r="C12" s="78" t="s">
        <v>38</v>
      </c>
      <c r="D12" s="86">
        <v>47395</v>
      </c>
    </row>
    <row r="13" spans="2:4" ht="15.75">
      <c r="B13" s="85" t="s">
        <v>39</v>
      </c>
      <c r="C13" s="78" t="s">
        <v>40</v>
      </c>
      <c r="D13" s="86">
        <v>130150</v>
      </c>
    </row>
    <row r="14" spans="2:4" ht="15.75">
      <c r="B14" s="85" t="s">
        <v>41</v>
      </c>
      <c r="C14" s="78" t="s">
        <v>42</v>
      </c>
      <c r="D14" s="86">
        <v>52954</v>
      </c>
    </row>
    <row r="15" spans="2:4" ht="15.75">
      <c r="B15" s="85" t="s">
        <v>43</v>
      </c>
      <c r="C15" s="78" t="s">
        <v>44</v>
      </c>
      <c r="D15" s="86">
        <v>69814</v>
      </c>
    </row>
    <row r="16" spans="2:4" ht="15.75">
      <c r="B16" s="85" t="s">
        <v>45</v>
      </c>
      <c r="C16" s="78" t="s">
        <v>46</v>
      </c>
      <c r="D16" s="86">
        <v>43000</v>
      </c>
    </row>
    <row r="17" spans="2:4" ht="15.75">
      <c r="B17" s="85" t="s">
        <v>47</v>
      </c>
      <c r="C17" s="78" t="s">
        <v>48</v>
      </c>
      <c r="D17" s="86">
        <v>173425</v>
      </c>
    </row>
    <row r="18" spans="2:4" ht="15.75">
      <c r="B18" s="85" t="s">
        <v>49</v>
      </c>
      <c r="C18" s="78" t="s">
        <v>50</v>
      </c>
      <c r="D18" s="86">
        <v>136320</v>
      </c>
    </row>
    <row r="19" spans="2:4" ht="15.75">
      <c r="B19" s="85" t="s">
        <v>51</v>
      </c>
      <c r="C19" s="78" t="s">
        <v>52</v>
      </c>
      <c r="D19" s="86">
        <v>39473</v>
      </c>
    </row>
    <row r="20" spans="2:4" ht="15.75">
      <c r="B20" s="85" t="s">
        <v>53</v>
      </c>
      <c r="C20" s="78" t="s">
        <v>54</v>
      </c>
      <c r="D20" s="86">
        <v>84593</v>
      </c>
    </row>
    <row r="21" spans="2:4" ht="15.75">
      <c r="B21" s="85" t="s">
        <v>55</v>
      </c>
      <c r="C21" s="78" t="s">
        <v>56</v>
      </c>
      <c r="D21" s="86">
        <v>105507</v>
      </c>
    </row>
    <row r="22" spans="2:4" ht="15.75">
      <c r="B22" s="85" t="s">
        <v>57</v>
      </c>
      <c r="C22" s="78" t="s">
        <v>58</v>
      </c>
      <c r="D22" s="86">
        <v>84842</v>
      </c>
    </row>
    <row r="23" spans="2:4" ht="15.75">
      <c r="B23" s="85" t="s">
        <v>59</v>
      </c>
      <c r="C23" s="78" t="s">
        <v>60</v>
      </c>
      <c r="D23" s="86">
        <v>64741</v>
      </c>
    </row>
    <row r="24" spans="2:4" ht="15.75">
      <c r="B24" s="85" t="s">
        <v>61</v>
      </c>
      <c r="C24" s="78" t="s">
        <v>62</v>
      </c>
      <c r="D24" s="86">
        <v>58626</v>
      </c>
    </row>
    <row r="25" spans="2:4" ht="15.75">
      <c r="B25" s="85" t="s">
        <v>63</v>
      </c>
      <c r="C25" s="78" t="s">
        <v>64</v>
      </c>
      <c r="D25" s="86">
        <v>79694</v>
      </c>
    </row>
    <row r="26" spans="2:4" ht="15.75">
      <c r="B26" s="85" t="s">
        <v>65</v>
      </c>
      <c r="C26" s="78" t="s">
        <v>66</v>
      </c>
      <c r="D26" s="86">
        <v>45728</v>
      </c>
    </row>
    <row r="27" spans="2:4" ht="15.75">
      <c r="B27" s="85" t="s">
        <v>67</v>
      </c>
      <c r="C27" s="78" t="s">
        <v>68</v>
      </c>
      <c r="D27" s="86">
        <v>136733</v>
      </c>
    </row>
    <row r="28" spans="2:4" ht="15.75">
      <c r="B28" s="85" t="s">
        <v>69</v>
      </c>
      <c r="C28" s="78" t="s">
        <v>70</v>
      </c>
      <c r="D28" s="86">
        <v>43568</v>
      </c>
    </row>
    <row r="29" spans="2:4" ht="15.75">
      <c r="B29" s="85" t="s">
        <v>71</v>
      </c>
      <c r="C29" s="78" t="s">
        <v>72</v>
      </c>
      <c r="D29" s="86">
        <v>85084</v>
      </c>
    </row>
    <row r="30" spans="2:4" ht="15.75">
      <c r="B30" s="85" t="s">
        <v>73</v>
      </c>
      <c r="C30" s="78" t="s">
        <v>74</v>
      </c>
      <c r="D30" s="86">
        <v>37619</v>
      </c>
    </row>
    <row r="31" spans="2:4" ht="15.75">
      <c r="B31" s="85" t="s">
        <v>75</v>
      </c>
      <c r="C31" s="78" t="s">
        <v>76</v>
      </c>
      <c r="D31" s="86">
        <v>108650</v>
      </c>
    </row>
    <row r="32" spans="2:4" ht="15.75">
      <c r="B32" s="85" t="s">
        <v>77</v>
      </c>
      <c r="C32" s="78" t="s">
        <v>78</v>
      </c>
      <c r="D32" s="86">
        <v>67763</v>
      </c>
    </row>
    <row r="33" spans="2:12" ht="15.75">
      <c r="B33" s="85" t="s">
        <v>79</v>
      </c>
      <c r="C33" s="78" t="s">
        <v>80</v>
      </c>
      <c r="D33" s="86">
        <v>63284</v>
      </c>
    </row>
    <row r="34" spans="2:12" ht="15.75">
      <c r="B34" s="85" t="s">
        <v>81</v>
      </c>
      <c r="C34" s="78" t="s">
        <v>82</v>
      </c>
      <c r="D34" s="86">
        <v>160492</v>
      </c>
    </row>
    <row r="35" spans="2:12" ht="15.75">
      <c r="B35" s="85" t="s">
        <v>83</v>
      </c>
      <c r="C35" s="78" t="s">
        <v>84</v>
      </c>
      <c r="D35" s="86">
        <v>63572</v>
      </c>
    </row>
    <row r="36" spans="2:12" ht="15.75">
      <c r="B36" s="85" t="s">
        <v>85</v>
      </c>
      <c r="C36" s="78" t="s">
        <v>86</v>
      </c>
      <c r="D36" s="86">
        <v>42144</v>
      </c>
    </row>
    <row r="37" spans="2:12" ht="15.75">
      <c r="B37" s="85" t="s">
        <v>87</v>
      </c>
      <c r="C37" s="78" t="s">
        <v>88</v>
      </c>
      <c r="D37" s="86">
        <v>98486</v>
      </c>
    </row>
    <row r="38" spans="2:12" ht="15.75">
      <c r="B38" s="85" t="s">
        <v>89</v>
      </c>
      <c r="C38" s="78" t="s">
        <v>90</v>
      </c>
      <c r="D38" s="86">
        <v>90347</v>
      </c>
    </row>
    <row r="39" spans="2:12" ht="15.75">
      <c r="B39" s="85" t="s">
        <v>91</v>
      </c>
      <c r="C39" s="78" t="s">
        <v>92</v>
      </c>
      <c r="D39" s="86">
        <v>52272</v>
      </c>
    </row>
    <row r="40" spans="2:12" ht="15.75">
      <c r="B40" s="85" t="s">
        <v>93</v>
      </c>
      <c r="C40" s="78" t="s">
        <v>94</v>
      </c>
      <c r="D40" s="86">
        <v>171696</v>
      </c>
    </row>
    <row r="41" spans="2:12" ht="15.75">
      <c r="B41" s="85" t="s">
        <v>95</v>
      </c>
      <c r="C41" s="78" t="s">
        <v>96</v>
      </c>
      <c r="D41" s="86">
        <v>35515</v>
      </c>
    </row>
    <row r="42" spans="2:12" ht="15.75">
      <c r="B42" s="85" t="s">
        <v>97</v>
      </c>
      <c r="C42" s="78" t="s">
        <v>98</v>
      </c>
      <c r="D42" s="86">
        <v>48586</v>
      </c>
    </row>
    <row r="43" spans="2:12" ht="15.75">
      <c r="B43" s="85" t="s">
        <v>99</v>
      </c>
      <c r="C43" s="78" t="s">
        <v>100</v>
      </c>
      <c r="D43" s="86">
        <v>67444</v>
      </c>
    </row>
    <row r="44" spans="2:12" ht="15.75">
      <c r="B44" s="85" t="s">
        <v>101</v>
      </c>
      <c r="C44" s="78" t="s">
        <v>102</v>
      </c>
      <c r="D44" s="86">
        <v>44884</v>
      </c>
      <c r="L44" s="21"/>
    </row>
    <row r="45" spans="2:12" ht="15.75">
      <c r="B45" s="85" t="s">
        <v>103</v>
      </c>
      <c r="C45" s="78" t="s">
        <v>104</v>
      </c>
      <c r="D45" s="86">
        <v>49299</v>
      </c>
    </row>
    <row r="46" spans="2:12" ht="15.75">
      <c r="B46" s="85" t="s">
        <v>105</v>
      </c>
      <c r="C46" s="78" t="s">
        <v>106</v>
      </c>
      <c r="D46" s="86">
        <v>64237</v>
      </c>
    </row>
    <row r="47" spans="2:12" ht="15.75">
      <c r="B47" s="85">
        <v>421</v>
      </c>
      <c r="C47" s="78" t="s">
        <v>106</v>
      </c>
      <c r="D47" s="86">
        <v>92313</v>
      </c>
    </row>
    <row r="48" spans="2:12" ht="15.75">
      <c r="B48" s="85">
        <v>431</v>
      </c>
      <c r="C48" s="78" t="s">
        <v>106</v>
      </c>
      <c r="D48" s="86">
        <v>121410</v>
      </c>
    </row>
    <row r="49" spans="2:4" ht="15.75">
      <c r="B49" s="85">
        <v>441</v>
      </c>
      <c r="C49" s="78" t="s">
        <v>106</v>
      </c>
      <c r="D49" s="86">
        <v>92113</v>
      </c>
    </row>
    <row r="50" spans="2:4" ht="15.75">
      <c r="B50" s="85">
        <v>451</v>
      </c>
      <c r="C50" s="78" t="s">
        <v>106</v>
      </c>
      <c r="D50" s="86">
        <v>75709</v>
      </c>
    </row>
    <row r="51" spans="2:4" ht="15.75">
      <c r="B51" s="85">
        <v>461</v>
      </c>
      <c r="C51" s="78" t="s">
        <v>106</v>
      </c>
      <c r="D51" s="86">
        <v>111573</v>
      </c>
    </row>
    <row r="52" spans="2:4" ht="15.75">
      <c r="B52" s="85" t="s">
        <v>107</v>
      </c>
      <c r="C52" s="78" t="s">
        <v>108</v>
      </c>
      <c r="D52" s="86">
        <v>132231</v>
      </c>
    </row>
    <row r="53" spans="2:4" ht="16.5" thickBot="1">
      <c r="B53" s="80" t="s">
        <v>109</v>
      </c>
      <c r="C53" s="81" t="s">
        <v>17</v>
      </c>
      <c r="D53" s="87">
        <f>SUM(D5:D52)</f>
        <v>3948183</v>
      </c>
    </row>
  </sheetData>
  <mergeCells count="2">
    <mergeCell ref="B3:C3"/>
    <mergeCell ref="B2:D2"/>
  </mergeCells>
  <phoneticPr fontId="7" type="noConversion"/>
  <printOptions horizontalCentered="1" verticalCentered="1"/>
  <pageMargins left="0.27" right="0.28000000000000003" top="0.26" bottom="0.55000000000000004" header="0.21" footer="0.15"/>
  <pageSetup scale="78"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B1:C8"/>
  <sheetViews>
    <sheetView workbookViewId="0">
      <selection activeCell="C23" sqref="C23"/>
    </sheetView>
  </sheetViews>
  <sheetFormatPr defaultRowHeight="12.75"/>
  <cols>
    <col min="1" max="1" width="12.140625" customWidth="1"/>
    <col min="2" max="2" width="31" customWidth="1"/>
    <col min="3" max="3" width="30.140625" customWidth="1"/>
  </cols>
  <sheetData>
    <row r="1" spans="2:3" ht="16.5" thickBot="1">
      <c r="B1" s="125"/>
      <c r="C1" s="125"/>
    </row>
    <row r="2" spans="2:3" ht="43.5" customHeight="1">
      <c r="B2" s="117" t="s">
        <v>207</v>
      </c>
      <c r="C2" s="119"/>
    </row>
    <row r="3" spans="2:3">
      <c r="B3" s="74" t="s">
        <v>158</v>
      </c>
      <c r="C3" s="84" t="s">
        <v>19</v>
      </c>
    </row>
    <row r="4" spans="2:3" ht="15">
      <c r="B4" s="88" t="s">
        <v>173</v>
      </c>
      <c r="C4" s="41">
        <v>103859</v>
      </c>
    </row>
    <row r="5" spans="2:3" ht="15">
      <c r="B5" s="88" t="s">
        <v>177</v>
      </c>
      <c r="C5" s="41">
        <v>103562</v>
      </c>
    </row>
    <row r="6" spans="2:3" ht="15">
      <c r="B6" s="88" t="s">
        <v>11</v>
      </c>
      <c r="C6" s="41">
        <v>103226</v>
      </c>
    </row>
    <row r="7" spans="2:3" ht="15">
      <c r="B7" s="88" t="s">
        <v>10</v>
      </c>
      <c r="C7" s="41">
        <v>102938</v>
      </c>
    </row>
    <row r="8" spans="2:3" ht="15.75" thickBot="1">
      <c r="B8" s="89" t="s">
        <v>9</v>
      </c>
      <c r="C8" s="73">
        <v>102635</v>
      </c>
    </row>
  </sheetData>
  <mergeCells count="2">
    <mergeCell ref="B1:C1"/>
    <mergeCell ref="B2:C2"/>
  </mergeCells>
  <phoneticPr fontId="17" type="noConversion"/>
  <pageMargins left="0.55118110236220474" right="0.55118110236220474" top="0.39370078740157483" bottom="0.39370078740157483" header="0.51181102362204722"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H15"/>
  <sheetViews>
    <sheetView zoomScaleNormal="100" workbookViewId="0">
      <selection activeCell="D21" sqref="D21"/>
    </sheetView>
  </sheetViews>
  <sheetFormatPr defaultColWidth="11.42578125" defaultRowHeight="12.75"/>
  <cols>
    <col min="2" max="2" width="5" customWidth="1"/>
    <col min="3" max="3" width="18.5703125" style="8" customWidth="1"/>
    <col min="4" max="4" width="24.7109375" customWidth="1"/>
    <col min="5" max="6" width="13.85546875" bestFit="1" customWidth="1"/>
  </cols>
  <sheetData>
    <row r="1" spans="2:8" ht="13.5" thickBot="1"/>
    <row r="2" spans="2:8" ht="55.5" customHeight="1">
      <c r="B2" s="92" t="s">
        <v>208</v>
      </c>
      <c r="C2" s="93"/>
      <c r="D2" s="93"/>
      <c r="E2" s="93"/>
      <c r="F2" s="94"/>
    </row>
    <row r="3" spans="2:8" ht="23.25" customHeight="1">
      <c r="B3" s="107" t="s">
        <v>16</v>
      </c>
      <c r="C3" s="96" t="s">
        <v>137</v>
      </c>
      <c r="D3" s="96" t="s">
        <v>110</v>
      </c>
      <c r="E3" s="96" t="s">
        <v>112</v>
      </c>
      <c r="F3" s="104"/>
    </row>
    <row r="4" spans="2:8">
      <c r="B4" s="107"/>
      <c r="C4" s="96"/>
      <c r="D4" s="96"/>
      <c r="E4" s="33" t="s">
        <v>143</v>
      </c>
      <c r="F4" s="46" t="s">
        <v>144</v>
      </c>
    </row>
    <row r="5" spans="2:8" ht="15">
      <c r="B5" s="38">
        <f>k_total_tec_0521!B6</f>
        <v>1</v>
      </c>
      <c r="C5" s="66" t="str">
        <f>k_total_tec_0521!C6</f>
        <v>METROPOLITAN LIFE</v>
      </c>
      <c r="D5" s="40">
        <f t="shared" ref="D5:D11" si="0">E5+F5</f>
        <v>1076586</v>
      </c>
      <c r="E5" s="40">
        <v>514227</v>
      </c>
      <c r="F5" s="41">
        <v>562359</v>
      </c>
      <c r="G5" s="5"/>
      <c r="H5" s="5"/>
    </row>
    <row r="6" spans="2:8" ht="15">
      <c r="B6" s="42">
        <f>k_total_tec_0521!B7</f>
        <v>2</v>
      </c>
      <c r="C6" s="66" t="str">
        <f>k_total_tec_0521!C7</f>
        <v>AZT VIITORUL TAU</v>
      </c>
      <c r="D6" s="40">
        <f t="shared" si="0"/>
        <v>1621608</v>
      </c>
      <c r="E6" s="40">
        <v>774716</v>
      </c>
      <c r="F6" s="41">
        <v>846892</v>
      </c>
      <c r="G6" s="5"/>
      <c r="H6" s="5"/>
    </row>
    <row r="7" spans="2:8" ht="15">
      <c r="B7" s="42">
        <f>k_total_tec_0521!B8</f>
        <v>3</v>
      </c>
      <c r="C7" s="39" t="str">
        <f>k_total_tec_0521!C8</f>
        <v>BCR</v>
      </c>
      <c r="D7" s="40">
        <f t="shared" si="0"/>
        <v>700016</v>
      </c>
      <c r="E7" s="40">
        <v>330160</v>
      </c>
      <c r="F7" s="41">
        <v>369856</v>
      </c>
      <c r="G7" s="5"/>
      <c r="H7" s="5"/>
    </row>
    <row r="8" spans="2:8" ht="15">
      <c r="B8" s="42">
        <f>k_total_tec_0521!B9</f>
        <v>4</v>
      </c>
      <c r="C8" s="39" t="str">
        <f>k_total_tec_0521!C9</f>
        <v>BRD</v>
      </c>
      <c r="D8" s="40">
        <f t="shared" si="0"/>
        <v>488057</v>
      </c>
      <c r="E8" s="40">
        <v>229312</v>
      </c>
      <c r="F8" s="41">
        <v>258745</v>
      </c>
      <c r="G8" s="5"/>
      <c r="H8" s="5"/>
    </row>
    <row r="9" spans="2:8" ht="15">
      <c r="B9" s="42">
        <f>k_total_tec_0521!B10</f>
        <v>5</v>
      </c>
      <c r="C9" s="39" t="str">
        <f>k_total_tec_0521!C10</f>
        <v>VITAL</v>
      </c>
      <c r="D9" s="40">
        <f t="shared" si="0"/>
        <v>965393</v>
      </c>
      <c r="E9" s="40">
        <v>453671</v>
      </c>
      <c r="F9" s="41">
        <v>511722</v>
      </c>
      <c r="G9" s="5"/>
      <c r="H9" s="5"/>
    </row>
    <row r="10" spans="2:8" ht="15">
      <c r="B10" s="42">
        <f>k_total_tec_0521!B11</f>
        <v>6</v>
      </c>
      <c r="C10" s="39" t="str">
        <f>k_total_tec_0521!C11</f>
        <v>ARIPI</v>
      </c>
      <c r="D10" s="40">
        <f t="shared" si="0"/>
        <v>800462</v>
      </c>
      <c r="E10" s="40">
        <v>378348</v>
      </c>
      <c r="F10" s="41">
        <v>422114</v>
      </c>
      <c r="G10" s="5"/>
      <c r="H10" s="5"/>
    </row>
    <row r="11" spans="2:8" ht="15">
      <c r="B11" s="42">
        <f>k_total_tec_0521!B12</f>
        <v>7</v>
      </c>
      <c r="C11" s="39" t="s">
        <v>167</v>
      </c>
      <c r="D11" s="40">
        <f t="shared" si="0"/>
        <v>2044154</v>
      </c>
      <c r="E11" s="40">
        <v>1012316</v>
      </c>
      <c r="F11" s="41">
        <v>1031838</v>
      </c>
      <c r="G11" s="5"/>
      <c r="H11" s="5"/>
    </row>
    <row r="12" spans="2:8" ht="15.75" thickBot="1">
      <c r="B12" s="126" t="s">
        <v>17</v>
      </c>
      <c r="C12" s="127"/>
      <c r="D12" s="36">
        <f>SUM(D5:D11)</f>
        <v>7696276</v>
      </c>
      <c r="E12" s="36">
        <f>SUM(E5:E11)</f>
        <v>3692750</v>
      </c>
      <c r="F12" s="37">
        <f>SUM(F5:F11)</f>
        <v>4003526</v>
      </c>
      <c r="G12" s="5"/>
      <c r="H12" s="5"/>
    </row>
    <row r="14" spans="2:8">
      <c r="B14" s="12"/>
      <c r="C14" s="13"/>
    </row>
    <row r="15" spans="2:8">
      <c r="B15" s="16"/>
      <c r="C15" s="16"/>
    </row>
  </sheetData>
  <mergeCells count="6">
    <mergeCell ref="B2:F2"/>
    <mergeCell ref="B12:C12"/>
    <mergeCell ref="D3:D4"/>
    <mergeCell ref="E3:F3"/>
    <mergeCell ref="B3:B4"/>
    <mergeCell ref="C3:C4"/>
  </mergeCells>
  <phoneticPr fontId="0" type="noConversion"/>
  <printOptions horizontalCentered="1" verticalCentered="1"/>
  <pageMargins left="0.74803149606299202" right="0.74803149606299202" top="0.98425196850393704" bottom="0.98425196850393704" header="0.511811023622047" footer="0.511811023622047"/>
  <pageSetup orientation="portrait" r:id="rId1"/>
  <headerFooter alignWithMargins="0"/>
</worksheet>
</file>

<file path=xl/worksheets/sheet14.xml><?xml version="1.0" encoding="utf-8"?>
<worksheet xmlns="http://schemas.openxmlformats.org/spreadsheetml/2006/main" xmlns:r="http://schemas.openxmlformats.org/officeDocument/2006/relationships">
  <dimension ref="A1"/>
  <sheetViews>
    <sheetView workbookViewId="0">
      <selection activeCell="G38" sqref="G38"/>
    </sheetView>
  </sheetViews>
  <sheetFormatPr defaultRowHeight="12.75"/>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sheetPr>
    <pageSetUpPr fitToPage="1"/>
  </sheetPr>
  <dimension ref="B1:P18"/>
  <sheetViews>
    <sheetView zoomScaleNormal="100" workbookViewId="0">
      <selection activeCell="H25" sqref="H25"/>
    </sheetView>
  </sheetViews>
  <sheetFormatPr defaultColWidth="11.42578125" defaultRowHeight="12.75"/>
  <cols>
    <col min="2" max="2" width="6.28515625" customWidth="1"/>
    <col min="3" max="3" width="20.42578125" style="8" customWidth="1"/>
    <col min="4" max="4" width="17.140625" customWidth="1"/>
    <col min="5" max="5" width="9" bestFit="1" customWidth="1"/>
    <col min="6" max="7" width="10.140625" bestFit="1" customWidth="1"/>
    <col min="8" max="8" width="11.28515625" bestFit="1" customWidth="1"/>
    <col min="9" max="9" width="9" bestFit="1" customWidth="1"/>
    <col min="10" max="10" width="10.140625" bestFit="1" customWidth="1"/>
    <col min="11" max="11" width="13" customWidth="1"/>
    <col min="12" max="12" width="14.7109375" customWidth="1"/>
    <col min="13" max="13" width="9.85546875" bestFit="1" customWidth="1"/>
    <col min="14" max="15" width="10.140625" bestFit="1" customWidth="1"/>
    <col min="16" max="16" width="11.28515625" bestFit="1" customWidth="1"/>
    <col min="17" max="17" width="10" customWidth="1"/>
  </cols>
  <sheetData>
    <row r="1" spans="2:16" ht="13.5" thickBot="1"/>
    <row r="2" spans="2:16" ht="55.5" customHeight="1">
      <c r="B2" s="92" t="s">
        <v>209</v>
      </c>
      <c r="C2" s="93"/>
      <c r="D2" s="93"/>
      <c r="E2" s="93"/>
      <c r="F2" s="93"/>
      <c r="G2" s="93"/>
      <c r="H2" s="93"/>
      <c r="I2" s="93"/>
      <c r="J2" s="93"/>
      <c r="K2" s="93"/>
      <c r="L2" s="93"/>
      <c r="M2" s="93"/>
      <c r="N2" s="93"/>
      <c r="O2" s="93"/>
      <c r="P2" s="94"/>
    </row>
    <row r="3" spans="2:16" ht="23.25" customHeight="1">
      <c r="B3" s="107" t="s">
        <v>16</v>
      </c>
      <c r="C3" s="96" t="s">
        <v>137</v>
      </c>
      <c r="D3" s="96" t="s">
        <v>110</v>
      </c>
      <c r="E3" s="128"/>
      <c r="F3" s="129"/>
      <c r="G3" s="129"/>
      <c r="H3" s="130"/>
      <c r="I3" s="96" t="s">
        <v>112</v>
      </c>
      <c r="J3" s="96"/>
      <c r="K3" s="96"/>
      <c r="L3" s="96"/>
      <c r="M3" s="96"/>
      <c r="N3" s="96"/>
      <c r="O3" s="96"/>
      <c r="P3" s="104"/>
    </row>
    <row r="4" spans="2:16" ht="23.25" customHeight="1">
      <c r="B4" s="107"/>
      <c r="C4" s="96"/>
      <c r="D4" s="96"/>
      <c r="E4" s="96" t="s">
        <v>17</v>
      </c>
      <c r="F4" s="96"/>
      <c r="G4" s="96"/>
      <c r="H4" s="96"/>
      <c r="I4" s="96" t="s">
        <v>145</v>
      </c>
      <c r="J4" s="96"/>
      <c r="K4" s="96"/>
      <c r="L4" s="96"/>
      <c r="M4" s="96" t="s">
        <v>146</v>
      </c>
      <c r="N4" s="96"/>
      <c r="O4" s="96"/>
      <c r="P4" s="104"/>
    </row>
    <row r="5" spans="2:16" ht="47.25" customHeight="1">
      <c r="B5" s="107"/>
      <c r="C5" s="96"/>
      <c r="D5" s="96"/>
      <c r="E5" s="33" t="s">
        <v>147</v>
      </c>
      <c r="F5" s="33" t="s">
        <v>148</v>
      </c>
      <c r="G5" s="33" t="s">
        <v>164</v>
      </c>
      <c r="H5" s="33" t="s">
        <v>163</v>
      </c>
      <c r="I5" s="33" t="s">
        <v>147</v>
      </c>
      <c r="J5" s="33" t="s">
        <v>148</v>
      </c>
      <c r="K5" s="33" t="s">
        <v>164</v>
      </c>
      <c r="L5" s="33" t="s">
        <v>163</v>
      </c>
      <c r="M5" s="33" t="s">
        <v>147</v>
      </c>
      <c r="N5" s="33" t="s">
        <v>148</v>
      </c>
      <c r="O5" s="33" t="s">
        <v>164</v>
      </c>
      <c r="P5" s="46" t="s">
        <v>163</v>
      </c>
    </row>
    <row r="6" spans="2:16" ht="18" hidden="1" customHeight="1">
      <c r="B6" s="30"/>
      <c r="C6" s="17"/>
      <c r="D6" s="90" t="s">
        <v>149</v>
      </c>
      <c r="E6" s="90" t="s">
        <v>150</v>
      </c>
      <c r="F6" s="90" t="s">
        <v>151</v>
      </c>
      <c r="G6" s="90"/>
      <c r="H6" s="90" t="s">
        <v>152</v>
      </c>
      <c r="I6" s="90" t="s">
        <v>150</v>
      </c>
      <c r="J6" s="90" t="s">
        <v>151</v>
      </c>
      <c r="K6" s="90"/>
      <c r="L6" s="90" t="s">
        <v>152</v>
      </c>
      <c r="M6" s="90" t="s">
        <v>153</v>
      </c>
      <c r="N6" s="90" t="s">
        <v>154</v>
      </c>
      <c r="O6" s="90"/>
      <c r="P6" s="91" t="s">
        <v>155</v>
      </c>
    </row>
    <row r="7" spans="2:16" ht="15">
      <c r="B7" s="38">
        <f>k_total_tec_0521!B6</f>
        <v>1</v>
      </c>
      <c r="C7" s="39" t="str">
        <f>k_total_tec_0521!C6</f>
        <v>METROPOLITAN LIFE</v>
      </c>
      <c r="D7" s="40">
        <f>SUM(E7+F7+G7+H7)</f>
        <v>1076586</v>
      </c>
      <c r="E7" s="40">
        <f>I7+M7</f>
        <v>99627</v>
      </c>
      <c r="F7" s="40">
        <f>J7+N7</f>
        <v>342969</v>
      </c>
      <c r="G7" s="40">
        <f>K7+O7</f>
        <v>370339</v>
      </c>
      <c r="H7" s="40">
        <f>L7+P7</f>
        <v>263651</v>
      </c>
      <c r="I7" s="40">
        <v>45549</v>
      </c>
      <c r="J7" s="40">
        <v>160998</v>
      </c>
      <c r="K7" s="40">
        <v>173371</v>
      </c>
      <c r="L7" s="40">
        <v>134309</v>
      </c>
      <c r="M7" s="40">
        <v>54078</v>
      </c>
      <c r="N7" s="40">
        <v>181971</v>
      </c>
      <c r="O7" s="40">
        <v>196968</v>
      </c>
      <c r="P7" s="41">
        <v>129342</v>
      </c>
    </row>
    <row r="8" spans="2:16" ht="15" hidden="1">
      <c r="B8" s="42" t="e">
        <f>k_total_tec_0521!#REF!</f>
        <v>#REF!</v>
      </c>
      <c r="C8" s="39" t="e">
        <f>k_total_tec_0521!#REF!</f>
        <v>#REF!</v>
      </c>
      <c r="D8" s="40">
        <f t="shared" ref="D8:D14" si="0">SUM(E8+F8+G8+H8)</f>
        <v>0</v>
      </c>
      <c r="E8" s="40">
        <f t="shared" ref="E8:E14" si="1">I8+M8</f>
        <v>0</v>
      </c>
      <c r="F8" s="40">
        <f t="shared" ref="F8:F14" si="2">J8+N8</f>
        <v>0</v>
      </c>
      <c r="G8" s="40">
        <f t="shared" ref="G8:G14" si="3">K8+O8</f>
        <v>0</v>
      </c>
      <c r="H8" s="40">
        <f t="shared" ref="H8:H14" si="4">L8+P8</f>
        <v>0</v>
      </c>
      <c r="I8" s="40"/>
      <c r="J8" s="40"/>
      <c r="K8" s="40"/>
      <c r="L8" s="40"/>
      <c r="M8" s="40"/>
      <c r="N8" s="40"/>
      <c r="O8" s="40"/>
      <c r="P8" s="41"/>
    </row>
    <row r="9" spans="2:16" ht="15">
      <c r="B9" s="42">
        <f>k_total_tec_0521!B7</f>
        <v>2</v>
      </c>
      <c r="C9" s="39" t="str">
        <f>k_total_tec_0521!C7</f>
        <v>AZT VIITORUL TAU</v>
      </c>
      <c r="D9" s="40">
        <f t="shared" si="0"/>
        <v>1621608</v>
      </c>
      <c r="E9" s="40">
        <f t="shared" si="1"/>
        <v>99361</v>
      </c>
      <c r="F9" s="40">
        <f t="shared" si="2"/>
        <v>332219</v>
      </c>
      <c r="G9" s="40">
        <f t="shared" si="3"/>
        <v>654801</v>
      </c>
      <c r="H9" s="40">
        <f t="shared" si="4"/>
        <v>535227</v>
      </c>
      <c r="I9" s="40">
        <v>45420</v>
      </c>
      <c r="J9" s="40">
        <v>154397</v>
      </c>
      <c r="K9" s="40">
        <v>307240</v>
      </c>
      <c r="L9" s="40">
        <v>267659</v>
      </c>
      <c r="M9" s="40">
        <v>53941</v>
      </c>
      <c r="N9" s="40">
        <v>177822</v>
      </c>
      <c r="O9" s="40">
        <v>347561</v>
      </c>
      <c r="P9" s="41">
        <v>267568</v>
      </c>
    </row>
    <row r="10" spans="2:16" ht="15">
      <c r="B10" s="42">
        <f>k_total_tec_0521!B8</f>
        <v>3</v>
      </c>
      <c r="C10" s="39" t="str">
        <f>k_total_tec_0521!C8</f>
        <v>BCR</v>
      </c>
      <c r="D10" s="40">
        <f t="shared" si="0"/>
        <v>700016</v>
      </c>
      <c r="E10" s="40">
        <f t="shared" si="1"/>
        <v>103515</v>
      </c>
      <c r="F10" s="40">
        <f t="shared" si="2"/>
        <v>288282</v>
      </c>
      <c r="G10" s="40">
        <f t="shared" si="3"/>
        <v>176495</v>
      </c>
      <c r="H10" s="40">
        <f t="shared" si="4"/>
        <v>131724</v>
      </c>
      <c r="I10" s="40">
        <v>47181</v>
      </c>
      <c r="J10" s="40">
        <v>136948</v>
      </c>
      <c r="K10" s="40">
        <v>81507</v>
      </c>
      <c r="L10" s="40">
        <v>64524</v>
      </c>
      <c r="M10" s="40">
        <v>56334</v>
      </c>
      <c r="N10" s="40">
        <v>151334</v>
      </c>
      <c r="O10" s="40">
        <v>94988</v>
      </c>
      <c r="P10" s="41">
        <v>67200</v>
      </c>
    </row>
    <row r="11" spans="2:16" ht="15">
      <c r="B11" s="42">
        <f>k_total_tec_0521!B9</f>
        <v>4</v>
      </c>
      <c r="C11" s="39" t="str">
        <f>k_total_tec_0521!C9</f>
        <v>BRD</v>
      </c>
      <c r="D11" s="40">
        <f t="shared" si="0"/>
        <v>488057</v>
      </c>
      <c r="E11" s="40">
        <f t="shared" si="1"/>
        <v>107562</v>
      </c>
      <c r="F11" s="40">
        <f t="shared" si="2"/>
        <v>223020</v>
      </c>
      <c r="G11" s="40">
        <f t="shared" si="3"/>
        <v>105672</v>
      </c>
      <c r="H11" s="40">
        <f t="shared" si="4"/>
        <v>51803</v>
      </c>
      <c r="I11" s="40">
        <v>49121</v>
      </c>
      <c r="J11" s="40">
        <v>106599</v>
      </c>
      <c r="K11" s="40">
        <v>48716</v>
      </c>
      <c r="L11" s="40">
        <v>24876</v>
      </c>
      <c r="M11" s="40">
        <v>58441</v>
      </c>
      <c r="N11" s="40">
        <v>116421</v>
      </c>
      <c r="O11" s="40">
        <v>56956</v>
      </c>
      <c r="P11" s="41">
        <v>26927</v>
      </c>
    </row>
    <row r="12" spans="2:16" ht="15">
      <c r="B12" s="42">
        <f>k_total_tec_0521!B10</f>
        <v>5</v>
      </c>
      <c r="C12" s="39" t="str">
        <f>k_total_tec_0521!C10</f>
        <v>VITAL</v>
      </c>
      <c r="D12" s="40">
        <f t="shared" si="0"/>
        <v>965393</v>
      </c>
      <c r="E12" s="40">
        <f t="shared" si="1"/>
        <v>99520</v>
      </c>
      <c r="F12" s="40">
        <f t="shared" si="2"/>
        <v>363340</v>
      </c>
      <c r="G12" s="40">
        <f t="shared" si="3"/>
        <v>305624</v>
      </c>
      <c r="H12" s="40">
        <f t="shared" si="4"/>
        <v>196909</v>
      </c>
      <c r="I12" s="40">
        <v>45489</v>
      </c>
      <c r="J12" s="40">
        <v>170875</v>
      </c>
      <c r="K12" s="40">
        <v>138988</v>
      </c>
      <c r="L12" s="40">
        <v>98319</v>
      </c>
      <c r="M12" s="40">
        <v>54031</v>
      </c>
      <c r="N12" s="40">
        <v>192465</v>
      </c>
      <c r="O12" s="40">
        <v>166636</v>
      </c>
      <c r="P12" s="41">
        <v>98590</v>
      </c>
    </row>
    <row r="13" spans="2:16" ht="15">
      <c r="B13" s="42">
        <f>k_total_tec_0521!B11</f>
        <v>6</v>
      </c>
      <c r="C13" s="39" t="str">
        <f>k_total_tec_0521!C11</f>
        <v>ARIPI</v>
      </c>
      <c r="D13" s="40">
        <f t="shared" si="0"/>
        <v>800462</v>
      </c>
      <c r="E13" s="40">
        <f t="shared" si="1"/>
        <v>99208</v>
      </c>
      <c r="F13" s="40">
        <f t="shared" si="2"/>
        <v>272207</v>
      </c>
      <c r="G13" s="40">
        <f t="shared" si="3"/>
        <v>254570</v>
      </c>
      <c r="H13" s="40">
        <f t="shared" si="4"/>
        <v>174477</v>
      </c>
      <c r="I13" s="40">
        <v>45344</v>
      </c>
      <c r="J13" s="40">
        <v>128057</v>
      </c>
      <c r="K13" s="40">
        <v>117112</v>
      </c>
      <c r="L13" s="40">
        <v>87835</v>
      </c>
      <c r="M13" s="40">
        <v>53864</v>
      </c>
      <c r="N13" s="40">
        <v>144150</v>
      </c>
      <c r="O13" s="40">
        <v>137458</v>
      </c>
      <c r="P13" s="41">
        <v>86642</v>
      </c>
    </row>
    <row r="14" spans="2:16" ht="15">
      <c r="B14" s="42">
        <f>k_total_tec_0521!B12</f>
        <v>7</v>
      </c>
      <c r="C14" s="39" t="s">
        <v>167</v>
      </c>
      <c r="D14" s="40">
        <f t="shared" si="0"/>
        <v>2044154</v>
      </c>
      <c r="E14" s="40">
        <f t="shared" si="1"/>
        <v>106436</v>
      </c>
      <c r="F14" s="40">
        <f t="shared" si="2"/>
        <v>372262</v>
      </c>
      <c r="G14" s="40">
        <f t="shared" si="3"/>
        <v>847793</v>
      </c>
      <c r="H14" s="40">
        <f t="shared" si="4"/>
        <v>717663</v>
      </c>
      <c r="I14" s="40">
        <v>48967</v>
      </c>
      <c r="J14" s="40">
        <v>174877</v>
      </c>
      <c r="K14" s="40">
        <v>418673</v>
      </c>
      <c r="L14" s="40">
        <v>369799</v>
      </c>
      <c r="M14" s="40">
        <v>57469</v>
      </c>
      <c r="N14" s="40">
        <v>197385</v>
      </c>
      <c r="O14" s="40">
        <v>429120</v>
      </c>
      <c r="P14" s="41">
        <v>347864</v>
      </c>
    </row>
    <row r="15" spans="2:16" ht="15.75" thickBot="1">
      <c r="B15" s="105" t="s">
        <v>17</v>
      </c>
      <c r="C15" s="106"/>
      <c r="D15" s="36">
        <f t="shared" ref="D15:P15" si="5">SUM(D7:D14)</f>
        <v>7696276</v>
      </c>
      <c r="E15" s="36">
        <f t="shared" si="5"/>
        <v>715229</v>
      </c>
      <c r="F15" s="36">
        <f t="shared" si="5"/>
        <v>2194299</v>
      </c>
      <c r="G15" s="36">
        <f t="shared" si="5"/>
        <v>2715294</v>
      </c>
      <c r="H15" s="36">
        <f t="shared" si="5"/>
        <v>2071454</v>
      </c>
      <c r="I15" s="36">
        <f t="shared" si="5"/>
        <v>327071</v>
      </c>
      <c r="J15" s="36">
        <f t="shared" si="5"/>
        <v>1032751</v>
      </c>
      <c r="K15" s="36">
        <f t="shared" si="5"/>
        <v>1285607</v>
      </c>
      <c r="L15" s="36">
        <f t="shared" si="5"/>
        <v>1047321</v>
      </c>
      <c r="M15" s="36">
        <f t="shared" si="5"/>
        <v>388158</v>
      </c>
      <c r="N15" s="36">
        <f t="shared" si="5"/>
        <v>1161548</v>
      </c>
      <c r="O15" s="36">
        <f t="shared" si="5"/>
        <v>1429687</v>
      </c>
      <c r="P15" s="37">
        <f t="shared" si="5"/>
        <v>1024133</v>
      </c>
    </row>
    <row r="17" spans="2:9">
      <c r="B17" s="12"/>
      <c r="C17" s="13"/>
      <c r="E17" s="5"/>
      <c r="I17" s="5"/>
    </row>
    <row r="18" spans="2:9">
      <c r="B18" s="16"/>
      <c r="C18" s="16"/>
    </row>
  </sheetData>
  <mergeCells count="10">
    <mergeCell ref="B2:P2"/>
    <mergeCell ref="E3:H3"/>
    <mergeCell ref="B15:C15"/>
    <mergeCell ref="B3:B5"/>
    <mergeCell ref="C3:C5"/>
    <mergeCell ref="I3:P3"/>
    <mergeCell ref="I4:L4"/>
    <mergeCell ref="M4:P4"/>
    <mergeCell ref="D3:D5"/>
    <mergeCell ref="E4:H4"/>
  </mergeCells>
  <phoneticPr fontId="0" type="noConversion"/>
  <printOptions horizontalCentered="1" verticalCentered="1"/>
  <pageMargins left="0.74803149606299202" right="0.74803149606299202" top="0.98425196850393704" bottom="0.98425196850393704" header="0.511811023622047" footer="0.511811023622047"/>
  <pageSetup paperSize="9" scale="76" orientation="landscape" r:id="rId1"/>
  <headerFooter alignWithMargins="0"/>
</worksheet>
</file>

<file path=xl/worksheets/sheet16.xml><?xml version="1.0" encoding="utf-8"?>
<worksheet xmlns="http://schemas.openxmlformats.org/spreadsheetml/2006/main" xmlns:r="http://schemas.openxmlformats.org/officeDocument/2006/relationships">
  <dimension ref="A1"/>
  <sheetViews>
    <sheetView workbookViewId="0">
      <selection activeCell="O36" sqref="O36"/>
    </sheetView>
  </sheetViews>
  <sheetFormatPr defaultRowHeight="12.7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dimension ref="B1:K19"/>
  <sheetViews>
    <sheetView zoomScaleNormal="100" workbookViewId="0">
      <selection activeCell="M4" sqref="M4"/>
    </sheetView>
  </sheetViews>
  <sheetFormatPr defaultRowHeight="12.75"/>
  <cols>
    <col min="2" max="2" width="6.42578125" customWidth="1"/>
    <col min="3" max="3" width="20.85546875" customWidth="1"/>
    <col min="4" max="4" width="20.42578125" customWidth="1"/>
    <col min="5" max="5" width="19.85546875" customWidth="1"/>
    <col min="6" max="6" width="14.28515625" customWidth="1"/>
    <col min="7" max="7" width="12.5703125" customWidth="1"/>
    <col min="8" max="8" width="15.7109375" customWidth="1"/>
    <col min="9" max="9" width="19" customWidth="1"/>
    <col min="10" max="10" width="14.28515625" customWidth="1"/>
    <col min="11" max="11" width="18" customWidth="1"/>
  </cols>
  <sheetData>
    <row r="1" spans="2:11" ht="13.5" thickBot="1"/>
    <row r="2" spans="2:11" ht="49.5" customHeight="1">
      <c r="B2" s="92" t="s">
        <v>187</v>
      </c>
      <c r="C2" s="93"/>
      <c r="D2" s="93"/>
      <c r="E2" s="93"/>
      <c r="F2" s="93"/>
      <c r="G2" s="93"/>
      <c r="H2" s="93"/>
      <c r="I2" s="93"/>
      <c r="J2" s="93"/>
      <c r="K2" s="94"/>
    </row>
    <row r="3" spans="2:11" ht="69.75" customHeight="1">
      <c r="B3" s="97" t="s">
        <v>16</v>
      </c>
      <c r="C3" s="98" t="s">
        <v>137</v>
      </c>
      <c r="D3" s="96" t="s">
        <v>170</v>
      </c>
      <c r="E3" s="96" t="s">
        <v>111</v>
      </c>
      <c r="F3" s="96"/>
      <c r="G3" s="96" t="s">
        <v>189</v>
      </c>
      <c r="H3" s="96"/>
      <c r="I3" s="96"/>
      <c r="J3" s="96" t="s">
        <v>112</v>
      </c>
      <c r="K3" s="104"/>
    </row>
    <row r="4" spans="2:11" ht="119.25" customHeight="1">
      <c r="B4" s="97" t="s">
        <v>16</v>
      </c>
      <c r="C4" s="98"/>
      <c r="D4" s="96"/>
      <c r="E4" s="33" t="s">
        <v>22</v>
      </c>
      <c r="F4" s="33" t="s">
        <v>113</v>
      </c>
      <c r="G4" s="33" t="s">
        <v>22</v>
      </c>
      <c r="H4" s="33" t="s">
        <v>114</v>
      </c>
      <c r="I4" s="33" t="s">
        <v>113</v>
      </c>
      <c r="J4" s="33" t="s">
        <v>190</v>
      </c>
      <c r="K4" s="46" t="s">
        <v>191</v>
      </c>
    </row>
    <row r="5" spans="2:11" hidden="1">
      <c r="B5" s="26"/>
      <c r="C5" s="24"/>
      <c r="D5" s="25" t="s">
        <v>115</v>
      </c>
      <c r="E5" s="25" t="s">
        <v>116</v>
      </c>
      <c r="F5" s="24"/>
      <c r="G5" s="25" t="s">
        <v>117</v>
      </c>
      <c r="H5" s="24"/>
      <c r="I5" s="24"/>
      <c r="J5" s="25" t="s">
        <v>118</v>
      </c>
      <c r="K5" s="27" t="s">
        <v>119</v>
      </c>
    </row>
    <row r="6" spans="2:11" ht="15">
      <c r="B6" s="38">
        <f>[1]k_total_tec_0609!A10</f>
        <v>1</v>
      </c>
      <c r="C6" s="39" t="s">
        <v>168</v>
      </c>
      <c r="D6" s="40">
        <v>1076586</v>
      </c>
      <c r="E6" s="40">
        <v>543521</v>
      </c>
      <c r="F6" s="48">
        <f>E6/D6</f>
        <v>0.50485609138517495</v>
      </c>
      <c r="G6" s="40">
        <v>31672</v>
      </c>
      <c r="H6" s="48">
        <f>G6/$G$14</f>
        <v>0.13809341100143011</v>
      </c>
      <c r="I6" s="48">
        <f>G6/D6</f>
        <v>2.9418922408428125E-2</v>
      </c>
      <c r="J6" s="40">
        <v>29155</v>
      </c>
      <c r="K6" s="41">
        <v>2517</v>
      </c>
    </row>
    <row r="7" spans="2:11" ht="15">
      <c r="B7" s="42">
        <v>2</v>
      </c>
      <c r="C7" s="39" t="str">
        <f>[1]k_total_tec_0609!B12</f>
        <v>AZT VIITORUL TAU</v>
      </c>
      <c r="D7" s="40">
        <v>1621608</v>
      </c>
      <c r="E7" s="40">
        <v>847571</v>
      </c>
      <c r="F7" s="48">
        <f t="shared" ref="F7:F13" si="0">E7/D7</f>
        <v>0.52267317378799316</v>
      </c>
      <c r="G7" s="40">
        <v>48286</v>
      </c>
      <c r="H7" s="48">
        <f>G7/$G$14</f>
        <v>0.21053228225609544</v>
      </c>
      <c r="I7" s="48">
        <f>G7/D7</f>
        <v>2.9776616790247706E-2</v>
      </c>
      <c r="J7" s="40">
        <v>44592</v>
      </c>
      <c r="K7" s="41">
        <v>3694</v>
      </c>
    </row>
    <row r="8" spans="2:11" ht="15">
      <c r="B8" s="42">
        <v>3</v>
      </c>
      <c r="C8" s="39" t="str">
        <f>[1]k_total_tec_0609!B13</f>
        <v>BCR</v>
      </c>
      <c r="D8" s="40">
        <v>700016</v>
      </c>
      <c r="E8" s="40">
        <v>334679</v>
      </c>
      <c r="F8" s="48">
        <f t="shared" si="0"/>
        <v>0.47810192909876348</v>
      </c>
      <c r="G8" s="40">
        <v>20525</v>
      </c>
      <c r="H8" s="48">
        <f>G8/$G$14</f>
        <v>8.9491262339111935E-2</v>
      </c>
      <c r="I8" s="48">
        <f>G8/D8</f>
        <v>2.932075838266554E-2</v>
      </c>
      <c r="J8" s="40">
        <v>18871</v>
      </c>
      <c r="K8" s="41">
        <v>1654</v>
      </c>
    </row>
    <row r="9" spans="2:11" ht="15" hidden="1">
      <c r="B9" s="42"/>
      <c r="C9" s="39" t="str">
        <f>[1]k_total_tec_0609!B14</f>
        <v>BANCPOST</v>
      </c>
      <c r="D9" s="40"/>
      <c r="E9" s="40"/>
      <c r="F9" s="48"/>
      <c r="G9" s="40"/>
      <c r="H9" s="48">
        <v>0</v>
      </c>
      <c r="I9" s="48">
        <v>0</v>
      </c>
      <c r="J9" s="40"/>
      <c r="K9" s="41"/>
    </row>
    <row r="10" spans="2:11" ht="15">
      <c r="B10" s="42">
        <v>4</v>
      </c>
      <c r="C10" s="39" t="str">
        <f>[1]k_total_tec_0609!B15</f>
        <v>BRD</v>
      </c>
      <c r="D10" s="40">
        <v>488057</v>
      </c>
      <c r="E10" s="40">
        <v>227756</v>
      </c>
      <c r="F10" s="48">
        <f t="shared" si="0"/>
        <v>0.4666586074987143</v>
      </c>
      <c r="G10" s="40">
        <v>14663</v>
      </c>
      <c r="H10" s="48">
        <f>G10/$G$14</f>
        <v>6.3932296208448147E-2</v>
      </c>
      <c r="I10" s="48">
        <f>G10/D10</f>
        <v>3.0043621953993078E-2</v>
      </c>
      <c r="J10" s="40">
        <v>13594</v>
      </c>
      <c r="K10" s="41">
        <v>1069</v>
      </c>
    </row>
    <row r="11" spans="2:11" ht="15">
      <c r="B11" s="42">
        <v>5</v>
      </c>
      <c r="C11" s="39" t="str">
        <f>[1]k_total_tec_0609!B16</f>
        <v>VITAL</v>
      </c>
      <c r="D11" s="40">
        <v>965393</v>
      </c>
      <c r="E11" s="40">
        <v>458488</v>
      </c>
      <c r="F11" s="48">
        <f t="shared" si="0"/>
        <v>0.47492368392975709</v>
      </c>
      <c r="G11" s="40">
        <v>28013</v>
      </c>
      <c r="H11" s="48">
        <f>G11/$G$14</f>
        <v>0.12213976769332728</v>
      </c>
      <c r="I11" s="48">
        <f>G11/D11</f>
        <v>2.9017198177322602E-2</v>
      </c>
      <c r="J11" s="40">
        <v>25876</v>
      </c>
      <c r="K11" s="41">
        <v>2137</v>
      </c>
    </row>
    <row r="12" spans="2:11" ht="15">
      <c r="B12" s="42">
        <v>6</v>
      </c>
      <c r="C12" s="39" t="str">
        <f>[1]k_total_tec_0609!B18</f>
        <v>ARIPI</v>
      </c>
      <c r="D12" s="40">
        <v>800462</v>
      </c>
      <c r="E12" s="40">
        <v>397480</v>
      </c>
      <c r="F12" s="48">
        <f t="shared" si="0"/>
        <v>0.4965632347319423</v>
      </c>
      <c r="G12" s="40">
        <v>23583</v>
      </c>
      <c r="H12" s="48">
        <f>G12/$G$14</f>
        <v>0.1028244794028393</v>
      </c>
      <c r="I12" s="48">
        <f>G12/D12</f>
        <v>2.9461735847548041E-2</v>
      </c>
      <c r="J12" s="40">
        <v>21768</v>
      </c>
      <c r="K12" s="41">
        <v>1815</v>
      </c>
    </row>
    <row r="13" spans="2:11" ht="15">
      <c r="B13" s="42">
        <v>7</v>
      </c>
      <c r="C13" s="39" t="s">
        <v>167</v>
      </c>
      <c r="D13" s="40">
        <v>2044154</v>
      </c>
      <c r="E13" s="40">
        <v>1138688</v>
      </c>
      <c r="F13" s="48">
        <f t="shared" si="0"/>
        <v>0.55704609339609445</v>
      </c>
      <c r="G13" s="40">
        <v>62610</v>
      </c>
      <c r="H13" s="48">
        <f>G13/$G$14</f>
        <v>0.27298650109874778</v>
      </c>
      <c r="I13" s="48">
        <f>G13/D13</f>
        <v>3.0628807809979092E-2</v>
      </c>
      <c r="J13" s="40">
        <v>57735</v>
      </c>
      <c r="K13" s="41">
        <v>4875</v>
      </c>
    </row>
    <row r="14" spans="2:11" ht="15.75" thickBot="1">
      <c r="B14" s="34" t="s">
        <v>17</v>
      </c>
      <c r="C14" s="35"/>
      <c r="D14" s="36">
        <f>SUM(D6:D13)</f>
        <v>7696276</v>
      </c>
      <c r="E14" s="36">
        <f>SUM(E6:E13)</f>
        <v>3948183</v>
      </c>
      <c r="F14" s="47">
        <f>E14/D14</f>
        <v>0.51299914400159241</v>
      </c>
      <c r="G14" s="36">
        <f>SUM(G6:G13)</f>
        <v>229352</v>
      </c>
      <c r="H14" s="47">
        <f>G14/$G$14</f>
        <v>1</v>
      </c>
      <c r="I14" s="47">
        <f>G14/D14</f>
        <v>2.9800386576572878E-2</v>
      </c>
      <c r="J14" s="36">
        <f>SUM(J6:J13)</f>
        <v>211591</v>
      </c>
      <c r="K14" s="37">
        <f>SUM(K6:K13)</f>
        <v>17761</v>
      </c>
    </row>
    <row r="15" spans="2:11">
      <c r="C15" s="8"/>
      <c r="D15" s="5"/>
      <c r="E15" s="5"/>
    </row>
    <row r="16" spans="2:11" ht="14.25" customHeight="1">
      <c r="B16" s="100" t="s">
        <v>120</v>
      </c>
      <c r="C16" s="100"/>
      <c r="D16" s="100"/>
      <c r="E16" s="100"/>
      <c r="F16" s="100"/>
      <c r="G16" s="100"/>
      <c r="H16" s="100"/>
      <c r="I16" s="100"/>
      <c r="J16" s="100"/>
      <c r="K16" s="100"/>
    </row>
    <row r="17" spans="2:11" ht="33.75" customHeight="1">
      <c r="B17" s="101" t="s">
        <v>156</v>
      </c>
      <c r="C17" s="101"/>
      <c r="D17" s="101"/>
      <c r="E17" s="101"/>
      <c r="F17" s="101"/>
      <c r="G17" s="101"/>
      <c r="H17" s="101"/>
      <c r="I17" s="101"/>
      <c r="J17" s="101"/>
      <c r="K17" s="101"/>
    </row>
    <row r="18" spans="2:11" ht="30.75" customHeight="1">
      <c r="B18" s="100" t="s">
        <v>121</v>
      </c>
      <c r="C18" s="100"/>
      <c r="D18" s="100"/>
      <c r="E18" s="100"/>
      <c r="F18" s="100"/>
      <c r="G18" s="100"/>
      <c r="H18" s="100"/>
      <c r="I18" s="100"/>
      <c r="J18" s="100"/>
      <c r="K18" s="100"/>
    </row>
    <row r="19" spans="2:11" ht="204" customHeight="1">
      <c r="B19" s="102" t="s">
        <v>192</v>
      </c>
      <c r="C19" s="103"/>
      <c r="D19" s="103"/>
      <c r="E19" s="103"/>
      <c r="F19" s="103"/>
      <c r="G19" s="103"/>
      <c r="H19" s="103"/>
      <c r="I19" s="103"/>
      <c r="J19" s="103"/>
      <c r="K19" s="103"/>
    </row>
  </sheetData>
  <mergeCells count="11">
    <mergeCell ref="B2:K2"/>
    <mergeCell ref="G3:I3"/>
    <mergeCell ref="J3:K3"/>
    <mergeCell ref="B16:K16"/>
    <mergeCell ref="B17:K17"/>
    <mergeCell ref="B18:K18"/>
    <mergeCell ref="B19:K19"/>
    <mergeCell ref="B3:B4"/>
    <mergeCell ref="C3:C4"/>
    <mergeCell ref="D3:D4"/>
    <mergeCell ref="E3:F3"/>
  </mergeCells>
  <phoneticPr fontId="17" type="noConversion"/>
  <printOptions horizontalCentered="1" verticalCentered="1"/>
  <pageMargins left="0" right="0" top="0.98425196850393704" bottom="0" header="0.51181102362204722" footer="0.51181102362204722"/>
  <pageSetup scale="62"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B1:H18"/>
  <sheetViews>
    <sheetView zoomScaleNormal="100" workbookViewId="0">
      <selection activeCell="D21" sqref="D21"/>
    </sheetView>
  </sheetViews>
  <sheetFormatPr defaultRowHeight="12.75"/>
  <cols>
    <col min="2" max="2" width="6.85546875" customWidth="1"/>
    <col min="3" max="3" width="20.5703125" customWidth="1"/>
    <col min="4" max="8" width="13.5703125" customWidth="1"/>
  </cols>
  <sheetData>
    <row r="1" spans="2:8" ht="13.5" thickBot="1"/>
    <row r="2" spans="2:8" s="2" customFormat="1" ht="40.5" customHeight="1">
      <c r="B2" s="92" t="s">
        <v>210</v>
      </c>
      <c r="C2" s="93"/>
      <c r="D2" s="93"/>
      <c r="E2" s="93"/>
      <c r="F2" s="93"/>
      <c r="G2" s="93"/>
      <c r="H2" s="94"/>
    </row>
    <row r="3" spans="2:8" s="18" customFormat="1" ht="12.75" customHeight="1">
      <c r="B3" s="107" t="s">
        <v>16</v>
      </c>
      <c r="C3" s="96" t="s">
        <v>157</v>
      </c>
      <c r="D3" s="109" t="s">
        <v>171</v>
      </c>
      <c r="E3" s="109" t="s">
        <v>175</v>
      </c>
      <c r="F3" s="109" t="s">
        <v>179</v>
      </c>
      <c r="G3" s="109" t="s">
        <v>182</v>
      </c>
      <c r="H3" s="108" t="s">
        <v>184</v>
      </c>
    </row>
    <row r="4" spans="2:8" s="18" customFormat="1" ht="30" customHeight="1">
      <c r="B4" s="107"/>
      <c r="C4" s="96"/>
      <c r="D4" s="96"/>
      <c r="E4" s="96"/>
      <c r="F4" s="96"/>
      <c r="G4" s="96"/>
      <c r="H4" s="104"/>
    </row>
    <row r="5" spans="2:8" ht="15">
      <c r="B5" s="38">
        <f>k_total_tec_0521!B6</f>
        <v>1</v>
      </c>
      <c r="C5" s="39" t="str">
        <f>k_total_tec_0521!C6</f>
        <v>METROPOLITAN LIFE</v>
      </c>
      <c r="D5" s="40">
        <v>1071862</v>
      </c>
      <c r="E5" s="40">
        <v>1073235</v>
      </c>
      <c r="F5" s="40">
        <v>1074053</v>
      </c>
      <c r="G5" s="40">
        <v>1075370</v>
      </c>
      <c r="H5" s="41">
        <v>1076586</v>
      </c>
    </row>
    <row r="6" spans="2:8" ht="15">
      <c r="B6" s="42">
        <f>k_total_tec_0521!B7</f>
        <v>2</v>
      </c>
      <c r="C6" s="39" t="str">
        <f>k_total_tec_0521!C7</f>
        <v>AZT VIITORUL TAU</v>
      </c>
      <c r="D6" s="40">
        <v>1617466</v>
      </c>
      <c r="E6" s="40">
        <v>1618635</v>
      </c>
      <c r="F6" s="40">
        <v>1619318</v>
      </c>
      <c r="G6" s="40">
        <v>1620490</v>
      </c>
      <c r="H6" s="41">
        <v>1621608</v>
      </c>
    </row>
    <row r="7" spans="2:8" ht="15">
      <c r="B7" s="42">
        <f>k_total_tec_0521!B8</f>
        <v>3</v>
      </c>
      <c r="C7" s="39" t="str">
        <f>k_total_tec_0521!C8</f>
        <v>BCR</v>
      </c>
      <c r="D7" s="40">
        <v>694871</v>
      </c>
      <c r="E7" s="40">
        <v>696363</v>
      </c>
      <c r="F7" s="40">
        <v>697281</v>
      </c>
      <c r="G7" s="40">
        <v>698699</v>
      </c>
      <c r="H7" s="41">
        <v>700016</v>
      </c>
    </row>
    <row r="8" spans="2:8" ht="15">
      <c r="B8" s="42">
        <f>k_total_tec_0521!B9</f>
        <v>4</v>
      </c>
      <c r="C8" s="39" t="str">
        <f>k_total_tec_0521!C9</f>
        <v>BRD</v>
      </c>
      <c r="D8" s="40">
        <v>482487</v>
      </c>
      <c r="E8" s="40">
        <v>484082</v>
      </c>
      <c r="F8" s="40">
        <v>485151</v>
      </c>
      <c r="G8" s="40">
        <v>486656</v>
      </c>
      <c r="H8" s="41">
        <v>488057</v>
      </c>
    </row>
    <row r="9" spans="2:8" ht="15">
      <c r="B9" s="42">
        <f>k_total_tec_0521!B10</f>
        <v>5</v>
      </c>
      <c r="C9" s="39" t="str">
        <f>k_total_tec_0521!C10</f>
        <v>VITAL</v>
      </c>
      <c r="D9" s="40">
        <v>960586</v>
      </c>
      <c r="E9" s="40">
        <v>962019</v>
      </c>
      <c r="F9" s="40">
        <v>962851</v>
      </c>
      <c r="G9" s="40">
        <v>964175</v>
      </c>
      <c r="H9" s="41">
        <v>965393</v>
      </c>
    </row>
    <row r="10" spans="2:8" ht="15">
      <c r="B10" s="42">
        <f>k_total_tec_0521!B11</f>
        <v>6</v>
      </c>
      <c r="C10" s="39" t="str">
        <f>k_total_tec_0521!C11</f>
        <v>ARIPI</v>
      </c>
      <c r="D10" s="40">
        <v>795524</v>
      </c>
      <c r="E10" s="40">
        <v>796992</v>
      </c>
      <c r="F10" s="40">
        <v>797869</v>
      </c>
      <c r="G10" s="40">
        <v>799232</v>
      </c>
      <c r="H10" s="41">
        <v>800462</v>
      </c>
    </row>
    <row r="11" spans="2:8" ht="15">
      <c r="B11" s="42">
        <f>k_total_tec_0521!B12</f>
        <v>7</v>
      </c>
      <c r="C11" s="39" t="str">
        <f>k_total_tec_0521!C12</f>
        <v>NN</v>
      </c>
      <c r="D11" s="40">
        <v>2039863</v>
      </c>
      <c r="E11" s="40">
        <v>2041159</v>
      </c>
      <c r="F11" s="40">
        <v>2041912</v>
      </c>
      <c r="G11" s="40">
        <v>2043066</v>
      </c>
      <c r="H11" s="41">
        <v>2044154</v>
      </c>
    </row>
    <row r="12" spans="2:8" ht="15.75" thickBot="1">
      <c r="B12" s="105" t="s">
        <v>14</v>
      </c>
      <c r="C12" s="106"/>
      <c r="D12" s="49">
        <f>SUM(D5:D11)</f>
        <v>7662659</v>
      </c>
      <c r="E12" s="49">
        <f>SUM(E5:E11)</f>
        <v>7672485</v>
      </c>
      <c r="F12" s="49">
        <f>SUM(F5:F11)</f>
        <v>7678435</v>
      </c>
      <c r="G12" s="49">
        <f>SUM(G5:G11)</f>
        <v>7687688</v>
      </c>
      <c r="H12" s="50">
        <f>SUM(H5:H11)</f>
        <v>7696276</v>
      </c>
    </row>
    <row r="17" spans="3:3" ht="18">
      <c r="C17" s="1"/>
    </row>
    <row r="18" spans="3:3" ht="18">
      <c r="C18" s="1"/>
    </row>
  </sheetData>
  <mergeCells count="9">
    <mergeCell ref="B2:H2"/>
    <mergeCell ref="F3:F4"/>
    <mergeCell ref="D3:D4"/>
    <mergeCell ref="E3:E4"/>
    <mergeCell ref="B12:C12"/>
    <mergeCell ref="B3:B4"/>
    <mergeCell ref="C3:C4"/>
    <mergeCell ref="H3:H4"/>
    <mergeCell ref="G3:G4"/>
  </mergeCells>
  <phoneticPr fontId="0" type="noConversion"/>
  <printOptions horizontalCentered="1" verticalCentered="1"/>
  <pageMargins left="0" right="0" top="0" bottom="0"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B1:O27"/>
  <sheetViews>
    <sheetView topLeftCell="A4" zoomScaleNormal="100" workbookViewId="0">
      <selection activeCell="D22" sqref="D22"/>
    </sheetView>
  </sheetViews>
  <sheetFormatPr defaultRowHeight="12.75"/>
  <cols>
    <col min="2" max="2" width="6.28515625" customWidth="1"/>
    <col min="3" max="3" width="20.140625" customWidth="1"/>
    <col min="4" max="8" width="17.5703125" customWidth="1"/>
    <col min="9" max="9" width="18.42578125" customWidth="1"/>
    <col min="15" max="15" width="16.7109375" customWidth="1"/>
  </cols>
  <sheetData>
    <row r="1" spans="2:15" ht="18">
      <c r="B1" s="4" t="s">
        <v>160</v>
      </c>
    </row>
    <row r="2" spans="2:15" ht="18">
      <c r="B2" s="4" t="s">
        <v>169</v>
      </c>
      <c r="C2" s="8"/>
    </row>
    <row r="4" spans="2:15" ht="13.5" thickBot="1"/>
    <row r="5" spans="2:15" ht="46.5" customHeight="1">
      <c r="B5" s="92" t="s">
        <v>193</v>
      </c>
      <c r="C5" s="93"/>
      <c r="D5" s="93"/>
      <c r="E5" s="93"/>
      <c r="F5" s="93"/>
      <c r="G5" s="93"/>
      <c r="H5" s="93"/>
      <c r="I5" s="94"/>
    </row>
    <row r="6" spans="2:15" s="6" customFormat="1" ht="21" customHeight="1">
      <c r="B6" s="107" t="s">
        <v>16</v>
      </c>
      <c r="C6" s="96" t="s">
        <v>157</v>
      </c>
      <c r="D6" s="110" t="s">
        <v>171</v>
      </c>
      <c r="E6" s="110" t="s">
        <v>175</v>
      </c>
      <c r="F6" s="110" t="s">
        <v>179</v>
      </c>
      <c r="G6" s="110" t="s">
        <v>182</v>
      </c>
      <c r="H6" s="110" t="s">
        <v>184</v>
      </c>
      <c r="I6" s="104" t="s">
        <v>14</v>
      </c>
    </row>
    <row r="7" spans="2:15" ht="18" customHeight="1">
      <c r="B7" s="107"/>
      <c r="C7" s="96"/>
      <c r="D7" s="110"/>
      <c r="E7" s="110"/>
      <c r="F7" s="110"/>
      <c r="G7" s="110"/>
      <c r="H7" s="110"/>
      <c r="I7" s="104"/>
    </row>
    <row r="8" spans="2:15" s="9" customFormat="1" ht="36.75" customHeight="1">
      <c r="B8" s="107"/>
      <c r="C8" s="96"/>
      <c r="D8" s="51" t="s">
        <v>194</v>
      </c>
      <c r="E8" s="51" t="s">
        <v>195</v>
      </c>
      <c r="F8" s="51" t="s">
        <v>196</v>
      </c>
      <c r="G8" s="51" t="s">
        <v>197</v>
      </c>
      <c r="H8" s="51" t="s">
        <v>198</v>
      </c>
      <c r="I8" s="104"/>
    </row>
    <row r="9" spans="2:15" ht="15.75">
      <c r="B9" s="38">
        <f>k_total_tec_0521!B6</f>
        <v>1</v>
      </c>
      <c r="C9" s="39" t="str">
        <f>k_total_tec_0521!C6</f>
        <v>METROPOLITAN LIFE</v>
      </c>
      <c r="D9" s="40">
        <v>21966324.576479252</v>
      </c>
      <c r="E9" s="40">
        <v>21919288.077789731</v>
      </c>
      <c r="F9" s="40">
        <v>22902771.575870749</v>
      </c>
      <c r="G9" s="40">
        <v>23372318.578680202</v>
      </c>
      <c r="H9" s="40">
        <v>22943198.002517156</v>
      </c>
      <c r="I9" s="41">
        <f>SUM(D9:H9)</f>
        <v>113103900.81133708</v>
      </c>
      <c r="O9" s="22"/>
    </row>
    <row r="10" spans="2:15" ht="15.75">
      <c r="B10" s="38">
        <f>k_total_tec_0521!B7</f>
        <v>2</v>
      </c>
      <c r="C10" s="39" t="str">
        <f>k_total_tec_0521!C7</f>
        <v>AZT VIITORUL TAU</v>
      </c>
      <c r="D10" s="40">
        <v>33072069.932073001</v>
      </c>
      <c r="E10" s="40">
        <v>32956921.093765859</v>
      </c>
      <c r="F10" s="40">
        <v>34231197.734838031</v>
      </c>
      <c r="G10" s="40">
        <v>34893654.822335027</v>
      </c>
      <c r="H10" s="40">
        <v>34293838.049612276</v>
      </c>
      <c r="I10" s="41">
        <f t="shared" ref="I10:I15" si="0">SUM(D10:H10)</f>
        <v>169447681.63262421</v>
      </c>
      <c r="O10" s="22"/>
    </row>
    <row r="11" spans="2:15" ht="15.75">
      <c r="B11" s="38">
        <f>k_total_tec_0521!B8</f>
        <v>3</v>
      </c>
      <c r="C11" s="39" t="str">
        <f>k_total_tec_0521!C8</f>
        <v>BCR</v>
      </c>
      <c r="D11" s="40">
        <v>12096063.098453229</v>
      </c>
      <c r="E11" s="40">
        <v>12125760.337792575</v>
      </c>
      <c r="F11" s="40">
        <v>12493957.335390111</v>
      </c>
      <c r="G11" s="40">
        <v>13025797.969543148</v>
      </c>
      <c r="H11" s="40">
        <v>12719975.234460641</v>
      </c>
      <c r="I11" s="41">
        <f t="shared" si="0"/>
        <v>62461553.975639701</v>
      </c>
      <c r="O11" s="22"/>
    </row>
    <row r="12" spans="2:15" ht="15.75">
      <c r="B12" s="38">
        <f>k_total_tec_0521!B9</f>
        <v>4</v>
      </c>
      <c r="C12" s="39" t="str">
        <f>k_total_tec_0521!C9</f>
        <v>BRD</v>
      </c>
      <c r="D12" s="40">
        <v>8155606.8418037482</v>
      </c>
      <c r="E12" s="40">
        <v>8158855.281053978</v>
      </c>
      <c r="F12" s="40">
        <v>8575142.8919379711</v>
      </c>
      <c r="G12" s="40">
        <v>8816837.3604060914</v>
      </c>
      <c r="H12" s="40">
        <v>8646963.7854735907</v>
      </c>
      <c r="I12" s="41">
        <f t="shared" si="0"/>
        <v>42353406.160675384</v>
      </c>
      <c r="O12" s="22"/>
    </row>
    <row r="13" spans="2:15" ht="15.75">
      <c r="B13" s="38">
        <f>k_total_tec_0521!B10</f>
        <v>5</v>
      </c>
      <c r="C13" s="39" t="str">
        <f>k_total_tec_0521!C10</f>
        <v>VITAL</v>
      </c>
      <c r="D13" s="40">
        <v>16879290.244700875</v>
      </c>
      <c r="E13" s="40">
        <v>16811389.943362903</v>
      </c>
      <c r="F13" s="40">
        <v>17477994.032637816</v>
      </c>
      <c r="G13" s="40">
        <v>17883410.355329949</v>
      </c>
      <c r="H13" s="40">
        <v>17683309.650440503</v>
      </c>
      <c r="I13" s="41">
        <f t="shared" si="0"/>
        <v>86735394.226472035</v>
      </c>
      <c r="O13" s="22"/>
    </row>
    <row r="14" spans="2:15" ht="15.75">
      <c r="B14" s="38">
        <f>k_total_tec_0521!B11</f>
        <v>6</v>
      </c>
      <c r="C14" s="39" t="str">
        <f>k_total_tec_0521!C11</f>
        <v>ARIPI</v>
      </c>
      <c r="D14" s="40">
        <v>14728648.211801292</v>
      </c>
      <c r="E14" s="40">
        <v>14660017.255029334</v>
      </c>
      <c r="F14" s="40">
        <v>15298889.745879678</v>
      </c>
      <c r="G14" s="40">
        <v>15662613.40101523</v>
      </c>
      <c r="H14" s="40">
        <v>15410151.029190859</v>
      </c>
      <c r="I14" s="41">
        <f t="shared" si="0"/>
        <v>75760319.642916396</v>
      </c>
      <c r="O14" s="22"/>
    </row>
    <row r="15" spans="2:15" ht="15.75">
      <c r="B15" s="38">
        <f>k_total_tec_0521!B12</f>
        <v>7</v>
      </c>
      <c r="C15" s="39" t="str">
        <f>k_total_tec_0521!C12</f>
        <v>NN</v>
      </c>
      <c r="D15" s="40">
        <v>51153266.020132579</v>
      </c>
      <c r="E15" s="40">
        <v>51028825.846003942</v>
      </c>
      <c r="F15" s="40">
        <v>53635920.0698222</v>
      </c>
      <c r="G15" s="40">
        <v>54310219.49238579</v>
      </c>
      <c r="H15" s="40">
        <v>53093547.562015347</v>
      </c>
      <c r="I15" s="41">
        <f t="shared" si="0"/>
        <v>263221778.99035984</v>
      </c>
      <c r="O15" s="22"/>
    </row>
    <row r="16" spans="2:15" ht="15.75" thickBot="1">
      <c r="B16" s="105" t="s">
        <v>14</v>
      </c>
      <c r="C16" s="106"/>
      <c r="D16" s="36">
        <f t="shared" ref="D16:I16" si="1">SUM(D9:D15)</f>
        <v>158051268.92544398</v>
      </c>
      <c r="E16" s="36">
        <f t="shared" si="1"/>
        <v>157661057.83479834</v>
      </c>
      <c r="F16" s="36">
        <f t="shared" si="1"/>
        <v>164615873.38637656</v>
      </c>
      <c r="G16" s="36">
        <f t="shared" si="1"/>
        <v>167964851.97969544</v>
      </c>
      <c r="H16" s="36">
        <f t="shared" si="1"/>
        <v>164790983.31371036</v>
      </c>
      <c r="I16" s="37">
        <f t="shared" si="1"/>
        <v>813084035.44002461</v>
      </c>
      <c r="O16" s="23"/>
    </row>
    <row r="27" spans="4:9">
      <c r="D27" s="5"/>
      <c r="E27" s="5"/>
      <c r="F27" s="5"/>
      <c r="G27" s="5"/>
      <c r="H27" s="5"/>
      <c r="I27" s="5"/>
    </row>
  </sheetData>
  <mergeCells count="10">
    <mergeCell ref="B16:C16"/>
    <mergeCell ref="B6:B8"/>
    <mergeCell ref="B5:I5"/>
    <mergeCell ref="I6:I8"/>
    <mergeCell ref="E6:E7"/>
    <mergeCell ref="D6:D7"/>
    <mergeCell ref="H6:H7"/>
    <mergeCell ref="G6:G7"/>
    <mergeCell ref="F6:F7"/>
    <mergeCell ref="C6:C8"/>
  </mergeCells>
  <phoneticPr fontId="17" type="noConversion"/>
  <pageMargins left="0.28000000000000003" right="0.23" top="1" bottom="1" header="0.5" footer="0.5"/>
  <pageSetup paperSize="9" scale="47" orientation="landscape" r:id="rId1"/>
  <headerFooter alignWithMargins="0"/>
</worksheet>
</file>

<file path=xl/worksheets/sheet5.xml><?xml version="1.0" encoding="utf-8"?>
<worksheet xmlns="http://schemas.openxmlformats.org/spreadsheetml/2006/main" xmlns:r="http://schemas.openxmlformats.org/officeDocument/2006/relationships">
  <dimension ref="B1:K7"/>
  <sheetViews>
    <sheetView workbookViewId="0">
      <selection activeCell="M20" sqref="M20"/>
    </sheetView>
  </sheetViews>
  <sheetFormatPr defaultRowHeight="12.75"/>
  <cols>
    <col min="2" max="2" width="10.42578125" bestFit="1" customWidth="1"/>
    <col min="3" max="7" width="13.140625" bestFit="1" customWidth="1"/>
  </cols>
  <sheetData>
    <row r="1" spans="2:11" ht="13.5" thickBot="1"/>
    <row r="2" spans="2:11" ht="25.5">
      <c r="B2" s="52"/>
      <c r="C2" s="55" t="s">
        <v>172</v>
      </c>
      <c r="D2" s="55" t="s">
        <v>176</v>
      </c>
      <c r="E2" s="55" t="s">
        <v>180</v>
      </c>
      <c r="F2" s="55" t="s">
        <v>0</v>
      </c>
      <c r="G2" s="56" t="s">
        <v>1</v>
      </c>
    </row>
    <row r="3" spans="2:11" ht="15">
      <c r="B3" s="54" t="s">
        <v>122</v>
      </c>
      <c r="C3" s="40">
        <v>158051269</v>
      </c>
      <c r="D3" s="40">
        <v>157661058</v>
      </c>
      <c r="E3" s="40">
        <v>164615873</v>
      </c>
      <c r="F3" s="40">
        <v>167964852</v>
      </c>
      <c r="G3" s="41">
        <v>164790983.31371036</v>
      </c>
    </row>
    <row r="4" spans="2:11" ht="15" hidden="1">
      <c r="B4" s="54"/>
      <c r="C4" s="59"/>
      <c r="D4" s="59"/>
      <c r="E4" s="59"/>
      <c r="F4" s="59"/>
      <c r="G4" s="60"/>
    </row>
    <row r="5" spans="2:11" ht="15">
      <c r="B5" s="54" t="s">
        <v>123</v>
      </c>
      <c r="C5" s="40">
        <v>772491382</v>
      </c>
      <c r="D5" s="40">
        <v>776654137</v>
      </c>
      <c r="E5" s="40">
        <v>811029485</v>
      </c>
      <c r="F5" s="40">
        <v>827226896</v>
      </c>
      <c r="G5" s="41">
        <v>811793342</v>
      </c>
    </row>
    <row r="6" spans="2:11" ht="15">
      <c r="B6" s="54" t="s">
        <v>124</v>
      </c>
      <c r="C6" s="61">
        <v>4.8747999999999996</v>
      </c>
      <c r="D6" s="61">
        <v>4.9260999999999999</v>
      </c>
      <c r="E6" s="61">
        <v>4.9268000000000001</v>
      </c>
      <c r="F6" s="61">
        <v>4.9249999999999998</v>
      </c>
      <c r="G6" s="62">
        <v>4.9261999999999997</v>
      </c>
    </row>
    <row r="7" spans="2:11" ht="39" thickBot="1">
      <c r="B7" s="53"/>
      <c r="C7" s="57" t="s">
        <v>174</v>
      </c>
      <c r="D7" s="57" t="s">
        <v>178</v>
      </c>
      <c r="E7" s="57" t="s">
        <v>181</v>
      </c>
      <c r="F7" s="57" t="s">
        <v>183</v>
      </c>
      <c r="G7" s="58" t="s">
        <v>186</v>
      </c>
      <c r="K7" s="29"/>
    </row>
  </sheetData>
  <phoneticPr fontId="17"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B1:H19"/>
  <sheetViews>
    <sheetView zoomScaleNormal="100" workbookViewId="0">
      <selection activeCell="D19" sqref="D19"/>
    </sheetView>
  </sheetViews>
  <sheetFormatPr defaultRowHeight="12.75"/>
  <cols>
    <col min="2" max="2" width="6.140625" customWidth="1"/>
    <col min="3" max="3" width="18" customWidth="1"/>
    <col min="4" max="8" width="16.85546875" customWidth="1"/>
  </cols>
  <sheetData>
    <row r="1" spans="2:8" ht="13.5" thickBot="1"/>
    <row r="2" spans="2:8" s="2" customFormat="1" ht="44.25" customHeight="1">
      <c r="B2" s="92" t="s">
        <v>199</v>
      </c>
      <c r="C2" s="93"/>
      <c r="D2" s="93"/>
      <c r="E2" s="93"/>
      <c r="F2" s="93"/>
      <c r="G2" s="93"/>
      <c r="H2" s="94"/>
    </row>
    <row r="3" spans="2:8" ht="12.75" customHeight="1">
      <c r="B3" s="107" t="s">
        <v>16</v>
      </c>
      <c r="C3" s="96" t="s">
        <v>15</v>
      </c>
      <c r="D3" s="109" t="s">
        <v>171</v>
      </c>
      <c r="E3" s="109" t="s">
        <v>175</v>
      </c>
      <c r="F3" s="109" t="s">
        <v>179</v>
      </c>
      <c r="G3" s="109" t="s">
        <v>182</v>
      </c>
      <c r="H3" s="108" t="s">
        <v>184</v>
      </c>
    </row>
    <row r="4" spans="2:8" ht="21.75" customHeight="1">
      <c r="B4" s="107"/>
      <c r="C4" s="96"/>
      <c r="D4" s="96"/>
      <c r="E4" s="96"/>
      <c r="F4" s="96"/>
      <c r="G4" s="96"/>
      <c r="H4" s="104"/>
    </row>
    <row r="5" spans="2:8" ht="25.5">
      <c r="B5" s="107"/>
      <c r="C5" s="96"/>
      <c r="D5" s="51" t="s">
        <v>200</v>
      </c>
      <c r="E5" s="51" t="s">
        <v>201</v>
      </c>
      <c r="F5" s="51" t="s">
        <v>202</v>
      </c>
      <c r="G5" s="51" t="s">
        <v>203</v>
      </c>
      <c r="H5" s="63" t="s">
        <v>204</v>
      </c>
    </row>
    <row r="6" spans="2:8" ht="15">
      <c r="B6" s="38">
        <f>k_total_tec_0521!B6</f>
        <v>1</v>
      </c>
      <c r="C6" s="66" t="str">
        <f>k_total_tec_0521!C6</f>
        <v>METROPOLITAN LIFE</v>
      </c>
      <c r="D6" s="67">
        <f>sume_euro_0521!D9/evolutie_rp_0521!D5</f>
        <v>20.493612588634779</v>
      </c>
      <c r="E6" s="67">
        <f>sume_euro_0521!E9/evolutie_rp_0521!E5</f>
        <v>20.423568070170774</v>
      </c>
      <c r="F6" s="67">
        <f>sume_euro_0521!F9/evolutie_rp_0521!F5</f>
        <v>21.323688473353503</v>
      </c>
      <c r="G6" s="67">
        <f>sume_euro_0521!G9/evolutie_rp_0521!G5</f>
        <v>21.73421108890912</v>
      </c>
      <c r="H6" s="68">
        <f>sume_euro_0521!H9/evolutie_rp_0521!H5</f>
        <v>21.311068509638019</v>
      </c>
    </row>
    <row r="7" spans="2:8" ht="15">
      <c r="B7" s="42">
        <f>k_total_tec_0521!B7</f>
        <v>2</v>
      </c>
      <c r="C7" s="66" t="str">
        <f>k_total_tec_0521!C7</f>
        <v>AZT VIITORUL TAU</v>
      </c>
      <c r="D7" s="67">
        <f>sume_euro_0521!D10/evolutie_rp_0521!D6</f>
        <v>20.446840880780801</v>
      </c>
      <c r="E7" s="67">
        <f>sume_euro_0521!E10/evolutie_rp_0521!E6</f>
        <v>20.36093442546705</v>
      </c>
      <c r="F7" s="67">
        <f>sume_euro_0521!F10/evolutie_rp_0521!F6</f>
        <v>21.139268343116072</v>
      </c>
      <c r="G7" s="67">
        <f>sume_euro_0521!G10/evolutie_rp_0521!G6</f>
        <v>21.532780098818893</v>
      </c>
      <c r="H7" s="68">
        <f>sume_euro_0521!H10/evolutie_rp_0521!H6</f>
        <v>21.148044440834205</v>
      </c>
    </row>
    <row r="8" spans="2:8" ht="15">
      <c r="B8" s="42">
        <f>k_total_tec_0521!B8</f>
        <v>3</v>
      </c>
      <c r="C8" s="39" t="str">
        <f>k_total_tec_0521!C8</f>
        <v>BCR</v>
      </c>
      <c r="D8" s="67">
        <f>sume_euro_0521!D11/evolutie_rp_0521!D7</f>
        <v>17.407638393965541</v>
      </c>
      <c r="E8" s="67">
        <f>sume_euro_0521!E11/evolutie_rp_0521!E7</f>
        <v>17.412987677106013</v>
      </c>
      <c r="F8" s="67">
        <f>sume_euro_0521!F11/evolutie_rp_0521!F7</f>
        <v>17.918109536026524</v>
      </c>
      <c r="G8" s="67">
        <f>sume_euro_0521!G11/evolutie_rp_0521!G7</f>
        <v>18.642932034457111</v>
      </c>
      <c r="H8" s="68">
        <f>sume_euro_0521!H11/evolutie_rp_0521!H7</f>
        <v>18.170977855449934</v>
      </c>
    </row>
    <row r="9" spans="2:8" ht="15">
      <c r="B9" s="42">
        <f>k_total_tec_0521!B9</f>
        <v>4</v>
      </c>
      <c r="C9" s="39" t="str">
        <f>k_total_tec_0521!C9</f>
        <v>BRD</v>
      </c>
      <c r="D9" s="67">
        <f>sume_euro_0521!D12/evolutie_rp_0521!D8</f>
        <v>16.903267532189982</v>
      </c>
      <c r="E9" s="67">
        <f>sume_euro_0521!E12/evolutie_rp_0521!E8</f>
        <v>16.854283532653515</v>
      </c>
      <c r="F9" s="67">
        <f>sume_euro_0521!F12/evolutie_rp_0521!F8</f>
        <v>17.675203992031289</v>
      </c>
      <c r="G9" s="67">
        <f>sume_euro_0521!G12/evolutie_rp_0521!G8</f>
        <v>18.117186185737136</v>
      </c>
      <c r="H9" s="68">
        <f>sume_euro_0521!H12/evolutie_rp_0521!H8</f>
        <v>17.717118667437596</v>
      </c>
    </row>
    <row r="10" spans="2:8" ht="15">
      <c r="B10" s="42">
        <f>k_total_tec_0521!B10</f>
        <v>5</v>
      </c>
      <c r="C10" s="39" t="str">
        <f>k_total_tec_0521!C10</f>
        <v>VITAL</v>
      </c>
      <c r="D10" s="67">
        <f>sume_euro_0521!D13/evolutie_rp_0521!D9</f>
        <v>17.571867843900364</v>
      </c>
      <c r="E10" s="67">
        <f>sume_euro_0521!E13/evolutie_rp_0521!E9</f>
        <v>17.475112179034824</v>
      </c>
      <c r="F10" s="67">
        <f>sume_euro_0521!F13/evolutie_rp_0521!F9</f>
        <v>18.152335130396931</v>
      </c>
      <c r="G10" s="67">
        <f>sume_euro_0521!G13/evolutie_rp_0521!G9</f>
        <v>18.547888459387508</v>
      </c>
      <c r="H10" s="68">
        <f>sume_euro_0521!H13/evolutie_rp_0521!H9</f>
        <v>18.317213456530659</v>
      </c>
    </row>
    <row r="11" spans="2:8" ht="15">
      <c r="B11" s="42">
        <f>k_total_tec_0521!B11</f>
        <v>6</v>
      </c>
      <c r="C11" s="39" t="str">
        <f>k_total_tec_0521!C11</f>
        <v>ARIPI</v>
      </c>
      <c r="D11" s="67">
        <f>sume_euro_0521!D14/evolutie_rp_0521!D10</f>
        <v>18.514398323370877</v>
      </c>
      <c r="E11" s="67">
        <f>sume_euro_0521!E14/evolutie_rp_0521!E10</f>
        <v>18.394183699496775</v>
      </c>
      <c r="F11" s="67">
        <f>sume_euro_0521!F14/evolutie_rp_0521!F10</f>
        <v>19.174688759532803</v>
      </c>
      <c r="G11" s="67">
        <f>sume_euro_0521!G14/evolutie_rp_0521!G10</f>
        <v>19.597079948019136</v>
      </c>
      <c r="H11" s="68">
        <f>sume_euro_0521!H14/evolutie_rp_0521!H10</f>
        <v>19.251571004233629</v>
      </c>
    </row>
    <row r="12" spans="2:8" ht="15">
      <c r="B12" s="42">
        <f>k_total_tec_0521!B12</f>
        <v>7</v>
      </c>
      <c r="C12" s="39" t="str">
        <f>k_total_tec_0521!C12</f>
        <v>NN</v>
      </c>
      <c r="D12" s="67">
        <f>sume_euro_0521!D15/evolutie_rp_0521!D11</f>
        <v>25.07681448221404</v>
      </c>
      <c r="E12" s="67">
        <f>sume_euro_0521!E15/evolutie_rp_0521!E11</f>
        <v>24.99992692681165</v>
      </c>
      <c r="F12" s="67">
        <f>sume_euro_0521!F15/evolutie_rp_0521!F11</f>
        <v>26.267498339704257</v>
      </c>
      <c r="G12" s="67">
        <f>sume_euro_0521!G15/evolutie_rp_0521!G11</f>
        <v>26.582704372930582</v>
      </c>
      <c r="H12" s="68">
        <f>sume_euro_0521!H15/evolutie_rp_0521!H11</f>
        <v>25.973359914182272</v>
      </c>
    </row>
    <row r="13" spans="2:8" ht="15.75" thickBot="1">
      <c r="B13" s="105" t="s">
        <v>14</v>
      </c>
      <c r="C13" s="106"/>
      <c r="D13" s="64">
        <f>sume_euro_0521!D16/evolutie_rp_0521!D12</f>
        <v>20.626165006878679</v>
      </c>
      <c r="E13" s="64">
        <f>sume_euro_0521!E16/evolutie_rp_0521!E12</f>
        <v>20.548890983142794</v>
      </c>
      <c r="F13" s="64">
        <f>sume_euro_0521!F16/evolutie_rp_0521!F12</f>
        <v>21.438727212820915</v>
      </c>
      <c r="G13" s="64">
        <f>sume_euro_0521!G16/evolutie_rp_0521!G12</f>
        <v>21.84855212382389</v>
      </c>
      <c r="H13" s="65">
        <f>sume_euro_0521!H16/evolutie_rp_0521!H12</f>
        <v>21.411781920725083</v>
      </c>
    </row>
    <row r="18" spans="3:3" ht="18">
      <c r="C18" s="1"/>
    </row>
    <row r="19" spans="3:3" ht="18">
      <c r="C19" s="1"/>
    </row>
  </sheetData>
  <mergeCells count="9">
    <mergeCell ref="B2:H2"/>
    <mergeCell ref="F3:F4"/>
    <mergeCell ref="D3:D4"/>
    <mergeCell ref="E3:E4"/>
    <mergeCell ref="B13:C13"/>
    <mergeCell ref="C3:C5"/>
    <mergeCell ref="B3:B5"/>
    <mergeCell ref="H3:H4"/>
    <mergeCell ref="G3:G4"/>
  </mergeCells>
  <phoneticPr fontId="0" type="noConversion"/>
  <printOptions horizontalCentered="1" verticalCentered="1"/>
  <pageMargins left="0" right="0" top="0" bottom="0"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B1:O33"/>
  <sheetViews>
    <sheetView workbookViewId="0">
      <selection activeCell="E19" sqref="E19"/>
    </sheetView>
  </sheetViews>
  <sheetFormatPr defaultRowHeight="12.75"/>
  <cols>
    <col min="2" max="2" width="5.28515625" customWidth="1"/>
    <col min="3" max="3" width="18" customWidth="1"/>
    <col min="4" max="4" width="18.85546875" customWidth="1"/>
    <col min="5" max="6" width="16.5703125" customWidth="1"/>
    <col min="7" max="7" width="16.28515625" customWidth="1"/>
    <col min="8" max="8" width="11.140625" customWidth="1"/>
    <col min="9" max="9" width="9.28515625" customWidth="1"/>
    <col min="10" max="10" width="10.85546875" customWidth="1"/>
    <col min="11" max="11" width="13" customWidth="1"/>
    <col min="12" max="12" width="18.140625" customWidth="1"/>
    <col min="13" max="13" width="24.42578125" customWidth="1"/>
  </cols>
  <sheetData>
    <row r="1" spans="2:15" ht="13.5" thickBot="1"/>
    <row r="2" spans="2:15" s="2" customFormat="1" ht="45.75" customHeight="1">
      <c r="B2" s="92" t="s">
        <v>199</v>
      </c>
      <c r="C2" s="93"/>
      <c r="D2" s="93"/>
      <c r="E2" s="93"/>
      <c r="F2" s="93"/>
      <c r="G2" s="93"/>
      <c r="H2" s="93"/>
      <c r="I2" s="93"/>
      <c r="J2" s="93"/>
      <c r="K2" s="93"/>
      <c r="L2" s="93"/>
      <c r="M2" s="94"/>
      <c r="N2" s="3"/>
      <c r="O2" s="3"/>
    </row>
    <row r="3" spans="2:15" ht="27" customHeight="1">
      <c r="B3" s="107" t="s">
        <v>16</v>
      </c>
      <c r="C3" s="96" t="s">
        <v>15</v>
      </c>
      <c r="D3" s="96" t="s">
        <v>2</v>
      </c>
      <c r="E3" s="96" t="s">
        <v>3</v>
      </c>
      <c r="F3" s="96" t="s">
        <v>4</v>
      </c>
      <c r="G3" s="96" t="s">
        <v>5</v>
      </c>
      <c r="H3" s="96" t="s">
        <v>159</v>
      </c>
      <c r="I3" s="96"/>
      <c r="J3" s="96"/>
      <c r="K3" s="96"/>
      <c r="L3" s="96" t="s">
        <v>6</v>
      </c>
      <c r="M3" s="104" t="s">
        <v>7</v>
      </c>
    </row>
    <row r="4" spans="2:15" ht="84" customHeight="1">
      <c r="B4" s="111"/>
      <c r="C4" s="112"/>
      <c r="D4" s="112"/>
      <c r="E4" s="112"/>
      <c r="F4" s="112"/>
      <c r="G4" s="96"/>
      <c r="H4" s="33" t="s">
        <v>135</v>
      </c>
      <c r="I4" s="33" t="s">
        <v>136</v>
      </c>
      <c r="J4" s="33" t="s">
        <v>165</v>
      </c>
      <c r="K4" s="33" t="s">
        <v>166</v>
      </c>
      <c r="L4" s="112"/>
      <c r="M4" s="113"/>
    </row>
    <row r="5" spans="2:15" ht="15.75">
      <c r="B5" s="38">
        <f>k_total_tec_0521!B6</f>
        <v>1</v>
      </c>
      <c r="C5" s="66" t="str">
        <f>k_total_tec_0521!C6</f>
        <v>METROPOLITAN LIFE</v>
      </c>
      <c r="D5" s="40">
        <v>1075370</v>
      </c>
      <c r="E5" s="59">
        <v>28</v>
      </c>
      <c r="F5" s="40">
        <v>5</v>
      </c>
      <c r="G5" s="40">
        <v>2</v>
      </c>
      <c r="H5" s="40">
        <v>94</v>
      </c>
      <c r="I5" s="40">
        <v>0</v>
      </c>
      <c r="J5" s="40">
        <v>0</v>
      </c>
      <c r="K5" s="40">
        <v>1</v>
      </c>
      <c r="L5" s="40">
        <v>1330</v>
      </c>
      <c r="M5" s="41">
        <f t="shared" ref="M5:M11" si="0">D5-E5+F5+G5-H5+I5+L5+J5+K5</f>
        <v>1076586</v>
      </c>
      <c r="N5" s="69"/>
      <c r="O5" s="5"/>
    </row>
    <row r="6" spans="2:15" ht="15.75">
      <c r="B6" s="42">
        <f>k_total_tec_0521!B7</f>
        <v>2</v>
      </c>
      <c r="C6" s="66" t="str">
        <f>k_total_tec_0521!C7</f>
        <v>AZT VIITORUL TAU</v>
      </c>
      <c r="D6" s="40">
        <v>1620490</v>
      </c>
      <c r="E6" s="59">
        <v>17</v>
      </c>
      <c r="F6" s="40">
        <v>3</v>
      </c>
      <c r="G6" s="40">
        <v>0</v>
      </c>
      <c r="H6" s="40">
        <v>200</v>
      </c>
      <c r="I6" s="40">
        <v>0</v>
      </c>
      <c r="J6" s="40">
        <v>0</v>
      </c>
      <c r="K6" s="40">
        <v>2</v>
      </c>
      <c r="L6" s="40">
        <v>1330</v>
      </c>
      <c r="M6" s="41">
        <f t="shared" si="0"/>
        <v>1621608</v>
      </c>
      <c r="N6" s="69"/>
      <c r="O6" s="5"/>
    </row>
    <row r="7" spans="2:15" ht="15.75">
      <c r="B7" s="42">
        <f>k_total_tec_0521!B8</f>
        <v>3</v>
      </c>
      <c r="C7" s="39" t="str">
        <f>k_total_tec_0521!C8</f>
        <v>BCR</v>
      </c>
      <c r="D7" s="40">
        <v>698699</v>
      </c>
      <c r="E7" s="59">
        <v>8</v>
      </c>
      <c r="F7" s="40">
        <v>19</v>
      </c>
      <c r="G7" s="40">
        <v>21</v>
      </c>
      <c r="H7" s="40">
        <v>46</v>
      </c>
      <c r="I7" s="40">
        <v>0</v>
      </c>
      <c r="J7" s="40">
        <v>0</v>
      </c>
      <c r="K7" s="40">
        <v>1</v>
      </c>
      <c r="L7" s="40">
        <v>1330</v>
      </c>
      <c r="M7" s="41">
        <f t="shared" si="0"/>
        <v>700016</v>
      </c>
      <c r="N7" s="69"/>
      <c r="O7" s="5"/>
    </row>
    <row r="8" spans="2:15" ht="15.75">
      <c r="B8" s="42">
        <f>k_total_tec_0521!B9</f>
        <v>4</v>
      </c>
      <c r="C8" s="39" t="str">
        <f>k_total_tec_0521!C9</f>
        <v>BRD</v>
      </c>
      <c r="D8" s="40">
        <v>486656</v>
      </c>
      <c r="E8" s="59">
        <v>25</v>
      </c>
      <c r="F8" s="40">
        <v>1</v>
      </c>
      <c r="G8" s="40">
        <v>121</v>
      </c>
      <c r="H8" s="40">
        <v>37</v>
      </c>
      <c r="I8" s="40">
        <v>0</v>
      </c>
      <c r="J8" s="40">
        <v>0</v>
      </c>
      <c r="K8" s="40">
        <v>2</v>
      </c>
      <c r="L8" s="40">
        <v>1339</v>
      </c>
      <c r="M8" s="41">
        <f t="shared" si="0"/>
        <v>488057</v>
      </c>
      <c r="N8" s="69"/>
      <c r="O8" s="5"/>
    </row>
    <row r="9" spans="2:15" ht="15.75">
      <c r="B9" s="42">
        <f>k_total_tec_0521!B10</f>
        <v>5</v>
      </c>
      <c r="C9" s="39" t="str">
        <f>k_total_tec_0521!C10</f>
        <v>VITAL</v>
      </c>
      <c r="D9" s="40">
        <v>964175</v>
      </c>
      <c r="E9" s="59">
        <v>14</v>
      </c>
      <c r="F9" s="40">
        <v>3</v>
      </c>
      <c r="G9" s="40">
        <v>2</v>
      </c>
      <c r="H9" s="40">
        <v>104</v>
      </c>
      <c r="I9" s="40">
        <v>0</v>
      </c>
      <c r="J9" s="40">
        <v>0</v>
      </c>
      <c r="K9" s="40">
        <v>1</v>
      </c>
      <c r="L9" s="40">
        <v>1330</v>
      </c>
      <c r="M9" s="41">
        <f t="shared" si="0"/>
        <v>965393</v>
      </c>
      <c r="N9" s="69"/>
      <c r="O9" s="5"/>
    </row>
    <row r="10" spans="2:15" ht="15.75">
      <c r="B10" s="42">
        <f>k_total_tec_0521!B11</f>
        <v>6</v>
      </c>
      <c r="C10" s="39" t="str">
        <f>k_total_tec_0521!C11</f>
        <v>ARIPI</v>
      </c>
      <c r="D10" s="40">
        <v>799232</v>
      </c>
      <c r="E10" s="59">
        <v>6</v>
      </c>
      <c r="F10" s="40">
        <v>0</v>
      </c>
      <c r="G10" s="40">
        <v>1</v>
      </c>
      <c r="H10" s="40">
        <v>95</v>
      </c>
      <c r="I10" s="40">
        <v>0</v>
      </c>
      <c r="J10" s="40">
        <v>0</v>
      </c>
      <c r="K10" s="40">
        <v>0</v>
      </c>
      <c r="L10" s="40">
        <v>1330</v>
      </c>
      <c r="M10" s="41">
        <f t="shared" si="0"/>
        <v>800462</v>
      </c>
      <c r="N10" s="69"/>
      <c r="O10" s="5"/>
    </row>
    <row r="11" spans="2:15" ht="15.75">
      <c r="B11" s="42">
        <f>k_total_tec_0521!B12</f>
        <v>7</v>
      </c>
      <c r="C11" s="39" t="str">
        <f>k_total_tec_0521!C12</f>
        <v>NN</v>
      </c>
      <c r="D11" s="40">
        <v>2043066</v>
      </c>
      <c r="E11" s="59">
        <v>4</v>
      </c>
      <c r="F11" s="40">
        <v>71</v>
      </c>
      <c r="G11" s="40">
        <v>17</v>
      </c>
      <c r="H11" s="40">
        <v>329</v>
      </c>
      <c r="I11" s="40">
        <v>0</v>
      </c>
      <c r="J11" s="40">
        <v>0</v>
      </c>
      <c r="K11" s="40">
        <v>3</v>
      </c>
      <c r="L11" s="40">
        <v>1330</v>
      </c>
      <c r="M11" s="41">
        <f t="shared" si="0"/>
        <v>2044154</v>
      </c>
      <c r="N11" s="69"/>
      <c r="O11" s="5"/>
    </row>
    <row r="12" spans="2:15" ht="15.75" thickBot="1">
      <c r="B12" s="105" t="s">
        <v>14</v>
      </c>
      <c r="C12" s="106"/>
      <c r="D12" s="36">
        <f t="shared" ref="D12:M12" si="1">SUM(D5:D11)</f>
        <v>7687688</v>
      </c>
      <c r="E12" s="36">
        <f t="shared" si="1"/>
        <v>102</v>
      </c>
      <c r="F12" s="36">
        <f t="shared" si="1"/>
        <v>102</v>
      </c>
      <c r="G12" s="36">
        <f t="shared" si="1"/>
        <v>164</v>
      </c>
      <c r="H12" s="36">
        <f t="shared" si="1"/>
        <v>905</v>
      </c>
      <c r="I12" s="36">
        <f t="shared" si="1"/>
        <v>0</v>
      </c>
      <c r="J12" s="36">
        <f t="shared" si="1"/>
        <v>0</v>
      </c>
      <c r="K12" s="36">
        <f t="shared" si="1"/>
        <v>10</v>
      </c>
      <c r="L12" s="36">
        <f t="shared" si="1"/>
        <v>9319</v>
      </c>
      <c r="M12" s="37">
        <f t="shared" si="1"/>
        <v>7696276</v>
      </c>
      <c r="N12" s="5"/>
      <c r="O12" s="5"/>
    </row>
    <row r="13" spans="2:15">
      <c r="D13" s="5"/>
      <c r="F13" s="5"/>
      <c r="J13" s="5"/>
      <c r="L13" s="5"/>
    </row>
    <row r="14" spans="2:15">
      <c r="F14" s="5"/>
    </row>
    <row r="15" spans="2:15">
      <c r="D15" s="5"/>
    </row>
    <row r="16" spans="2:15">
      <c r="D16" s="5"/>
    </row>
    <row r="17" spans="3:11">
      <c r="D17" s="5"/>
    </row>
    <row r="18" spans="3:11" ht="18">
      <c r="C18" s="1"/>
      <c r="D18" s="1"/>
      <c r="F18" s="5"/>
      <c r="G18" s="5"/>
      <c r="H18" s="5"/>
      <c r="I18" s="5"/>
      <c r="J18" s="5"/>
      <c r="K18" s="5"/>
    </row>
    <row r="19" spans="3:11" ht="18">
      <c r="C19" s="1"/>
      <c r="D19" s="1"/>
      <c r="F19" s="5"/>
      <c r="G19" s="5"/>
      <c r="H19" s="5"/>
      <c r="I19" s="5"/>
      <c r="J19" s="5"/>
      <c r="K19" s="5"/>
    </row>
    <row r="20" spans="3:11" ht="18">
      <c r="C20" s="1"/>
      <c r="D20" s="1"/>
      <c r="F20" s="5"/>
      <c r="G20" s="5"/>
      <c r="H20" s="5"/>
      <c r="I20" s="5"/>
      <c r="J20" s="5"/>
      <c r="K20" s="5"/>
    </row>
    <row r="21" spans="3:11" ht="18">
      <c r="C21" s="1"/>
      <c r="D21" s="1"/>
      <c r="F21" s="5"/>
      <c r="G21" s="5"/>
      <c r="H21" s="5"/>
      <c r="I21" s="5"/>
      <c r="J21" s="5"/>
      <c r="K21" s="5"/>
    </row>
    <row r="22" spans="3:11" ht="18">
      <c r="C22" s="1"/>
      <c r="D22" s="1"/>
      <c r="F22" s="5"/>
      <c r="G22" s="5"/>
      <c r="H22" s="5"/>
      <c r="I22" s="5"/>
      <c r="J22" s="5"/>
      <c r="K22" s="5"/>
    </row>
    <row r="23" spans="3:11" ht="18">
      <c r="C23" s="1"/>
      <c r="D23" s="1"/>
      <c r="F23" s="5"/>
      <c r="G23" s="5"/>
      <c r="H23" s="5"/>
      <c r="I23" s="5"/>
      <c r="J23" s="5"/>
      <c r="K23" s="5"/>
    </row>
    <row r="24" spans="3:11" ht="18">
      <c r="C24" s="1"/>
      <c r="D24" s="1"/>
      <c r="F24" s="5"/>
      <c r="G24" s="5"/>
      <c r="H24" s="5"/>
      <c r="I24" s="5"/>
      <c r="J24" s="5"/>
      <c r="K24" s="5"/>
    </row>
    <row r="25" spans="3:11" ht="18">
      <c r="C25" s="1"/>
      <c r="D25" s="1"/>
      <c r="F25" s="5"/>
      <c r="G25" s="5"/>
      <c r="H25" s="5"/>
      <c r="I25" s="5"/>
      <c r="J25" s="5"/>
      <c r="K25" s="5"/>
    </row>
    <row r="26" spans="3:11" ht="18">
      <c r="C26" s="1"/>
      <c r="D26" s="1"/>
      <c r="F26" s="5"/>
      <c r="G26" s="5"/>
      <c r="H26" s="5"/>
      <c r="I26" s="5"/>
      <c r="J26" s="5"/>
      <c r="K26" s="5"/>
    </row>
    <row r="27" spans="3:11" ht="18">
      <c r="C27" s="1"/>
      <c r="D27" s="1"/>
      <c r="F27" s="5"/>
      <c r="G27" s="5"/>
      <c r="H27" s="5"/>
      <c r="I27" s="5"/>
      <c r="J27" s="5"/>
      <c r="K27" s="5"/>
    </row>
    <row r="28" spans="3:11" ht="18">
      <c r="C28" s="1"/>
      <c r="D28" s="1"/>
      <c r="F28" s="5"/>
      <c r="G28" s="5"/>
      <c r="H28" s="5"/>
      <c r="I28" s="5"/>
      <c r="J28" s="5"/>
      <c r="K28" s="5"/>
    </row>
    <row r="29" spans="3:11" ht="18">
      <c r="C29" s="1"/>
      <c r="D29" s="1"/>
      <c r="F29" s="5"/>
      <c r="G29" s="5"/>
      <c r="H29" s="5"/>
      <c r="I29" s="5"/>
      <c r="J29" s="5"/>
      <c r="K29" s="5"/>
    </row>
    <row r="30" spans="3:11" ht="18">
      <c r="C30" s="1"/>
      <c r="D30" s="1"/>
      <c r="F30" s="5"/>
      <c r="G30" s="5"/>
      <c r="H30" s="5"/>
      <c r="I30" s="5"/>
      <c r="J30" s="5"/>
      <c r="K30" s="5"/>
    </row>
    <row r="31" spans="3:11" ht="18">
      <c r="C31" s="1"/>
      <c r="D31" s="1"/>
      <c r="F31" s="5"/>
      <c r="G31" s="5"/>
      <c r="H31" s="5"/>
      <c r="I31" s="5"/>
      <c r="J31" s="5"/>
      <c r="K31" s="5"/>
    </row>
    <row r="32" spans="3:11" ht="18">
      <c r="C32" s="1"/>
      <c r="D32" s="1"/>
      <c r="F32" s="5"/>
      <c r="G32" s="5"/>
      <c r="H32" s="5"/>
      <c r="I32" s="5"/>
      <c r="J32" s="5"/>
      <c r="K32" s="5"/>
    </row>
    <row r="33" spans="3:11" ht="18">
      <c r="C33" s="1"/>
      <c r="D33" s="1"/>
      <c r="F33" s="5"/>
      <c r="G33" s="5"/>
      <c r="H33" s="5"/>
      <c r="I33" s="5"/>
      <c r="J33" s="5"/>
      <c r="K33" s="5"/>
    </row>
  </sheetData>
  <mergeCells count="11">
    <mergeCell ref="B3:B4"/>
    <mergeCell ref="B12:C12"/>
    <mergeCell ref="B2:M2"/>
    <mergeCell ref="L3:L4"/>
    <mergeCell ref="C3:C4"/>
    <mergeCell ref="M3:M4"/>
    <mergeCell ref="D3:D4"/>
    <mergeCell ref="G3:G4"/>
    <mergeCell ref="H3:K3"/>
    <mergeCell ref="E3:E4"/>
    <mergeCell ref="F3:F4"/>
  </mergeCells>
  <phoneticPr fontId="0" type="noConversion"/>
  <printOptions horizontalCentered="1" verticalCentered="1"/>
  <pageMargins left="0" right="0" top="0"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dimension ref="B1:F3"/>
  <sheetViews>
    <sheetView workbookViewId="0">
      <selection activeCell="I31" sqref="I31"/>
    </sheetView>
  </sheetViews>
  <sheetFormatPr defaultRowHeight="12.75"/>
  <cols>
    <col min="2" max="6" width="16.140625" customWidth="1"/>
  </cols>
  <sheetData>
    <row r="1" spans="2:6" ht="13.5" thickBot="1"/>
    <row r="2" spans="2:6">
      <c r="B2" s="70" t="s">
        <v>171</v>
      </c>
      <c r="C2" s="55" t="s">
        <v>175</v>
      </c>
      <c r="D2" s="55" t="s">
        <v>179</v>
      </c>
      <c r="E2" s="55" t="s">
        <v>182</v>
      </c>
      <c r="F2" s="56" t="s">
        <v>184</v>
      </c>
    </row>
    <row r="3" spans="2:6" ht="15.75" thickBot="1">
      <c r="B3" s="71">
        <v>7662659</v>
      </c>
      <c r="C3" s="72">
        <v>7672485</v>
      </c>
      <c r="D3" s="72">
        <v>7678435</v>
      </c>
      <c r="E3" s="72">
        <v>7687688</v>
      </c>
      <c r="F3" s="73">
        <v>7696276</v>
      </c>
    </row>
  </sheetData>
  <phoneticPr fontId="0"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dimension ref="B1:F6"/>
  <sheetViews>
    <sheetView workbookViewId="0">
      <selection activeCell="I36" sqref="I36"/>
    </sheetView>
  </sheetViews>
  <sheetFormatPr defaultRowHeight="12.75"/>
  <cols>
    <col min="2" max="6" width="16.7109375" customWidth="1"/>
  </cols>
  <sheetData>
    <row r="1" spans="2:6" ht="13.5" thickBot="1"/>
    <row r="2" spans="2:6">
      <c r="B2" s="70" t="s">
        <v>171</v>
      </c>
      <c r="C2" s="55" t="s">
        <v>175</v>
      </c>
      <c r="D2" s="55" t="s">
        <v>179</v>
      </c>
      <c r="E2" s="55" t="s">
        <v>182</v>
      </c>
      <c r="F2" s="56" t="s">
        <v>184</v>
      </c>
    </row>
    <row r="3" spans="2:6" ht="15.75" thickBot="1">
      <c r="B3" s="71">
        <v>3569344</v>
      </c>
      <c r="C3" s="72">
        <v>3580169</v>
      </c>
      <c r="D3" s="72">
        <v>3586933</v>
      </c>
      <c r="E3" s="72">
        <v>3597129</v>
      </c>
      <c r="F3" s="73">
        <v>3606448</v>
      </c>
    </row>
    <row r="6" spans="2:6">
      <c r="B6" s="5"/>
      <c r="C6" s="5"/>
      <c r="D6" s="5"/>
      <c r="E6" s="5"/>
      <c r="F6" s="5"/>
    </row>
  </sheetData>
  <phoneticPr fontId="0" type="noConversion"/>
  <pageMargins left="0.75" right="0.75" top="1" bottom="1"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k_total_tec_0521</vt:lpstr>
      <vt:lpstr>regularizati_0521</vt:lpstr>
      <vt:lpstr>evolutie_rp_0521</vt:lpstr>
      <vt:lpstr>sume_euro_0521</vt:lpstr>
      <vt:lpstr>sume_euro_0521_graf</vt:lpstr>
      <vt:lpstr>evolutie_contrib_0521</vt:lpstr>
      <vt:lpstr>part_fonduri_0521</vt:lpstr>
      <vt:lpstr>evolutie_rp_0521_graf</vt:lpstr>
      <vt:lpstr>evolutie_aleatorii_0521_graf</vt:lpstr>
      <vt:lpstr>participanti_judete_0521</vt:lpstr>
      <vt:lpstr>participanti_jud_dom_0521</vt:lpstr>
      <vt:lpstr>conturi_goale_0521</vt:lpstr>
      <vt:lpstr>rp_sexe_0521</vt:lpstr>
      <vt:lpstr>Sheet1</vt:lpstr>
      <vt:lpstr>rp_varste_sexe_0521</vt:lpstr>
      <vt:lpstr>Sheet2</vt:lpstr>
      <vt:lpstr>evolutie_contrib_0521!Print_Area</vt:lpstr>
      <vt:lpstr>evolutie_rp_0521!Print_Area</vt:lpstr>
      <vt:lpstr>k_total_tec_0521!Print_Area</vt:lpstr>
      <vt:lpstr>part_fonduri_0521!Print_Area</vt:lpstr>
      <vt:lpstr>participanti_judete_0521!Print_Area</vt:lpstr>
      <vt:lpstr>rp_sexe_0521!Print_Area</vt:lpstr>
      <vt:lpstr>rp_varste_sexe_0521!Print_Area</vt:lpstr>
      <vt:lpstr>sume_euro_0521!Print_Area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2021-07-27T09:47:53Z</cp:lastPrinted>
  <dcterms:created xsi:type="dcterms:W3CDTF">2008-08-08T07:39:32Z</dcterms:created>
  <dcterms:modified xsi:type="dcterms:W3CDTF">2021-07-27T10:08:41Z</dcterms:modified>
</cp:coreProperties>
</file>