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85" yWindow="-15" windowWidth="14370" windowHeight="13500" tabRatio="860"/>
  </bookViews>
  <sheets>
    <sheet name="k_total_tec_0421" sheetId="23" r:id="rId1"/>
    <sheet name="regularizati_0421" sheetId="31" r:id="rId2"/>
    <sheet name="evolutie_rp_0421" sheetId="1" r:id="rId3"/>
    <sheet name="sume_euro_0421" sheetId="15" r:id="rId4"/>
    <sheet name="sume_euro_0421_graf" sheetId="16" r:id="rId5"/>
    <sheet name="evolutie_contrib_0421" sheetId="25" r:id="rId6"/>
    <sheet name="part_fonduri_0421" sheetId="24" r:id="rId7"/>
    <sheet name="evolutie_rp_0421_graf" sheetId="13" r:id="rId8"/>
    <sheet name="evolutie_aleatorii_0421_graf" sheetId="14" r:id="rId9"/>
    <sheet name="participanti_judete_0421" sheetId="17" r:id="rId10"/>
    <sheet name="participanti_jud_dom_0421" sheetId="32" r:id="rId11"/>
    <sheet name="conturi_goale_0421" sheetId="30" r:id="rId12"/>
    <sheet name="rp_sexe_0421" sheetId="26" r:id="rId13"/>
    <sheet name="Sheet1" sheetId="33" r:id="rId14"/>
    <sheet name="rp_varste_sexe_0431" sheetId="28" r:id="rId15"/>
    <sheet name="Sheet2" sheetId="34" r:id="rId16"/>
  </sheets>
  <externalReferences>
    <externalReference r:id="rId17"/>
  </externalReferences>
  <definedNames>
    <definedName name="_xlnm.Print_Area" localSheetId="5">evolutie_contrib_0421!$B$2:$G$13</definedName>
    <definedName name="_xlnm.Print_Area" localSheetId="2">evolutie_rp_0421!$B$2:$G$12</definedName>
    <definedName name="_xlnm.Print_Area" localSheetId="0">k_total_tec_0421!$B$2:$K$15</definedName>
    <definedName name="_xlnm.Print_Area" localSheetId="6">part_fonduri_0421!$B$2:$M$12</definedName>
    <definedName name="_xlnm.Print_Area" localSheetId="10">participanti_jud_dom_0421!#REF!</definedName>
    <definedName name="_xlnm.Print_Area" localSheetId="9">participanti_judete_0421!$B$2:$E$48</definedName>
    <definedName name="_xlnm.Print_Area" localSheetId="12">rp_sexe_0421!$B$2:$F$12</definedName>
    <definedName name="_xlnm.Print_Area" localSheetId="14">rp_varste_sexe_0431!$B$2:$P$14</definedName>
    <definedName name="_xlnm.Print_Area" localSheetId="3">sume_euro_0421!$B$2:$H$13</definedName>
  </definedNames>
  <calcPr calcId="125725"/>
</workbook>
</file>

<file path=xl/calcChain.xml><?xml version="1.0" encoding="utf-8"?>
<calcChain xmlns="http://schemas.openxmlformats.org/spreadsheetml/2006/main">
  <c r="G12" i="1"/>
  <c r="G13" i="15"/>
  <c r="G13" i="25" s="1"/>
  <c r="G12"/>
  <c r="G11"/>
  <c r="G10"/>
  <c r="G9"/>
  <c r="G8"/>
  <c r="G7"/>
  <c r="G6"/>
  <c r="H7" i="15"/>
  <c r="H13" s="1"/>
  <c r="H8"/>
  <c r="H9"/>
  <c r="H10"/>
  <c r="H11"/>
  <c r="H12"/>
  <c r="H6"/>
  <c r="F13"/>
  <c r="F12" i="1"/>
  <c r="F12" i="25"/>
  <c r="F11"/>
  <c r="F10"/>
  <c r="F9"/>
  <c r="F8"/>
  <c r="F7"/>
  <c r="F6"/>
  <c r="E13" i="15"/>
  <c r="E12" i="1"/>
  <c r="E12" i="25"/>
  <c r="E11"/>
  <c r="E10"/>
  <c r="E9"/>
  <c r="E8"/>
  <c r="E7"/>
  <c r="E6"/>
  <c r="D13" i="15"/>
  <c r="D13" i="25" s="1"/>
  <c r="D12" i="1"/>
  <c r="D12" i="25"/>
  <c r="D11"/>
  <c r="D10"/>
  <c r="D9"/>
  <c r="D8"/>
  <c r="D7"/>
  <c r="D6"/>
  <c r="D48" i="17"/>
  <c r="E48" s="1"/>
  <c r="M6" i="24"/>
  <c r="M12" s="1"/>
  <c r="F6" i="31"/>
  <c r="F7"/>
  <c r="F8"/>
  <c r="F9"/>
  <c r="F10"/>
  <c r="F11"/>
  <c r="F5"/>
  <c r="D53" i="32"/>
  <c r="E8" i="28"/>
  <c r="F8"/>
  <c r="G8"/>
  <c r="H8"/>
  <c r="D8"/>
  <c r="E9"/>
  <c r="D9" s="1"/>
  <c r="F9"/>
  <c r="G9"/>
  <c r="H9"/>
  <c r="E10"/>
  <c r="D10" s="1"/>
  <c r="F10"/>
  <c r="F14" s="1"/>
  <c r="G10"/>
  <c r="H10"/>
  <c r="E11"/>
  <c r="D11"/>
  <c r="F11"/>
  <c r="G11"/>
  <c r="H11"/>
  <c r="E12"/>
  <c r="D12" s="1"/>
  <c r="F12"/>
  <c r="G12"/>
  <c r="H12"/>
  <c r="E13"/>
  <c r="D13" s="1"/>
  <c r="F13"/>
  <c r="G13"/>
  <c r="H13"/>
  <c r="E7"/>
  <c r="F7"/>
  <c r="G7"/>
  <c r="D7" s="1"/>
  <c r="H7"/>
  <c r="H14" s="1"/>
  <c r="J12" i="24"/>
  <c r="L12"/>
  <c r="M7"/>
  <c r="M8"/>
  <c r="M9"/>
  <c r="M10"/>
  <c r="M11"/>
  <c r="M5"/>
  <c r="K12"/>
  <c r="F12" i="23"/>
  <c r="K14" i="28"/>
  <c r="O14"/>
  <c r="K6" i="23"/>
  <c r="K12"/>
  <c r="K7"/>
  <c r="K8"/>
  <c r="K9"/>
  <c r="K10"/>
  <c r="K11"/>
  <c r="K5"/>
  <c r="I6"/>
  <c r="I5"/>
  <c r="I12" s="1"/>
  <c r="I7"/>
  <c r="I8"/>
  <c r="I9"/>
  <c r="I10"/>
  <c r="I11"/>
  <c r="E37" i="17"/>
  <c r="D12" i="24"/>
  <c r="G12" i="31"/>
  <c r="H7" s="1"/>
  <c r="E12" i="23"/>
  <c r="D12"/>
  <c r="D11" i="26"/>
  <c r="D10"/>
  <c r="D9"/>
  <c r="D8"/>
  <c r="D6"/>
  <c r="D5"/>
  <c r="D12" s="1"/>
  <c r="D7"/>
  <c r="E12"/>
  <c r="F12"/>
  <c r="K12" i="31"/>
  <c r="J12"/>
  <c r="D12"/>
  <c r="E12"/>
  <c r="I11"/>
  <c r="I10"/>
  <c r="C10"/>
  <c r="I9"/>
  <c r="C9"/>
  <c r="I8"/>
  <c r="C8"/>
  <c r="I7"/>
  <c r="C7"/>
  <c r="I6"/>
  <c r="C6"/>
  <c r="I5"/>
  <c r="B5"/>
  <c r="J12" i="23"/>
  <c r="G12"/>
  <c r="H12"/>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8" i="31"/>
  <c r="H10"/>
  <c r="F12"/>
  <c r="E14" i="17"/>
  <c r="E31"/>
  <c r="E14" i="28"/>
  <c r="B6" i="26"/>
  <c r="B8" i="28"/>
  <c r="B6" i="24"/>
  <c r="B7" i="25"/>
  <c r="B6" i="1"/>
  <c r="B7" i="15"/>
  <c r="E21" i="17"/>
  <c r="E15"/>
  <c r="E38"/>
  <c r="E43"/>
  <c r="E24"/>
  <c r="E40"/>
  <c r="E11"/>
  <c r="E35"/>
  <c r="E16"/>
  <c r="E41"/>
  <c r="E26"/>
  <c r="E18"/>
  <c r="E17"/>
  <c r="E6"/>
  <c r="E42"/>
  <c r="E19"/>
  <c r="E8"/>
  <c r="E7"/>
  <c r="E32"/>
  <c r="E25"/>
  <c r="E46"/>
  <c r="E47"/>
  <c r="E12"/>
  <c r="E10"/>
  <c r="E33"/>
  <c r="E36"/>
  <c r="E13"/>
  <c r="E22"/>
  <c r="B7" i="24"/>
  <c r="B7" i="1"/>
  <c r="B7" i="26"/>
  <c r="B8" i="25"/>
  <c r="B9" i="28"/>
  <c r="B8" i="15"/>
  <c r="B10" i="28"/>
  <c r="B8" i="24"/>
  <c r="B9" i="25"/>
  <c r="B9" i="15"/>
  <c r="B8" i="1"/>
  <c r="B8" i="26"/>
  <c r="B10" i="15"/>
  <c r="B9" i="26"/>
  <c r="B9" i="24"/>
  <c r="B9" i="1"/>
  <c r="B11" i="28"/>
  <c r="B10" i="25"/>
  <c r="B10" i="24"/>
  <c r="B11" i="25"/>
  <c r="B10" i="1"/>
  <c r="B12" i="28"/>
  <c r="B10" i="26"/>
  <c r="B11" i="15"/>
  <c r="B12" i="25"/>
  <c r="B12" i="15"/>
  <c r="B11" i="1"/>
  <c r="B13" i="28"/>
  <c r="B11" i="26"/>
  <c r="B11" i="24"/>
  <c r="H9" i="31"/>
  <c r="H6"/>
  <c r="H12"/>
  <c r="D14" i="28" l="1"/>
  <c r="G14"/>
  <c r="E45" i="17"/>
  <c r="E44"/>
  <c r="E27"/>
  <c r="E23"/>
  <c r="E29"/>
  <c r="E9"/>
  <c r="E39"/>
  <c r="E20"/>
  <c r="E28"/>
  <c r="E5"/>
  <c r="E30"/>
  <c r="E34"/>
  <c r="F13" i="25"/>
  <c r="E13"/>
  <c r="I12" i="31"/>
  <c r="H5"/>
  <c r="H11"/>
</calcChain>
</file>

<file path=xl/sharedStrings.xml><?xml version="1.0" encoding="utf-8"?>
<sst xmlns="http://schemas.openxmlformats.org/spreadsheetml/2006/main" count="351" uniqueCount="193">
  <si>
    <t>Numar participanti in Registrul Participantilor la luna de referinta  MARTIE 2021</t>
  </si>
  <si>
    <t>Transferuri validate catre alte fonduri la luna de referinta APRILIE 2021</t>
  </si>
  <si>
    <t>Transferuri validate de la alte fonduri la luna de referinta   APRILIE 2021</t>
  </si>
  <si>
    <t>Acte aderare validate pentru luna de referinta  APRILIE 2021</t>
  </si>
  <si>
    <t>Asigurati repartizati aleatoriu la luna de referinta APRILIE 2021</t>
  </si>
  <si>
    <t>Numar participanti in Registrul participantilor dupa repartizarea aleatorie la luna de referinta   APRILIE 2021</t>
  </si>
  <si>
    <t>Numar de participanti pentru care se fac viramente in luna de referinta APRILIE 2021</t>
  </si>
  <si>
    <t>aprilie 2021</t>
  </si>
  <si>
    <t>martie 2021</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</si>
  <si>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</si>
  <si>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</si>
  <si>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</si>
  <si>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</si>
  <si>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</si>
  <si>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</si>
  <si>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</si>
  <si>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</si>
  <si>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</si>
  <si>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</si>
  <si>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</si>
  <si>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</si>
  <si>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</si>
  <si>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</si>
  <si>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</si>
  <si>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</si>
  <si>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</si>
  <si>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</si>
  <si>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</si>
  <si>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</si>
  <si>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</si>
  <si>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</si>
  <si>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</si>
  <si>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</si>
  <si>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</si>
  <si>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</si>
  <si>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</si>
  <si>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</si>
  <si>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</si>
  <si>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</si>
  <si>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</si>
  <si>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</si>
  <si>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</si>
  <si>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</si>
  <si>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</si>
  <si>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</si>
  <si>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</si>
  <si>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</si>
  <si>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</si>
  <si>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</si>
  <si>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</si>
  <si>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</si>
  <si>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</si>
  <si>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</si>
  <si>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</si>
  <si>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</si>
  <si>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</si>
  <si>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</si>
  <si>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</si>
  <si>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</si>
  <si>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</si>
  <si>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</si>
  <si>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</si>
  <si>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</si>
  <si>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</si>
  <si>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</si>
  <si>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</si>
  <si>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</si>
  <si>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</si>
  <si>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</si>
  <si>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</si>
  <si>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</si>
  <si>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</si>
  <si>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</si>
  <si>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</si>
  <si>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</si>
  <si>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</si>
  <si>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</si>
  <si>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</si>
  <si>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</si>
  <si>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</si>
  <si>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</si>
  <si>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</si>
  <si>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</si>
  <si>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</si>
  <si>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</si>
  <si>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</si>
  <si>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</si>
  <si>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</si>
  <si>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</si>
  <si>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</si>
  <si>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</si>
  <si>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</si>
  <si>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</si>
  <si>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</si>
  <si>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</si>
  <si>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</si>
  <si>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</si>
  <si>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</si>
  <si>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</si>
  <si>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</si>
  <si>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</si>
  <si>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</si>
  <si>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</si>
  <si>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</si>
  <si>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</si>
  <si>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</si>
  <si>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</si>
  <si>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</si>
  <si>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</si>
  <si>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</si>
  <si>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</si>
  <si>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</si>
  <si>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</si>
  <si>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</si>
  <si>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</si>
  <si>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</si>
  <si>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</si>
  <si>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</si>
  <si>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</si>
  <si>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</si>
  <si>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</si>
  <si>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</si>
  <si>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</si>
  <si>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</si>
  <si>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</si>
  <si>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</si>
  <si>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</si>
  <si>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</si>
  <si>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</si>
  <si>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</si>
  <si>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</si>
  <si>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</si>
  <si>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</si>
  <si>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</si>
  <si>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</si>
  <si>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</si>
  <si>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</si>
  <si>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</si>
  <si>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</si>
  <si>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</si>
  <si>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</si>
  <si>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</si>
  <si>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</si>
  <si>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</si>
  <si>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</si>
  <si>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</si>
  <si>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</si>
  <si>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</si>
  <si>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</si>
  <si>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</si>
  <si>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</si>
  <si>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</si>
  <si>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</si>
  <si>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</si>
  <si>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</si>
  <si>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</si>
  <si>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IANUARIE 2021</t>
  </si>
  <si>
    <t>Ianuarie 2021'</t>
  </si>
  <si>
    <t>ianuarie 2021</t>
  </si>
  <si>
    <t xml:space="preserve">1Euro 4,8876 BNR 18/03/2021)              </t>
  </si>
  <si>
    <t>FEBRUARIE 2021</t>
  </si>
  <si>
    <t>Februarie 2021'</t>
  </si>
  <si>
    <t>februarie 2021</t>
  </si>
  <si>
    <t xml:space="preserve">1Euro 4,9261 BNR 19/04/2021)              </t>
  </si>
  <si>
    <t>MARTIE 2021</t>
  </si>
  <si>
    <t>Martie 2021'</t>
  </si>
  <si>
    <t xml:space="preserve">1Euro 4,9268 BNR 18/05/2021)              </t>
  </si>
  <si>
    <t>APRILIE 2021</t>
  </si>
  <si>
    <t>(BNR  18/06/2021)</t>
  </si>
  <si>
    <t xml:space="preserve">1Euro 4,9250 BNR 18/06/2021)              </t>
  </si>
  <si>
    <t>Situatie centralizatoare
privind numarul participantilor si contributiile virate la fondurile de pensii administrate privat
aferente lunii de referinta APRILIE 2021</t>
  </si>
  <si>
    <t>1 EUR</t>
  </si>
  <si>
    <r>
      <t xml:space="preserve">din care, Numar participanti pentru care s-au efectuat regularizari prin actualizarea cu datele primite de la angajatori </t>
    </r>
    <r>
      <rPr>
        <b/>
        <sz val="10"/>
        <color rgb="FFFF0000"/>
        <rFont val="Arial"/>
        <family val="2"/>
      </rPr>
      <t>(*)</t>
    </r>
  </si>
  <si>
    <r>
      <t xml:space="preserve">Numar participanti cu contributii restante de la luni anterioare, virate la luna de referinta </t>
    </r>
    <r>
      <rPr>
        <b/>
        <sz val="10"/>
        <color rgb="FFFF0000"/>
        <rFont val="Arial"/>
        <family val="2"/>
      </rPr>
      <t>(**)</t>
    </r>
  </si>
  <si>
    <r>
      <t xml:space="preserve">Numar participanti cu contributii achitate in plus la luni anterioare, regularizate la luna de referinta </t>
    </r>
    <r>
      <rPr>
        <b/>
        <sz val="10"/>
        <color rgb="FFFF000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</si>
  <si>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</si>
  <si>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APRILIE  2021</t>
  </si>
  <si>
    <t>Situatie centralizatoare                
privind valoarea in Euro a viramentelor catre fondurile de pensii administrate privat 
aferente lunilor de referinta IANUARIE 2020 - APRILIE 2021</t>
  </si>
  <si>
    <t xml:space="preserve">1Euro 4,8876 
BNR (18/03/2021)              </t>
  </si>
  <si>
    <t xml:space="preserve">1Euro 4,9261 
BNR (19/04/2021)              </t>
  </si>
  <si>
    <t xml:space="preserve">1Euro 4,9268 
BNR (18/05/2021)              </t>
  </si>
  <si>
    <t xml:space="preserve">1Euro 4,9250 
BNR (18/06/2021)              </t>
  </si>
  <si>
    <t>Situatie centralizatoare               
privind evolutia contributiei medii in Euro la pilonul II a participantilor pana la luna de referinta 
APRILIE 2021</t>
  </si>
  <si>
    <t xml:space="preserve">1Euro 4,8876 
BNR 18/03/2021)              </t>
  </si>
  <si>
    <t xml:space="preserve">1Euro 4,9261 
BNR 19/04/2021)              </t>
  </si>
  <si>
    <t xml:space="preserve">1Euro 4,9268 
BNR 18/05/2021)              </t>
  </si>
  <si>
    <t xml:space="preserve">1Euro 4,9250 
BNR 18/062021)              </t>
  </si>
  <si>
    <t>Situatie centralizatoare           
privind repartizarea participantilor dupa judetul 
angajatorului la luna de referinta 
APRILIE 2021</t>
  </si>
  <si>
    <t>Situatie centralizatoare privind repartizarea participantilor
 dupa judetul de domiciliu pentru care se fac viramente 
la luna de referinta 
APRILIE 2021</t>
  </si>
  <si>
    <t>Situatie centralizatoare privind numarul de participanti  
care nu figurează cu declaraţii depuse 
in sistemul public de pensii</t>
  </si>
  <si>
    <t>Situatie centralizatoare    
privind repartizarea pe sexe a participantilor    
aferente lunii de referinta 
APRILIE 2021</t>
  </si>
  <si>
    <t>Situatie centralizatoare              
privind repartizarea pe sexe si varste a participantilor              
aferente lunii de referinta 
APRILIE 2021</t>
  </si>
  <si>
    <t>Aprilie 2021'</t>
  </si>
</sst>
</file>

<file path=xl/styles.xml><?xml version="1.0" encoding="utf-8"?>
<styleSheet xmlns="http://schemas.openxmlformats.org/spreadsheetml/2006/main">
  <numFmts count="1">
    <numFmt numFmtId="164" formatCode="#,##0.0000"/>
  </numFmts>
  <fonts count="38">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1"/>
      <name val="Arial"/>
      <family val="2"/>
    </font>
    <font>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s>
  <cellStyleXfs count="4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1" fillId="0" borderId="0"/>
    <xf numFmtId="0" fontId="7" fillId="0" borderId="0"/>
    <xf numFmtId="0" fontId="2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23">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29" fillId="0" borderId="0" xfId="0" applyFont="1"/>
    <xf numFmtId="0" fontId="0" fillId="0" borderId="0" xfId="0" applyAlignment="1">
      <alignment wrapText="1"/>
    </xf>
    <xf numFmtId="0" fontId="3" fillId="0" borderId="0" xfId="38" applyFont="1"/>
    <xf numFmtId="10" fontId="3" fillId="0" borderId="0" xfId="38" applyNumberFormat="1" applyFont="1"/>
    <xf numFmtId="0" fontId="31" fillId="0" borderId="0" xfId="0" applyFont="1" applyAlignment="1">
      <alignment horizontal="right"/>
    </xf>
    <xf numFmtId="164" fontId="31" fillId="0" borderId="0" xfId="0" applyNumberFormat="1" applyFont="1" applyAlignment="1">
      <alignment horizontal="left" vertical="center"/>
    </xf>
    <xf numFmtId="0" fontId="26" fillId="0" borderId="0" xfId="0" applyFont="1"/>
    <xf numFmtId="3" fontId="26" fillId="0" borderId="0" xfId="0" applyNumberFormat="1" applyFont="1"/>
    <xf numFmtId="0" fontId="31" fillId="0" borderId="0" xfId="0" applyFont="1"/>
    <xf numFmtId="0" fontId="2" fillId="24" borderId="10" xfId="0" applyFont="1" applyFill="1" applyBorder="1" applyAlignment="1">
      <alignment horizontal="center" vertical="center" wrapText="1"/>
    </xf>
    <xf numFmtId="0" fontId="21" fillId="0" borderId="0" xfId="0" applyFont="1"/>
    <xf numFmtId="4" fontId="0" fillId="0" borderId="0" xfId="0" applyNumberFormat="1"/>
    <xf numFmtId="4" fontId="28" fillId="0" borderId="0" xfId="0" applyNumberFormat="1" applyFont="1" applyBorder="1"/>
    <xf numFmtId="0" fontId="34" fillId="0" borderId="0" xfId="38" applyFont="1"/>
    <xf numFmtId="3" fontId="4" fillId="0" borderId="0" xfId="0" applyNumberFormat="1" applyFont="1" applyBorder="1"/>
    <xf numFmtId="3" fontId="0" fillId="0" borderId="0" xfId="0" applyNumberFormat="1" applyBorder="1"/>
    <xf numFmtId="3" fontId="3" fillId="0" borderId="0" xfId="38" applyNumberFormat="1" applyFont="1"/>
    <xf numFmtId="0" fontId="0" fillId="25" borderId="0" xfId="0" applyFill="1"/>
    <xf numFmtId="0" fontId="2" fillId="24" borderId="11" xfId="0" applyFont="1" applyFill="1" applyBorder="1" applyAlignment="1">
      <alignment horizontal="center" vertical="center" wrapText="1"/>
    </xf>
    <xf numFmtId="0" fontId="35" fillId="0" borderId="0" xfId="0" applyFont="1" applyAlignment="1">
      <alignment horizontal="right"/>
    </xf>
    <xf numFmtId="164" fontId="36" fillId="0" borderId="0" xfId="0" quotePrefix="1" applyNumberFormat="1" applyFont="1" applyAlignment="1">
      <alignment horizontal="left"/>
    </xf>
    <xf numFmtId="0" fontId="35" fillId="0" borderId="0" xfId="0" applyFont="1"/>
    <xf numFmtId="0" fontId="26" fillId="26" borderId="10" xfId="0" applyFont="1" applyFill="1" applyBorder="1" applyAlignment="1">
      <alignment horizontal="center" vertical="center" wrapText="1"/>
    </xf>
    <xf numFmtId="0" fontId="27" fillId="26" borderId="14" xfId="0" applyFont="1" applyFill="1" applyBorder="1" applyAlignment="1">
      <alignment horizontal="centerContinuous"/>
    </xf>
    <xf numFmtId="0" fontId="27" fillId="26" borderId="15" xfId="0" applyFont="1" applyFill="1" applyBorder="1" applyAlignment="1">
      <alignment horizontal="centerContinuous"/>
    </xf>
    <xf numFmtId="3" fontId="27" fillId="26" borderId="15" xfId="0" applyNumberFormat="1" applyFont="1" applyFill="1" applyBorder="1"/>
    <xf numFmtId="3" fontId="27" fillId="26" borderId="16" xfId="0" applyNumberFormat="1" applyFont="1" applyFill="1" applyBorder="1"/>
    <xf numFmtId="0" fontId="26" fillId="27" borderId="11" xfId="0" applyFont="1" applyFill="1" applyBorder="1" applyAlignment="1">
      <alignment horizontal="center"/>
    </xf>
    <xf numFmtId="0" fontId="33" fillId="27" borderId="10" xfId="0" applyFont="1" applyFill="1" applyBorder="1" applyAlignment="1">
      <alignment horizontal="left"/>
    </xf>
    <xf numFmtId="3" fontId="27" fillId="27" borderId="10" xfId="0" applyNumberFormat="1" applyFont="1" applyFill="1" applyBorder="1"/>
    <xf numFmtId="3" fontId="27" fillId="27" borderId="12" xfId="0" applyNumberFormat="1" applyFont="1" applyFill="1" applyBorder="1"/>
    <xf numFmtId="0" fontId="26" fillId="27" borderId="11" xfId="0" quotePrefix="1" applyFont="1" applyFill="1" applyBorder="1" applyAlignment="1">
      <alignment horizontal="center"/>
    </xf>
    <xf numFmtId="0" fontId="26" fillId="27" borderId="10" xfId="0" applyFont="1" applyFill="1" applyBorder="1" applyAlignment="1">
      <alignment horizontal="left"/>
    </xf>
    <xf numFmtId="0" fontId="26" fillId="26" borderId="12" xfId="0" applyFont="1" applyFill="1" applyBorder="1" applyAlignment="1">
      <alignment horizontal="center" vertical="center" wrapText="1"/>
    </xf>
    <xf numFmtId="10" fontId="27" fillId="26" borderId="15" xfId="0" applyNumberFormat="1" applyFont="1" applyFill="1" applyBorder="1"/>
    <xf numFmtId="10" fontId="27" fillId="27" borderId="10" xfId="0" applyNumberFormat="1" applyFont="1" applyFill="1" applyBorder="1"/>
    <xf numFmtId="3" fontId="27" fillId="26" borderId="15" xfId="0" applyNumberFormat="1" applyFont="1" applyFill="1" applyBorder="1" applyAlignment="1">
      <alignment horizontal="right"/>
    </xf>
    <xf numFmtId="3" fontId="27" fillId="26" borderId="16" xfId="0" applyNumberFormat="1" applyFont="1" applyFill="1" applyBorder="1" applyAlignment="1">
      <alignment horizontal="right"/>
    </xf>
    <xf numFmtId="0" fontId="35" fillId="26" borderId="10" xfId="0" applyFont="1" applyFill="1" applyBorder="1" applyAlignment="1">
      <alignment vertical="center" wrapText="1"/>
    </xf>
    <xf numFmtId="0" fontId="26" fillId="0" borderId="22" xfId="0" applyFont="1" applyBorder="1"/>
    <xf numFmtId="0" fontId="26" fillId="0" borderId="14" xfId="0" applyFont="1" applyBorder="1"/>
    <xf numFmtId="17" fontId="26" fillId="26" borderId="20" xfId="0" quotePrefix="1" applyNumberFormat="1" applyFont="1" applyFill="1" applyBorder="1" applyAlignment="1">
      <alignment horizontal="center" vertical="center" wrapText="1"/>
    </xf>
    <xf numFmtId="17" fontId="26" fillId="26" borderId="18" xfId="0" quotePrefix="1" applyNumberFormat="1" applyFont="1" applyFill="1" applyBorder="1" applyAlignment="1">
      <alignment horizontal="center" vertical="center" wrapText="1"/>
    </xf>
    <xf numFmtId="0" fontId="26" fillId="26" borderId="11" xfId="0" applyFont="1" applyFill="1" applyBorder="1"/>
    <xf numFmtId="0" fontId="35" fillId="26" borderId="15" xfId="0" applyFont="1" applyFill="1" applyBorder="1" applyAlignment="1">
      <alignment vertical="center" wrapText="1"/>
    </xf>
    <xf numFmtId="0" fontId="35" fillId="26" borderId="16" xfId="0" applyFont="1" applyFill="1" applyBorder="1" applyAlignment="1">
      <alignment vertical="center" wrapText="1"/>
    </xf>
    <xf numFmtId="0" fontId="27" fillId="27" borderId="10" xfId="0" applyFont="1" applyFill="1" applyBorder="1"/>
    <xf numFmtId="0" fontId="27" fillId="27" borderId="12" xfId="0" applyFont="1" applyFill="1" applyBorder="1"/>
    <xf numFmtId="164" fontId="27" fillId="27" borderId="10" xfId="0" applyNumberFormat="1" applyFont="1" applyFill="1" applyBorder="1"/>
    <xf numFmtId="164" fontId="27" fillId="27" borderId="12" xfId="0" applyNumberFormat="1" applyFont="1" applyFill="1" applyBorder="1"/>
    <xf numFmtId="0" fontId="35" fillId="26" borderId="12" xfId="0" applyFont="1" applyFill="1" applyBorder="1" applyAlignment="1">
      <alignment vertical="center" wrapText="1"/>
    </xf>
    <xf numFmtId="2" fontId="27" fillId="26" borderId="15" xfId="0" applyNumberFormat="1" applyFont="1" applyFill="1" applyBorder="1" applyAlignment="1">
      <alignment horizontal="center"/>
    </xf>
    <xf numFmtId="2" fontId="27" fillId="26" borderId="16" xfId="0" applyNumberFormat="1" applyFont="1" applyFill="1" applyBorder="1" applyAlignment="1">
      <alignment horizontal="center"/>
    </xf>
    <xf numFmtId="2" fontId="27" fillId="27" borderId="10" xfId="0" applyNumberFormat="1" applyFont="1" applyFill="1" applyBorder="1" applyAlignment="1">
      <alignment horizontal="center"/>
    </xf>
    <xf numFmtId="2" fontId="27" fillId="27" borderId="12" xfId="0" applyNumberFormat="1" applyFont="1" applyFill="1" applyBorder="1" applyAlignment="1">
      <alignment horizontal="center"/>
    </xf>
    <xf numFmtId="3" fontId="3" fillId="0" borderId="0" xfId="0" applyNumberFormat="1" applyFont="1" applyFill="1" applyBorder="1"/>
    <xf numFmtId="17" fontId="26" fillId="26" borderId="22" xfId="0" quotePrefix="1" applyNumberFormat="1" applyFont="1" applyFill="1" applyBorder="1" applyAlignment="1">
      <alignment horizontal="center" vertical="center" wrapText="1"/>
    </xf>
    <xf numFmtId="3" fontId="27" fillId="27" borderId="14" xfId="0" applyNumberFormat="1" applyFont="1" applyFill="1" applyBorder="1"/>
    <xf numFmtId="3" fontId="27" fillId="27" borderId="15" xfId="0" applyNumberFormat="1" applyFont="1" applyFill="1" applyBorder="1"/>
    <xf numFmtId="3" fontId="27" fillId="27" borderId="16" xfId="0" applyNumberFormat="1" applyFont="1" applyFill="1" applyBorder="1"/>
    <xf numFmtId="0" fontId="26" fillId="26" borderId="11" xfId="38" applyFont="1" applyFill="1" applyBorder="1" applyAlignment="1">
      <alignment horizontal="center"/>
    </xf>
    <xf numFmtId="0" fontId="26" fillId="26" borderId="10" xfId="38" applyFont="1" applyFill="1" applyBorder="1" applyAlignment="1">
      <alignment horizontal="center"/>
    </xf>
    <xf numFmtId="10" fontId="26" fillId="26" borderId="12" xfId="38" applyNumberFormat="1" applyFont="1" applyFill="1" applyBorder="1" applyAlignment="1">
      <alignment horizontal="center"/>
    </xf>
    <xf numFmtId="0" fontId="27" fillId="27" borderId="11" xfId="38" applyFont="1" applyFill="1" applyBorder="1"/>
    <xf numFmtId="0" fontId="27" fillId="27" borderId="10" xfId="38" applyFont="1" applyFill="1" applyBorder="1"/>
    <xf numFmtId="10" fontId="27" fillId="27" borderId="12" xfId="38" applyNumberFormat="1" applyFont="1" applyFill="1" applyBorder="1"/>
    <xf numFmtId="0" fontId="27" fillId="26" borderId="14" xfId="38" applyFont="1" applyFill="1" applyBorder="1"/>
    <xf numFmtId="0" fontId="27" fillId="26" borderId="15" xfId="38" applyFont="1" applyFill="1" applyBorder="1"/>
    <xf numFmtId="10" fontId="27" fillId="26" borderId="16" xfId="38" applyNumberFormat="1" applyFont="1" applyFill="1" applyBorder="1"/>
    <xf numFmtId="0" fontId="26" fillId="26" borderId="12" xfId="38" applyFont="1" applyFill="1" applyBorder="1" applyAlignment="1">
      <alignment horizontal="center" vertical="center" wrapText="1"/>
    </xf>
    <xf numFmtId="0" fontId="26" fillId="26" borderId="12" xfId="38" applyFont="1" applyFill="1" applyBorder="1" applyAlignment="1">
      <alignment horizontal="center"/>
    </xf>
    <xf numFmtId="0" fontId="27" fillId="27" borderId="11" xfId="38" applyFont="1" applyFill="1" applyBorder="1" applyAlignment="1">
      <alignment horizontal="center"/>
    </xf>
    <xf numFmtId="3" fontId="27" fillId="27" borderId="12" xfId="37" applyNumberFormat="1" applyFont="1" applyFill="1" applyBorder="1"/>
    <xf numFmtId="17" fontId="27" fillId="27" borderId="11" xfId="0" quotePrefix="1" applyNumberFormat="1" applyFont="1" applyFill="1" applyBorder="1"/>
    <xf numFmtId="17" fontId="27" fillId="27" borderId="14" xfId="0" quotePrefix="1" applyNumberFormat="1" applyFont="1" applyFill="1" applyBorder="1"/>
    <xf numFmtId="3" fontId="6" fillId="0" borderId="10" xfId="0" applyNumberFormat="1" applyFont="1" applyBorder="1"/>
    <xf numFmtId="3" fontId="6" fillId="0" borderId="12" xfId="0" applyNumberFormat="1" applyFont="1" applyBorder="1"/>
    <xf numFmtId="0" fontId="26" fillId="26" borderId="23" xfId="0" applyFont="1" applyFill="1" applyBorder="1" applyAlignment="1">
      <alignment horizontal="center" vertical="center" wrapText="1"/>
    </xf>
    <xf numFmtId="0" fontId="26" fillId="26" borderId="21" xfId="0" applyFont="1" applyFill="1" applyBorder="1" applyAlignment="1">
      <alignment horizontal="center" vertical="center"/>
    </xf>
    <xf numFmtId="0" fontId="26" fillId="26" borderId="17" xfId="0" applyFont="1" applyFill="1" applyBorder="1" applyAlignment="1">
      <alignment horizontal="center" vertical="center"/>
    </xf>
    <xf numFmtId="3" fontId="26" fillId="26" borderId="12" xfId="0" applyNumberFormat="1" applyFont="1" applyFill="1" applyBorder="1" applyAlignment="1">
      <alignment horizontal="center" vertical="center" wrapText="1"/>
    </xf>
    <xf numFmtId="0" fontId="26" fillId="26" borderId="10" xfId="0" applyFont="1" applyFill="1" applyBorder="1" applyAlignment="1">
      <alignment horizontal="center" vertical="center" wrapText="1"/>
    </xf>
    <xf numFmtId="0" fontId="33" fillId="26" borderId="11" xfId="0" applyFont="1" applyFill="1" applyBorder="1" applyAlignment="1">
      <alignment horizontal="center" vertical="center" wrapText="1"/>
    </xf>
    <xf numFmtId="0" fontId="33" fillId="26" borderId="10" xfId="0" applyFont="1" applyFill="1" applyBorder="1" applyAlignment="1">
      <alignment horizontal="center" vertical="center" wrapText="1"/>
    </xf>
    <xf numFmtId="3" fontId="26" fillId="26" borderId="10" xfId="0" applyNumberFormat="1" applyFont="1" applyFill="1" applyBorder="1" applyAlignment="1">
      <alignment horizontal="center" vertical="center" wrapText="1"/>
    </xf>
    <xf numFmtId="0" fontId="26" fillId="26" borderId="12" xfId="0" applyFont="1" applyFill="1" applyBorder="1" applyAlignment="1">
      <alignment horizontal="center" vertical="center" wrapText="1"/>
    </xf>
    <xf numFmtId="0" fontId="21" fillId="0" borderId="0" xfId="0" applyFont="1" applyAlignment="1">
      <alignment horizontal="left" vertical="top" wrapText="1"/>
    </xf>
    <xf numFmtId="0" fontId="21" fillId="0" borderId="0" xfId="0" applyNumberFormat="1" applyFont="1" applyAlignment="1">
      <alignment horizontal="left" vertical="top" wrapText="1"/>
    </xf>
    <xf numFmtId="0" fontId="21" fillId="0" borderId="0" xfId="0" applyFont="1" applyAlignment="1">
      <alignment horizontal="left" wrapText="1"/>
    </xf>
    <xf numFmtId="0" fontId="0" fillId="0" borderId="0" xfId="0" applyAlignment="1">
      <alignment horizontal="left"/>
    </xf>
    <xf numFmtId="0" fontId="26" fillId="26" borderId="11" xfId="0" applyFont="1" applyFill="1" applyBorder="1" applyAlignment="1">
      <alignment horizontal="center" vertical="center" wrapText="1"/>
    </xf>
    <xf numFmtId="0" fontId="27" fillId="26" borderId="14" xfId="0" applyFont="1" applyFill="1" applyBorder="1" applyAlignment="1">
      <alignment horizontal="center"/>
    </xf>
    <xf numFmtId="0" fontId="27" fillId="26" borderId="15" xfId="0" applyFont="1" applyFill="1" applyBorder="1" applyAlignment="1">
      <alignment horizontal="center"/>
    </xf>
    <xf numFmtId="17" fontId="26" fillId="26" borderId="10" xfId="0" quotePrefix="1" applyNumberFormat="1" applyFont="1" applyFill="1" applyBorder="1" applyAlignment="1">
      <alignment horizontal="center" vertical="center" wrapText="1"/>
    </xf>
    <xf numFmtId="17" fontId="26" fillId="26" borderId="12" xfId="0" quotePrefix="1" applyNumberFormat="1" applyFont="1" applyFill="1" applyBorder="1" applyAlignment="1">
      <alignment horizontal="center" vertical="center" wrapText="1"/>
    </xf>
    <xf numFmtId="0" fontId="26" fillId="26" borderId="10" xfId="0" quotePrefix="1" applyFont="1" applyFill="1" applyBorder="1" applyAlignment="1">
      <alignment horizontal="center" vertical="center" wrapText="1"/>
    </xf>
    <xf numFmtId="0" fontId="21" fillId="26" borderId="10" xfId="0" applyFont="1" applyFill="1" applyBorder="1" applyAlignment="1">
      <alignment horizontal="center" vertical="center" wrapText="1"/>
    </xf>
    <xf numFmtId="0" fontId="21" fillId="26" borderId="11" xfId="0" applyFont="1" applyFill="1" applyBorder="1" applyAlignment="1">
      <alignment horizontal="center" vertical="center" wrapText="1"/>
    </xf>
    <xf numFmtId="0" fontId="21" fillId="26" borderId="12" xfId="0" applyFont="1" applyFill="1" applyBorder="1" applyAlignment="1">
      <alignment horizontal="center" vertical="center" wrapText="1"/>
    </xf>
    <xf numFmtId="0" fontId="26" fillId="26" borderId="11" xfId="38" applyFont="1" applyFill="1" applyBorder="1" applyAlignment="1">
      <alignment horizontal="center"/>
    </xf>
    <xf numFmtId="0" fontId="26" fillId="26" borderId="10" xfId="38" applyFont="1" applyFill="1" applyBorder="1" applyAlignment="1">
      <alignment horizontal="center"/>
    </xf>
    <xf numFmtId="0" fontId="26" fillId="26" borderId="12" xfId="38" applyFont="1" applyFill="1" applyBorder="1" applyAlignment="1">
      <alignment horizontal="center"/>
    </xf>
    <xf numFmtId="0" fontId="2" fillId="0" borderId="0" xfId="38" applyFont="1" applyAlignment="1">
      <alignment horizontal="center"/>
    </xf>
    <xf numFmtId="0" fontId="26" fillId="26" borderId="23" xfId="38" applyFont="1" applyFill="1" applyBorder="1" applyAlignment="1">
      <alignment horizontal="center" vertical="center" wrapText="1"/>
    </xf>
    <xf numFmtId="0" fontId="26" fillId="26" borderId="21" xfId="38" applyFont="1" applyFill="1" applyBorder="1" applyAlignment="1">
      <alignment horizontal="center" vertical="center"/>
    </xf>
    <xf numFmtId="0" fontId="26" fillId="26" borderId="17" xfId="38" applyFont="1" applyFill="1" applyBorder="1" applyAlignment="1">
      <alignment horizontal="center" vertical="center"/>
    </xf>
    <xf numFmtId="0" fontId="26" fillId="26" borderId="11" xfId="38" applyFont="1" applyFill="1" applyBorder="1" applyAlignment="1">
      <alignment horizontal="center" vertical="center"/>
    </xf>
    <xf numFmtId="0" fontId="26" fillId="26" borderId="10" xfId="38" applyFont="1" applyFill="1" applyBorder="1" applyAlignment="1">
      <alignment horizontal="center" vertical="center"/>
    </xf>
    <xf numFmtId="0" fontId="26" fillId="26" borderId="23" xfId="37" applyFont="1" applyFill="1" applyBorder="1" applyAlignment="1">
      <alignment horizontal="center" vertical="center" wrapText="1"/>
    </xf>
    <xf numFmtId="0" fontId="26" fillId="26" borderId="21" xfId="37" applyFont="1" applyFill="1" applyBorder="1" applyAlignment="1">
      <alignment horizontal="center" vertical="center"/>
    </xf>
    <xf numFmtId="0" fontId="26" fillId="26" borderId="17" xfId="37" applyFont="1" applyFill="1" applyBorder="1" applyAlignment="1">
      <alignment horizontal="center" vertical="center"/>
    </xf>
    <xf numFmtId="3" fontId="27" fillId="26" borderId="14" xfId="0" applyNumberFormat="1" applyFont="1" applyFill="1" applyBorder="1" applyAlignment="1">
      <alignment horizontal="center"/>
    </xf>
    <xf numFmtId="3" fontId="27" fillId="26" borderId="15" xfId="0" applyNumberFormat="1" applyFont="1" applyFill="1" applyBorder="1" applyAlignment="1">
      <alignment horizontal="center"/>
    </xf>
    <xf numFmtId="0" fontId="26" fillId="26" borderId="19" xfId="0" applyFont="1" applyFill="1" applyBorder="1" applyAlignment="1">
      <alignment horizontal="center" vertical="center" wrapText="1"/>
    </xf>
    <xf numFmtId="0" fontId="26" fillId="26" borderId="24" xfId="0" applyFont="1" applyFill="1" applyBorder="1" applyAlignment="1">
      <alignment horizontal="center" vertical="center" wrapText="1"/>
    </xf>
    <xf numFmtId="0" fontId="26" fillId="26" borderId="13" xfId="0" applyFont="1" applyFill="1" applyBorder="1" applyAlignment="1">
      <alignment horizontal="center" vertical="center" wrapText="1"/>
    </xf>
    <xf numFmtId="3" fontId="27" fillId="26" borderId="16" xfId="37" applyNumberFormat="1" applyFont="1" applyFill="1" applyBorder="1"/>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APRILIE 2021
</a:t>
            </a:r>
          </a:p>
        </c:rich>
      </c:tx>
      <c:layout>
        <c:manualLayout>
          <c:xMode val="edge"/>
          <c:yMode val="edge"/>
          <c:x val="0.3453456973340519"/>
          <c:y val="8.3328761986943445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rp_sexe_0421!$E$4:$F$4</c:f>
              <c:strCache>
                <c:ptCount val="2"/>
                <c:pt idx="0">
                  <c:v>femei</c:v>
                </c:pt>
                <c:pt idx="1">
                  <c:v>barbati</c:v>
                </c:pt>
              </c:strCache>
            </c:strRef>
          </c:cat>
          <c:val>
            <c:numRef>
              <c:f>rp_sexe_0421!$E$12:$F$12</c:f>
              <c:numCache>
                <c:formatCode>#,##0</c:formatCode>
                <c:ptCount val="2"/>
                <c:pt idx="0">
                  <c:v>3688497</c:v>
                </c:pt>
                <c:pt idx="1">
                  <c:v>3999191</c:v>
                </c:pt>
              </c:numCache>
            </c:numRef>
          </c:val>
        </c:ser>
        <c:dLbls>
          <c:showVal val="1"/>
          <c:showPercent val="1"/>
          <c:separator>
</c:separator>
        </c:dLbls>
      </c:pie3DChart>
    </c:plotArea>
    <c:legend>
      <c:legendPos val="r"/>
      <c:layout>
        <c:manualLayout>
          <c:xMode val="edge"/>
          <c:yMode val="edge"/>
          <c:x val="0.45283018867924552"/>
          <c:y val="0.80032733224222552"/>
          <c:w val="8.768035516093238E-2"/>
          <c:h val="0.14729950900163671"/>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Situatie centralizatoare privind repartizarea</a:t>
            </a:r>
          </a:p>
          <a:p>
            <a:pPr>
              <a:defRPr sz="1050"/>
            </a:pPr>
            <a:r>
              <a:rPr lang="en-US" sz="1050"/>
              <a:t> pe sexe si categorii de varsta a participantilor</a:t>
            </a:r>
          </a:p>
          <a:p>
            <a:pPr>
              <a:defRPr sz="1050"/>
            </a:pPr>
            <a:r>
              <a:rPr lang="en-US" sz="1050"/>
              <a:t> aferente lunii de referinta APRILIE 2021</a:t>
            </a:r>
          </a:p>
        </c:rich>
      </c:tx>
      <c:layout>
        <c:manualLayout>
          <c:xMode val="edge"/>
          <c:yMode val="edge"/>
          <c:x val="0.32125252372299623"/>
          <c:y val="9.1824404302403406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rp_varste_sexe_0431!$E$5:$H$5</c:f>
              <c:strCache>
                <c:ptCount val="1"/>
                <c:pt idx="0">
                  <c:v>15-25 ani 25-35 ani 35-45 ani peste 45 de ani</c:v>
                </c:pt>
              </c:strCache>
            </c:strRef>
          </c:tx>
          <c:dLbls>
            <c:dLbl>
              <c:idx val="0"/>
              <c:layout>
                <c:manualLayout>
                  <c:x val="-0.12367677708925449"/>
                  <c:y val="3.616787977117202E-3"/>
                </c:manualLayout>
              </c:layout>
              <c:showVal val="1"/>
            </c:dLbl>
            <c:dLbl>
              <c:idx val="1"/>
              <c:layout>
                <c:manualLayout>
                  <c:x val="-0.38098122350090874"/>
                  <c:y val="1.0002530402034695E-4"/>
                </c:manualLayout>
              </c:layout>
              <c:showVal val="1"/>
            </c:dLbl>
            <c:dLbl>
              <c:idx val="2"/>
              <c:layout>
                <c:manualLayout>
                  <c:x val="-0.42122958890493734"/>
                  <c:y val="3.639809674074621E-4"/>
                </c:manualLayout>
              </c:layout>
              <c:showVal val="1"/>
            </c:dLbl>
            <c:dLbl>
              <c:idx val="3"/>
              <c:layout>
                <c:manualLayout>
                  <c:x val="-0.20272170712388765"/>
                  <c:y val="-6.9335000421733651E-3"/>
                </c:manualLayout>
              </c:layout>
              <c:showVal val="1"/>
            </c:dLbl>
            <c:txPr>
              <a:bodyPr/>
              <a:lstStyle/>
              <a:p>
                <a:pPr>
                  <a:defRPr b="1"/>
                </a:pPr>
                <a:endParaRPr lang="en-US"/>
              </a:p>
            </c:txPr>
            <c:showVal val="1"/>
          </c:dLbls>
          <c:cat>
            <c:strRef>
              <c:f>rp_varste_sexe_0431!$E$5:$H$5</c:f>
              <c:strCache>
                <c:ptCount val="4"/>
                <c:pt idx="0">
                  <c:v>15-25 ani</c:v>
                </c:pt>
                <c:pt idx="1">
                  <c:v>25-35 ani</c:v>
                </c:pt>
                <c:pt idx="2">
                  <c:v>35-45 ani</c:v>
                </c:pt>
                <c:pt idx="3">
                  <c:v>peste 45 de ani</c:v>
                </c:pt>
              </c:strCache>
            </c:strRef>
          </c:cat>
          <c:val>
            <c:numRef>
              <c:f>rp_varste_sexe_0431!$E$14:$H$14</c:f>
              <c:numCache>
                <c:formatCode>#,##0</c:formatCode>
                <c:ptCount val="4"/>
                <c:pt idx="0">
                  <c:v>708255</c:v>
                </c:pt>
                <c:pt idx="1">
                  <c:v>2192018</c:v>
                </c:pt>
                <c:pt idx="2">
                  <c:v>2715154</c:v>
                </c:pt>
                <c:pt idx="3">
                  <c:v>2072261</c:v>
                </c:pt>
              </c:numCache>
            </c:numRef>
          </c:val>
        </c:ser>
        <c:dLbls>
          <c:showVal val="1"/>
        </c:dLbls>
        <c:shape val="box"/>
        <c:axId val="85817984"/>
        <c:axId val="85836160"/>
        <c:axId val="0"/>
      </c:bar3DChart>
      <c:catAx>
        <c:axId val="85817984"/>
        <c:scaling>
          <c:orientation val="minMax"/>
        </c:scaling>
        <c:axPos val="l"/>
        <c:numFmt formatCode="General" sourceLinked="1"/>
        <c:tickLblPos val="low"/>
        <c:txPr>
          <a:bodyPr rot="0" vert="horz"/>
          <a:lstStyle/>
          <a:p>
            <a:pPr>
              <a:defRPr b="1"/>
            </a:pPr>
            <a:endParaRPr lang="en-US"/>
          </a:p>
        </c:txPr>
        <c:crossAx val="85836160"/>
        <c:crosses val="autoZero"/>
        <c:lblAlgn val="ctr"/>
        <c:lblOffset val="100"/>
        <c:tickLblSkip val="1"/>
        <c:tickMarkSkip val="1"/>
      </c:catAx>
      <c:valAx>
        <c:axId val="85836160"/>
        <c:scaling>
          <c:orientation val="minMax"/>
        </c:scaling>
        <c:axPos val="b"/>
        <c:majorGridlines/>
        <c:numFmt formatCode="#,##0" sourceLinked="1"/>
        <c:tickLblPos val="nextTo"/>
        <c:txPr>
          <a:bodyPr rot="0" vert="horz"/>
          <a:lstStyle/>
          <a:p>
            <a:pPr>
              <a:defRPr b="1"/>
            </a:pPr>
            <a:endParaRPr lang="en-US"/>
          </a:p>
        </c:txPr>
        <c:crossAx val="85817984"/>
        <c:crosses val="autoZero"/>
        <c:crossBetween val="between"/>
      </c:valAx>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359784</xdr:colOff>
      <xdr:row>28</xdr:row>
      <xdr:rowOff>47529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5779509" cy="32860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523309</xdr:colOff>
      <xdr:row>25</xdr:row>
      <xdr:rowOff>144339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23875"/>
          <a:ext cx="6657409" cy="37066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303794</xdr:colOff>
      <xdr:row>24</xdr:row>
      <xdr:rowOff>50210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23875"/>
          <a:ext cx="5980694" cy="34506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0"/>
    <xdr:ext cx="7934325" cy="4867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1</xdr:rowOff>
    </xdr:from>
    <xdr:to>
      <xdr:col>13</xdr:col>
      <xdr:colOff>1</xdr:colOff>
      <xdr:row>30</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N30"/>
  <sheetViews>
    <sheetView tabSelected="1" zoomScaleNormal="100" workbookViewId="0">
      <selection activeCell="F3" sqref="F3:H3"/>
    </sheetView>
  </sheetViews>
  <sheetFormatPr defaultRowHeight="12.75"/>
  <cols>
    <col min="2" max="2" width="6.28515625" customWidth="1"/>
    <col min="3" max="3" width="19.28515625" style="6"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4" ht="13.5" thickBot="1"/>
    <row r="2" spans="2:14" ht="44.25" customHeight="1">
      <c r="B2" s="83" t="s">
        <v>170</v>
      </c>
      <c r="C2" s="84"/>
      <c r="D2" s="84"/>
      <c r="E2" s="84"/>
      <c r="F2" s="84"/>
      <c r="G2" s="84"/>
      <c r="H2" s="84"/>
      <c r="I2" s="84"/>
      <c r="J2" s="84"/>
      <c r="K2" s="85"/>
    </row>
    <row r="3" spans="2:14" s="5" customFormat="1" ht="52.5" customHeight="1">
      <c r="B3" s="88" t="s">
        <v>13</v>
      </c>
      <c r="C3" s="89" t="s">
        <v>144</v>
      </c>
      <c r="D3" s="87" t="s">
        <v>107</v>
      </c>
      <c r="E3" s="87" t="s">
        <v>117</v>
      </c>
      <c r="F3" s="87" t="s">
        <v>118</v>
      </c>
      <c r="G3" s="87"/>
      <c r="H3" s="87"/>
      <c r="I3" s="87" t="s">
        <v>119</v>
      </c>
      <c r="J3" s="90" t="s">
        <v>120</v>
      </c>
      <c r="K3" s="86" t="s">
        <v>121</v>
      </c>
    </row>
    <row r="4" spans="2:14" s="5" customFormat="1" ht="39.75" customHeight="1">
      <c r="B4" s="88" t="s">
        <v>13</v>
      </c>
      <c r="C4" s="89"/>
      <c r="D4" s="87"/>
      <c r="E4" s="87"/>
      <c r="F4" s="28" t="s">
        <v>11</v>
      </c>
      <c r="G4" s="28" t="s">
        <v>122</v>
      </c>
      <c r="H4" s="28" t="s">
        <v>123</v>
      </c>
      <c r="I4" s="87"/>
      <c r="J4" s="90"/>
      <c r="K4" s="86"/>
    </row>
    <row r="5" spans="2:14" ht="15">
      <c r="B5" s="33">
        <v>1</v>
      </c>
      <c r="C5" s="34" t="s">
        <v>154</v>
      </c>
      <c r="D5" s="35">
        <v>1075370</v>
      </c>
      <c r="E5" s="35">
        <v>1125198</v>
      </c>
      <c r="F5" s="35">
        <v>115108669</v>
      </c>
      <c r="G5" s="35">
        <v>111142375</v>
      </c>
      <c r="H5" s="35">
        <v>3966294</v>
      </c>
      <c r="I5" s="35">
        <f t="shared" ref="I5:I11" si="0">F5/$C$14</f>
        <v>23372318.578680202</v>
      </c>
      <c r="J5" s="35">
        <v>2963958603</v>
      </c>
      <c r="K5" s="36">
        <f t="shared" ref="K5:K11" si="1">J5/$C$14</f>
        <v>601819005.68527925</v>
      </c>
      <c r="N5" s="18"/>
    </row>
    <row r="6" spans="2:14" ht="15">
      <c r="B6" s="37">
        <v>2</v>
      </c>
      <c r="C6" s="34" t="s">
        <v>124</v>
      </c>
      <c r="D6" s="35">
        <v>1620490</v>
      </c>
      <c r="E6" s="35">
        <v>1697985</v>
      </c>
      <c r="F6" s="35">
        <v>171851250</v>
      </c>
      <c r="G6" s="35">
        <v>165684272</v>
      </c>
      <c r="H6" s="35">
        <v>6166978</v>
      </c>
      <c r="I6" s="35">
        <f t="shared" si="0"/>
        <v>34893654.822335027</v>
      </c>
      <c r="J6" s="35">
        <v>4418484140</v>
      </c>
      <c r="K6" s="36">
        <f t="shared" si="1"/>
        <v>897154140.10152292</v>
      </c>
      <c r="N6" s="18"/>
    </row>
    <row r="7" spans="2:14" ht="15">
      <c r="B7" s="37">
        <v>3</v>
      </c>
      <c r="C7" s="38" t="s">
        <v>9</v>
      </c>
      <c r="D7" s="35">
        <v>698699</v>
      </c>
      <c r="E7" s="35">
        <v>725455</v>
      </c>
      <c r="F7" s="35">
        <v>64152055</v>
      </c>
      <c r="G7" s="35">
        <v>61541564</v>
      </c>
      <c r="H7" s="35">
        <v>2610491</v>
      </c>
      <c r="I7" s="35">
        <f t="shared" si="0"/>
        <v>13025797.969543148</v>
      </c>
      <c r="J7" s="35">
        <v>1641234905</v>
      </c>
      <c r="K7" s="36">
        <f t="shared" si="1"/>
        <v>333245665.98984772</v>
      </c>
      <c r="N7" s="18"/>
    </row>
    <row r="8" spans="2:14" ht="15">
      <c r="B8" s="37">
        <v>4</v>
      </c>
      <c r="C8" s="38" t="s">
        <v>10</v>
      </c>
      <c r="D8" s="35">
        <v>486656</v>
      </c>
      <c r="E8" s="35">
        <v>503869</v>
      </c>
      <c r="F8" s="35">
        <v>43422924</v>
      </c>
      <c r="G8" s="35">
        <v>41388108</v>
      </c>
      <c r="H8" s="35">
        <v>2034816</v>
      </c>
      <c r="I8" s="35">
        <f t="shared" si="0"/>
        <v>8816837.3604060914</v>
      </c>
      <c r="J8" s="35">
        <v>1103768839</v>
      </c>
      <c r="K8" s="36">
        <f t="shared" si="1"/>
        <v>224115500.30456853</v>
      </c>
      <c r="N8" s="18"/>
    </row>
    <row r="9" spans="2:14" ht="15">
      <c r="B9" s="37">
        <v>5</v>
      </c>
      <c r="C9" s="38" t="s">
        <v>125</v>
      </c>
      <c r="D9" s="35">
        <v>964175</v>
      </c>
      <c r="E9" s="35">
        <v>1002464</v>
      </c>
      <c r="F9" s="35">
        <v>88075796</v>
      </c>
      <c r="G9" s="35">
        <v>84652244</v>
      </c>
      <c r="H9" s="35">
        <v>3423552</v>
      </c>
      <c r="I9" s="35">
        <f t="shared" si="0"/>
        <v>17883410.355329949</v>
      </c>
      <c r="J9" s="35">
        <v>2257552771</v>
      </c>
      <c r="K9" s="36">
        <f t="shared" si="1"/>
        <v>458386349.4416244</v>
      </c>
      <c r="N9" s="18"/>
    </row>
    <row r="10" spans="2:14" ht="15">
      <c r="B10" s="37">
        <v>6</v>
      </c>
      <c r="C10" s="38" t="s">
        <v>126</v>
      </c>
      <c r="D10" s="35">
        <v>799232</v>
      </c>
      <c r="E10" s="35">
        <v>832758</v>
      </c>
      <c r="F10" s="35">
        <v>77138371</v>
      </c>
      <c r="G10" s="35">
        <v>74121370</v>
      </c>
      <c r="H10" s="35">
        <v>3017001</v>
      </c>
      <c r="I10" s="35">
        <f t="shared" si="0"/>
        <v>15662613.40101523</v>
      </c>
      <c r="J10" s="35">
        <v>1976698591</v>
      </c>
      <c r="K10" s="36">
        <f t="shared" si="1"/>
        <v>401360120</v>
      </c>
      <c r="N10" s="18"/>
    </row>
    <row r="11" spans="2:14" ht="15">
      <c r="B11" s="37">
        <v>7</v>
      </c>
      <c r="C11" s="38" t="s">
        <v>153</v>
      </c>
      <c r="D11" s="35">
        <v>2043066</v>
      </c>
      <c r="E11" s="35">
        <v>2155001</v>
      </c>
      <c r="F11" s="35">
        <v>267477831</v>
      </c>
      <c r="G11" s="35">
        <v>259622614</v>
      </c>
      <c r="H11" s="35">
        <v>7855217</v>
      </c>
      <c r="I11" s="35">
        <f t="shared" si="0"/>
        <v>54310219.49238579</v>
      </c>
      <c r="J11" s="35">
        <v>6923501008</v>
      </c>
      <c r="K11" s="36">
        <f t="shared" si="1"/>
        <v>1405787006.7005076</v>
      </c>
      <c r="N11" s="18"/>
    </row>
    <row r="12" spans="2:14" ht="15.75" thickBot="1">
      <c r="B12" s="29" t="s">
        <v>14</v>
      </c>
      <c r="C12" s="30"/>
      <c r="D12" s="31">
        <f t="shared" ref="D12:K12" si="2">SUM(D5:D11)</f>
        <v>7687688</v>
      </c>
      <c r="E12" s="31">
        <f t="shared" si="2"/>
        <v>8042730</v>
      </c>
      <c r="F12" s="31">
        <f t="shared" si="2"/>
        <v>827226896</v>
      </c>
      <c r="G12" s="31">
        <f t="shared" si="2"/>
        <v>798152547</v>
      </c>
      <c r="H12" s="31">
        <f t="shared" si="2"/>
        <v>29074349</v>
      </c>
      <c r="I12" s="31">
        <f t="shared" si="2"/>
        <v>167964851.97969544</v>
      </c>
      <c r="J12" s="31">
        <f t="shared" si="2"/>
        <v>21285198857</v>
      </c>
      <c r="K12" s="32">
        <f t="shared" si="2"/>
        <v>4321867788.2233505</v>
      </c>
      <c r="N12" s="17"/>
    </row>
    <row r="14" spans="2:14" s="12" customFormat="1">
      <c r="B14" s="25" t="s">
        <v>171</v>
      </c>
      <c r="C14" s="26">
        <v>4.9249999999999998</v>
      </c>
      <c r="J14" s="13"/>
      <c r="K14" s="13"/>
    </row>
    <row r="15" spans="2:14">
      <c r="B15" s="27"/>
      <c r="C15" s="27" t="s">
        <v>168</v>
      </c>
    </row>
    <row r="16" spans="2:14">
      <c r="G16" s="17"/>
    </row>
    <row r="17" spans="7:7">
      <c r="G17" s="17"/>
    </row>
    <row r="18" spans="7:7">
      <c r="G18" s="17"/>
    </row>
    <row r="19" spans="7:7">
      <c r="G19" s="17"/>
    </row>
    <row r="20" spans="7:7">
      <c r="G20" s="17"/>
    </row>
    <row r="21" spans="7:7">
      <c r="G21" s="17"/>
    </row>
    <row r="22" spans="7:7">
      <c r="G22" s="17"/>
    </row>
    <row r="23" spans="7:7">
      <c r="G23" s="17"/>
    </row>
    <row r="24" spans="7:7">
      <c r="G24" s="17"/>
    </row>
    <row r="25" spans="7:7">
      <c r="G25" s="17"/>
    </row>
    <row r="26" spans="7:7">
      <c r="G26" s="17"/>
    </row>
    <row r="27" spans="7:7">
      <c r="G27" s="17"/>
    </row>
    <row r="28" spans="7:7">
      <c r="G28" s="17"/>
    </row>
    <row r="29" spans="7:7">
      <c r="G29" s="17"/>
    </row>
    <row r="30" spans="7:7">
      <c r="G30" s="17"/>
    </row>
  </sheetData>
  <mergeCells count="9">
    <mergeCell ref="B2:K2"/>
    <mergeCell ref="K3:K4"/>
    <mergeCell ref="I3:I4"/>
    <mergeCell ref="B3:B4"/>
    <mergeCell ref="C3:C4"/>
    <mergeCell ref="D3:D4"/>
    <mergeCell ref="E3:E4"/>
    <mergeCell ref="J3:J4"/>
    <mergeCell ref="F3:H3"/>
  </mergeCells>
  <phoneticPr fontId="32"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J18" sqref="J18"/>
    </sheetView>
  </sheetViews>
  <sheetFormatPr defaultRowHeight="15"/>
  <cols>
    <col min="1" max="1" width="9.140625" style="8"/>
    <col min="2" max="2" width="7.85546875" style="8" customWidth="1"/>
    <col min="3" max="3" width="20.140625" style="8" customWidth="1"/>
    <col min="4" max="4" width="13.7109375" style="8" customWidth="1"/>
    <col min="5" max="5" width="16.5703125" style="9" customWidth="1"/>
    <col min="6" max="6" width="1.140625" style="8" customWidth="1"/>
    <col min="7" max="16384" width="9.140625" style="8"/>
  </cols>
  <sheetData>
    <row r="1" spans="2:5" ht="15.75" thickBot="1"/>
    <row r="2" spans="2:5" ht="54.75" customHeight="1">
      <c r="B2" s="109" t="s">
        <v>187</v>
      </c>
      <c r="C2" s="110"/>
      <c r="D2" s="110"/>
      <c r="E2" s="111"/>
    </row>
    <row r="3" spans="2:5">
      <c r="B3" s="105" t="s">
        <v>15</v>
      </c>
      <c r="C3" s="106"/>
      <c r="D3" s="106" t="s">
        <v>16</v>
      </c>
      <c r="E3" s="107"/>
    </row>
    <row r="4" spans="2:5">
      <c r="B4" s="66" t="s">
        <v>17</v>
      </c>
      <c r="C4" s="67" t="s">
        <v>18</v>
      </c>
      <c r="D4" s="67" t="s">
        <v>19</v>
      </c>
      <c r="E4" s="68" t="s">
        <v>20</v>
      </c>
    </row>
    <row r="5" spans="2:5" ht="15.75">
      <c r="B5" s="69"/>
      <c r="C5" s="70" t="s">
        <v>21</v>
      </c>
      <c r="D5" s="35">
        <v>105080</v>
      </c>
      <c r="E5" s="71">
        <f t="shared" ref="E5:E48" si="0">D5/$D$48</f>
        <v>1.3668608819712767E-2</v>
      </c>
    </row>
    <row r="6" spans="2:5" ht="15.75">
      <c r="B6" s="69" t="s">
        <v>22</v>
      </c>
      <c r="C6" s="70" t="s">
        <v>23</v>
      </c>
      <c r="D6" s="35">
        <v>69028</v>
      </c>
      <c r="E6" s="71">
        <f t="shared" si="0"/>
        <v>8.9790324477268067E-3</v>
      </c>
    </row>
    <row r="7" spans="2:5" ht="15.75">
      <c r="B7" s="69" t="s">
        <v>24</v>
      </c>
      <c r="C7" s="70" t="s">
        <v>25</v>
      </c>
      <c r="D7" s="35">
        <v>97155</v>
      </c>
      <c r="E7" s="71">
        <f t="shared" si="0"/>
        <v>1.2637739720966825E-2</v>
      </c>
    </row>
    <row r="8" spans="2:5" ht="15.75">
      <c r="B8" s="69" t="s">
        <v>26</v>
      </c>
      <c r="C8" s="70" t="s">
        <v>27</v>
      </c>
      <c r="D8" s="35">
        <v>125053</v>
      </c>
      <c r="E8" s="71">
        <f t="shared" si="0"/>
        <v>1.6266659104791973E-2</v>
      </c>
    </row>
    <row r="9" spans="2:5" ht="15.75">
      <c r="B9" s="69" t="s">
        <v>28</v>
      </c>
      <c r="C9" s="70" t="s">
        <v>29</v>
      </c>
      <c r="D9" s="35">
        <v>104642</v>
      </c>
      <c r="E9" s="71">
        <f t="shared" si="0"/>
        <v>1.3611634603277344E-2</v>
      </c>
    </row>
    <row r="10" spans="2:5" ht="15.75">
      <c r="B10" s="69" t="s">
        <v>30</v>
      </c>
      <c r="C10" s="70" t="s">
        <v>31</v>
      </c>
      <c r="D10" s="35">
        <v>157973</v>
      </c>
      <c r="E10" s="71">
        <f t="shared" si="0"/>
        <v>2.0548830805828748E-2</v>
      </c>
    </row>
    <row r="11" spans="2:5" ht="15.75">
      <c r="B11" s="69" t="s">
        <v>32</v>
      </c>
      <c r="C11" s="70" t="s">
        <v>33</v>
      </c>
      <c r="D11" s="35">
        <v>69697</v>
      </c>
      <c r="E11" s="71">
        <f t="shared" si="0"/>
        <v>9.0660547098165272E-3</v>
      </c>
    </row>
    <row r="12" spans="2:5" ht="15.75">
      <c r="B12" s="69" t="s">
        <v>34</v>
      </c>
      <c r="C12" s="70" t="s">
        <v>35</v>
      </c>
      <c r="D12" s="35">
        <v>58260</v>
      </c>
      <c r="E12" s="71">
        <f t="shared" si="0"/>
        <v>7.5783512546294804E-3</v>
      </c>
    </row>
    <row r="13" spans="2:5" ht="15.75">
      <c r="B13" s="69" t="s">
        <v>36</v>
      </c>
      <c r="C13" s="70" t="s">
        <v>37</v>
      </c>
      <c r="D13" s="35">
        <v>136849</v>
      </c>
      <c r="E13" s="71">
        <f t="shared" si="0"/>
        <v>1.7801060604956911E-2</v>
      </c>
    </row>
    <row r="14" spans="2:5" ht="15.75">
      <c r="B14" s="69" t="s">
        <v>38</v>
      </c>
      <c r="C14" s="70" t="s">
        <v>39</v>
      </c>
      <c r="D14" s="35">
        <v>48469</v>
      </c>
      <c r="E14" s="71">
        <f t="shared" si="0"/>
        <v>6.3047563844942723E-3</v>
      </c>
    </row>
    <row r="15" spans="2:5" ht="15.75">
      <c r="B15" s="69" t="s">
        <v>40</v>
      </c>
      <c r="C15" s="70" t="s">
        <v>41</v>
      </c>
      <c r="D15" s="35">
        <v>71942</v>
      </c>
      <c r="E15" s="71">
        <f t="shared" si="0"/>
        <v>9.3580800885779969E-3</v>
      </c>
    </row>
    <row r="16" spans="2:5" ht="15.75">
      <c r="B16" s="69" t="s">
        <v>42</v>
      </c>
      <c r="C16" s="70" t="s">
        <v>43</v>
      </c>
      <c r="D16" s="35">
        <v>47787</v>
      </c>
      <c r="E16" s="71">
        <f t="shared" si="0"/>
        <v>6.2160431068482491E-3</v>
      </c>
    </row>
    <row r="17" spans="2:5" ht="15.75">
      <c r="B17" s="69" t="s">
        <v>44</v>
      </c>
      <c r="C17" s="70" t="s">
        <v>45</v>
      </c>
      <c r="D17" s="35">
        <v>217425</v>
      </c>
      <c r="E17" s="71">
        <f t="shared" si="0"/>
        <v>2.8282235179159197E-2</v>
      </c>
    </row>
    <row r="18" spans="2:5" ht="15.75">
      <c r="B18" s="69" t="s">
        <v>46</v>
      </c>
      <c r="C18" s="70" t="s">
        <v>47</v>
      </c>
      <c r="D18" s="35">
        <v>177569</v>
      </c>
      <c r="E18" s="71">
        <f t="shared" si="0"/>
        <v>2.3097841639775185E-2</v>
      </c>
    </row>
    <row r="19" spans="2:5" ht="15.75">
      <c r="B19" s="69" t="s">
        <v>48</v>
      </c>
      <c r="C19" s="70" t="s">
        <v>49</v>
      </c>
      <c r="D19" s="35">
        <v>54215</v>
      </c>
      <c r="E19" s="71">
        <f t="shared" si="0"/>
        <v>7.0521852603799735E-3</v>
      </c>
    </row>
    <row r="20" spans="2:5" ht="15.75">
      <c r="B20" s="69" t="s">
        <v>50</v>
      </c>
      <c r="C20" s="70" t="s">
        <v>51</v>
      </c>
      <c r="D20" s="35">
        <v>68061</v>
      </c>
      <c r="E20" s="71">
        <f t="shared" si="0"/>
        <v>8.8532469059618441E-3</v>
      </c>
    </row>
    <row r="21" spans="2:5" ht="15.75">
      <c r="B21" s="69" t="s">
        <v>52</v>
      </c>
      <c r="C21" s="70" t="s">
        <v>53</v>
      </c>
      <c r="D21" s="35">
        <v>132281</v>
      </c>
      <c r="E21" s="71">
        <f t="shared" si="0"/>
        <v>1.720686375409616E-2</v>
      </c>
    </row>
    <row r="22" spans="2:5" ht="15.75">
      <c r="B22" s="69" t="s">
        <v>54</v>
      </c>
      <c r="C22" s="70" t="s">
        <v>55</v>
      </c>
      <c r="D22" s="35">
        <v>123875</v>
      </c>
      <c r="E22" s="71">
        <f t="shared" si="0"/>
        <v>1.6113427079767026E-2</v>
      </c>
    </row>
    <row r="23" spans="2:5" ht="15.75">
      <c r="B23" s="69" t="s">
        <v>56</v>
      </c>
      <c r="C23" s="70" t="s">
        <v>57</v>
      </c>
      <c r="D23" s="35">
        <v>71116</v>
      </c>
      <c r="E23" s="71">
        <f t="shared" si="0"/>
        <v>9.2506355616929301E-3</v>
      </c>
    </row>
    <row r="24" spans="2:5" ht="15.75">
      <c r="B24" s="69" t="s">
        <v>58</v>
      </c>
      <c r="C24" s="70" t="s">
        <v>59</v>
      </c>
      <c r="D24" s="35">
        <v>99231</v>
      </c>
      <c r="E24" s="71">
        <f t="shared" si="0"/>
        <v>1.290778189749636E-2</v>
      </c>
    </row>
    <row r="25" spans="2:5" ht="15.75">
      <c r="B25" s="69" t="s">
        <v>60</v>
      </c>
      <c r="C25" s="70" t="s">
        <v>61</v>
      </c>
      <c r="D25" s="35">
        <v>107097</v>
      </c>
      <c r="E25" s="71">
        <f t="shared" si="0"/>
        <v>1.3930976387179085E-2</v>
      </c>
    </row>
    <row r="26" spans="2:5" ht="15.75">
      <c r="B26" s="69" t="s">
        <v>62</v>
      </c>
      <c r="C26" s="70" t="s">
        <v>63</v>
      </c>
      <c r="D26" s="35">
        <v>33852</v>
      </c>
      <c r="E26" s="71">
        <f t="shared" si="0"/>
        <v>4.4034045086116915E-3</v>
      </c>
    </row>
    <row r="27" spans="2:5" ht="15.75">
      <c r="B27" s="69" t="s">
        <v>64</v>
      </c>
      <c r="C27" s="70" t="s">
        <v>65</v>
      </c>
      <c r="D27" s="35">
        <v>199980</v>
      </c>
      <c r="E27" s="71">
        <f t="shared" si="0"/>
        <v>2.6013022380720965E-2</v>
      </c>
    </row>
    <row r="28" spans="2:5" ht="15.75">
      <c r="B28" s="69" t="s">
        <v>66</v>
      </c>
      <c r="C28" s="70" t="s">
        <v>67</v>
      </c>
      <c r="D28" s="35">
        <v>23073</v>
      </c>
      <c r="E28" s="71">
        <f t="shared" si="0"/>
        <v>3.0012924561974939E-3</v>
      </c>
    </row>
    <row r="29" spans="2:5" ht="15.75">
      <c r="B29" s="69" t="s">
        <v>68</v>
      </c>
      <c r="C29" s="70" t="s">
        <v>69</v>
      </c>
      <c r="D29" s="35">
        <v>135150</v>
      </c>
      <c r="E29" s="71">
        <f t="shared" si="0"/>
        <v>1.758005787956015E-2</v>
      </c>
    </row>
    <row r="30" spans="2:5" ht="15.75">
      <c r="B30" s="69" t="s">
        <v>70</v>
      </c>
      <c r="C30" s="70" t="s">
        <v>71</v>
      </c>
      <c r="D30" s="35">
        <v>41445</v>
      </c>
      <c r="E30" s="71">
        <f t="shared" si="0"/>
        <v>5.391087671612063E-3</v>
      </c>
    </row>
    <row r="31" spans="2:5" ht="15.75">
      <c r="B31" s="69" t="s">
        <v>72</v>
      </c>
      <c r="C31" s="70" t="s">
        <v>73</v>
      </c>
      <c r="D31" s="35">
        <v>161911</v>
      </c>
      <c r="E31" s="71">
        <f t="shared" si="0"/>
        <v>2.1061078441268689E-2</v>
      </c>
    </row>
    <row r="32" spans="2:5" ht="15.75">
      <c r="B32" s="69" t="s">
        <v>74</v>
      </c>
      <c r="C32" s="70" t="s">
        <v>75</v>
      </c>
      <c r="D32" s="35">
        <v>105250</v>
      </c>
      <c r="E32" s="71">
        <f t="shared" si="0"/>
        <v>1.3690722100064414E-2</v>
      </c>
    </row>
    <row r="33" spans="2:13" ht="15.75">
      <c r="B33" s="69" t="s">
        <v>76</v>
      </c>
      <c r="C33" s="70" t="s">
        <v>77</v>
      </c>
      <c r="D33" s="35">
        <v>77663</v>
      </c>
      <c r="E33" s="71">
        <f t="shared" si="0"/>
        <v>1.0102257011470809E-2</v>
      </c>
    </row>
    <row r="34" spans="2:13" ht="15.75">
      <c r="B34" s="69" t="s">
        <v>78</v>
      </c>
      <c r="C34" s="70" t="s">
        <v>79</v>
      </c>
      <c r="D34" s="35">
        <v>173231</v>
      </c>
      <c r="E34" s="71">
        <f t="shared" si="0"/>
        <v>2.2533562756449015E-2</v>
      </c>
    </row>
    <row r="35" spans="2:13" ht="15.75">
      <c r="B35" s="69" t="s">
        <v>80</v>
      </c>
      <c r="C35" s="70" t="s">
        <v>81</v>
      </c>
      <c r="D35" s="35">
        <v>123070</v>
      </c>
      <c r="E35" s="71">
        <f t="shared" si="0"/>
        <v>1.6008714193395987E-2</v>
      </c>
    </row>
    <row r="36" spans="2:13" ht="15.75">
      <c r="B36" s="69" t="s">
        <v>82</v>
      </c>
      <c r="C36" s="70" t="s">
        <v>83</v>
      </c>
      <c r="D36" s="35">
        <v>69435</v>
      </c>
      <c r="E36" s="71">
        <f t="shared" si="0"/>
        <v>9.031974242451047E-3</v>
      </c>
    </row>
    <row r="37" spans="2:13" ht="15.75">
      <c r="B37" s="69" t="s">
        <v>84</v>
      </c>
      <c r="C37" s="70" t="s">
        <v>85</v>
      </c>
      <c r="D37" s="35">
        <v>181999</v>
      </c>
      <c r="E37" s="71">
        <f t="shared" si="0"/>
        <v>2.3674087710115185E-2</v>
      </c>
    </row>
    <row r="38" spans="2:13" ht="15.75">
      <c r="B38" s="69" t="s">
        <v>86</v>
      </c>
      <c r="C38" s="70" t="s">
        <v>87</v>
      </c>
      <c r="D38" s="35">
        <v>169043</v>
      </c>
      <c r="E38" s="71">
        <f t="shared" si="0"/>
        <v>2.198879559108018E-2</v>
      </c>
    </row>
    <row r="39" spans="2:13" ht="15.75">
      <c r="B39" s="69" t="s">
        <v>88</v>
      </c>
      <c r="C39" s="70" t="s">
        <v>89</v>
      </c>
      <c r="D39" s="35">
        <v>41505</v>
      </c>
      <c r="E39" s="71">
        <f t="shared" si="0"/>
        <v>5.3988923587949978E-3</v>
      </c>
    </row>
    <row r="40" spans="2:13" ht="15.75">
      <c r="B40" s="69" t="s">
        <v>90</v>
      </c>
      <c r="C40" s="70" t="s">
        <v>91</v>
      </c>
      <c r="D40" s="35">
        <v>369158</v>
      </c>
      <c r="E40" s="71">
        <f t="shared" si="0"/>
        <v>4.8019378517962751E-2</v>
      </c>
      <c r="M40" s="19"/>
    </row>
    <row r="41" spans="2:13" ht="15.75">
      <c r="B41" s="69" t="s">
        <v>92</v>
      </c>
      <c r="C41" s="70" t="s">
        <v>93</v>
      </c>
      <c r="D41" s="35">
        <v>58199</v>
      </c>
      <c r="E41" s="71">
        <f t="shared" si="0"/>
        <v>7.5704164893268299E-3</v>
      </c>
    </row>
    <row r="42" spans="2:13" ht="15.75">
      <c r="B42" s="69" t="s">
        <v>94</v>
      </c>
      <c r="C42" s="70" t="s">
        <v>95</v>
      </c>
      <c r="D42" s="35">
        <v>87027</v>
      </c>
      <c r="E42" s="71">
        <f t="shared" si="0"/>
        <v>1.1320308524487467E-2</v>
      </c>
    </row>
    <row r="43" spans="2:13" ht="15.75">
      <c r="B43" s="69" t="s">
        <v>96</v>
      </c>
      <c r="C43" s="70" t="s">
        <v>97</v>
      </c>
      <c r="D43" s="35">
        <v>108820</v>
      </c>
      <c r="E43" s="71">
        <f t="shared" si="0"/>
        <v>1.4155100987449022E-2</v>
      </c>
    </row>
    <row r="44" spans="2:13" ht="15.75">
      <c r="B44" s="69" t="s">
        <v>98</v>
      </c>
      <c r="C44" s="70" t="s">
        <v>99</v>
      </c>
      <c r="D44" s="35">
        <v>85414</v>
      </c>
      <c r="E44" s="71">
        <f t="shared" si="0"/>
        <v>1.1110492517386241E-2</v>
      </c>
    </row>
    <row r="45" spans="2:13" ht="15.75">
      <c r="B45" s="69" t="s">
        <v>100</v>
      </c>
      <c r="C45" s="70" t="s">
        <v>101</v>
      </c>
      <c r="D45" s="35">
        <v>41734</v>
      </c>
      <c r="E45" s="71">
        <f t="shared" si="0"/>
        <v>5.428680248209865E-3</v>
      </c>
    </row>
    <row r="46" spans="2:13" ht="15.75">
      <c r="B46" s="69" t="s">
        <v>102</v>
      </c>
      <c r="C46" s="70" t="s">
        <v>103</v>
      </c>
      <c r="D46" s="35">
        <v>2490272</v>
      </c>
      <c r="E46" s="71">
        <f t="shared" si="0"/>
        <v>0.32392989934034783</v>
      </c>
    </row>
    <row r="47" spans="2:13" ht="15.75">
      <c r="B47" s="69" t="s">
        <v>104</v>
      </c>
      <c r="C47" s="70" t="s">
        <v>105</v>
      </c>
      <c r="D47" s="35">
        <v>767652</v>
      </c>
      <c r="E47" s="71">
        <f t="shared" si="0"/>
        <v>9.9854728755901651E-2</v>
      </c>
    </row>
    <row r="48" spans="2:13" ht="16.5" thickBot="1">
      <c r="B48" s="72" t="s">
        <v>106</v>
      </c>
      <c r="C48" s="73" t="s">
        <v>14</v>
      </c>
      <c r="D48" s="31">
        <f>SUM(D5:D47)</f>
        <v>7687688</v>
      </c>
      <c r="E48" s="74">
        <f t="shared" si="0"/>
        <v>1</v>
      </c>
    </row>
    <row r="49" spans="4:4">
      <c r="D49" s="22"/>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G53" sqref="G53"/>
    </sheetView>
  </sheetViews>
  <sheetFormatPr defaultRowHeight="15"/>
  <cols>
    <col min="2" max="2" width="11.7109375" customWidth="1"/>
    <col min="3" max="3" width="19.28515625" customWidth="1"/>
    <col min="4" max="4" width="27.5703125" customWidth="1"/>
    <col min="5" max="16384" width="9.140625" style="8"/>
  </cols>
  <sheetData>
    <row r="1" spans="2:4" ht="15.75" thickBot="1"/>
    <row r="2" spans="2:4" ht="56.25" customHeight="1">
      <c r="B2" s="114" t="s">
        <v>188</v>
      </c>
      <c r="C2" s="115"/>
      <c r="D2" s="116"/>
    </row>
    <row r="3" spans="2:4" ht="49.5" customHeight="1">
      <c r="B3" s="112" t="s">
        <v>15</v>
      </c>
      <c r="C3" s="113"/>
      <c r="D3" s="75" t="s">
        <v>6</v>
      </c>
    </row>
    <row r="4" spans="2:4">
      <c r="B4" s="66" t="s">
        <v>17</v>
      </c>
      <c r="C4" s="67" t="s">
        <v>147</v>
      </c>
      <c r="D4" s="76"/>
    </row>
    <row r="5" spans="2:4" ht="15.75">
      <c r="B5" s="77"/>
      <c r="C5" s="70" t="s">
        <v>148</v>
      </c>
      <c r="D5" s="78">
        <v>11822</v>
      </c>
    </row>
    <row r="6" spans="2:4" ht="15.75">
      <c r="B6" s="77" t="s">
        <v>22</v>
      </c>
      <c r="C6" s="70" t="s">
        <v>23</v>
      </c>
      <c r="D6" s="78">
        <v>75335</v>
      </c>
    </row>
    <row r="7" spans="2:4" ht="15.75">
      <c r="B7" s="77" t="s">
        <v>24</v>
      </c>
      <c r="C7" s="70" t="s">
        <v>25</v>
      </c>
      <c r="D7" s="78">
        <v>96678</v>
      </c>
    </row>
    <row r="8" spans="2:4" ht="15.75">
      <c r="B8" s="77" t="s">
        <v>26</v>
      </c>
      <c r="C8" s="70" t="s">
        <v>27</v>
      </c>
      <c r="D8" s="78">
        <v>142291</v>
      </c>
    </row>
    <row r="9" spans="2:4" ht="15.75">
      <c r="B9" s="77" t="s">
        <v>28</v>
      </c>
      <c r="C9" s="70" t="s">
        <v>29</v>
      </c>
      <c r="D9" s="78">
        <v>91262</v>
      </c>
    </row>
    <row r="10" spans="2:4" ht="15.75">
      <c r="B10" s="77" t="s">
        <v>30</v>
      </c>
      <c r="C10" s="70" t="s">
        <v>31</v>
      </c>
      <c r="D10" s="78">
        <v>127105</v>
      </c>
    </row>
    <row r="11" spans="2:4" ht="15.75">
      <c r="B11" s="77" t="s">
        <v>32</v>
      </c>
      <c r="C11" s="70" t="s">
        <v>33</v>
      </c>
      <c r="D11" s="78">
        <v>49342</v>
      </c>
    </row>
    <row r="12" spans="2:4" ht="15.75">
      <c r="B12" s="77" t="s">
        <v>34</v>
      </c>
      <c r="C12" s="70" t="s">
        <v>35</v>
      </c>
      <c r="D12" s="78">
        <v>47418</v>
      </c>
    </row>
    <row r="13" spans="2:4" ht="15.75">
      <c r="B13" s="77" t="s">
        <v>36</v>
      </c>
      <c r="C13" s="70" t="s">
        <v>37</v>
      </c>
      <c r="D13" s="78">
        <v>132924</v>
      </c>
    </row>
    <row r="14" spans="2:4" ht="15.75">
      <c r="B14" s="77" t="s">
        <v>38</v>
      </c>
      <c r="C14" s="70" t="s">
        <v>39</v>
      </c>
      <c r="D14" s="78">
        <v>53749</v>
      </c>
    </row>
    <row r="15" spans="2:4" ht="15.75">
      <c r="B15" s="77" t="s">
        <v>40</v>
      </c>
      <c r="C15" s="70" t="s">
        <v>41</v>
      </c>
      <c r="D15" s="78">
        <v>68151</v>
      </c>
    </row>
    <row r="16" spans="2:4" ht="15.75">
      <c r="B16" s="77" t="s">
        <v>42</v>
      </c>
      <c r="C16" s="70" t="s">
        <v>43</v>
      </c>
      <c r="D16" s="78">
        <v>43780</v>
      </c>
    </row>
    <row r="17" spans="2:4" ht="15.75">
      <c r="B17" s="77" t="s">
        <v>44</v>
      </c>
      <c r="C17" s="70" t="s">
        <v>45</v>
      </c>
      <c r="D17" s="78">
        <v>174679</v>
      </c>
    </row>
    <row r="18" spans="2:4" ht="15.75">
      <c r="B18" s="77" t="s">
        <v>46</v>
      </c>
      <c r="C18" s="70" t="s">
        <v>47</v>
      </c>
      <c r="D18" s="78">
        <v>135731</v>
      </c>
    </row>
    <row r="19" spans="2:4" ht="15.75">
      <c r="B19" s="77" t="s">
        <v>48</v>
      </c>
      <c r="C19" s="70" t="s">
        <v>49</v>
      </c>
      <c r="D19" s="78">
        <v>39567</v>
      </c>
    </row>
    <row r="20" spans="2:4" ht="15.75">
      <c r="B20" s="77" t="s">
        <v>50</v>
      </c>
      <c r="C20" s="70" t="s">
        <v>51</v>
      </c>
      <c r="D20" s="78">
        <v>86654</v>
      </c>
    </row>
    <row r="21" spans="2:4" ht="15.75">
      <c r="B21" s="77" t="s">
        <v>52</v>
      </c>
      <c r="C21" s="70" t="s">
        <v>53</v>
      </c>
      <c r="D21" s="78">
        <v>107437</v>
      </c>
    </row>
    <row r="22" spans="2:4" ht="15.75">
      <c r="B22" s="77" t="s">
        <v>54</v>
      </c>
      <c r="C22" s="70" t="s">
        <v>55</v>
      </c>
      <c r="D22" s="78">
        <v>86053</v>
      </c>
    </row>
    <row r="23" spans="2:4" ht="15.75">
      <c r="B23" s="77" t="s">
        <v>56</v>
      </c>
      <c r="C23" s="70" t="s">
        <v>57</v>
      </c>
      <c r="D23" s="78">
        <v>65753</v>
      </c>
    </row>
    <row r="24" spans="2:4" ht="15.75">
      <c r="B24" s="77" t="s">
        <v>58</v>
      </c>
      <c r="C24" s="70" t="s">
        <v>59</v>
      </c>
      <c r="D24" s="78">
        <v>55502</v>
      </c>
    </row>
    <row r="25" spans="2:4" ht="15.75">
      <c r="B25" s="77" t="s">
        <v>60</v>
      </c>
      <c r="C25" s="70" t="s">
        <v>61</v>
      </c>
      <c r="D25" s="78">
        <v>81330</v>
      </c>
    </row>
    <row r="26" spans="2:4" ht="15.75">
      <c r="B26" s="77" t="s">
        <v>62</v>
      </c>
      <c r="C26" s="70" t="s">
        <v>63</v>
      </c>
      <c r="D26" s="78">
        <v>45954</v>
      </c>
    </row>
    <row r="27" spans="2:4" ht="15.75">
      <c r="B27" s="77" t="s">
        <v>64</v>
      </c>
      <c r="C27" s="70" t="s">
        <v>65</v>
      </c>
      <c r="D27" s="78">
        <v>137645</v>
      </c>
    </row>
    <row r="28" spans="2:4" ht="15.75">
      <c r="B28" s="77" t="s">
        <v>66</v>
      </c>
      <c r="C28" s="70" t="s">
        <v>67</v>
      </c>
      <c r="D28" s="78">
        <v>43321</v>
      </c>
    </row>
    <row r="29" spans="2:4" ht="15.75">
      <c r="B29" s="77" t="s">
        <v>68</v>
      </c>
      <c r="C29" s="70" t="s">
        <v>69</v>
      </c>
      <c r="D29" s="78">
        <v>84309</v>
      </c>
    </row>
    <row r="30" spans="2:4" ht="15.75">
      <c r="B30" s="77" t="s">
        <v>70</v>
      </c>
      <c r="C30" s="70" t="s">
        <v>71</v>
      </c>
      <c r="D30" s="78">
        <v>37593</v>
      </c>
    </row>
    <row r="31" spans="2:4" ht="15.75">
      <c r="B31" s="77" t="s">
        <v>72</v>
      </c>
      <c r="C31" s="70" t="s">
        <v>73</v>
      </c>
      <c r="D31" s="78">
        <v>108306</v>
      </c>
    </row>
    <row r="32" spans="2:4" ht="15.75">
      <c r="B32" s="77" t="s">
        <v>74</v>
      </c>
      <c r="C32" s="70" t="s">
        <v>75</v>
      </c>
      <c r="D32" s="78">
        <v>67329</v>
      </c>
    </row>
    <row r="33" spans="2:12" ht="15.75">
      <c r="B33" s="77" t="s">
        <v>76</v>
      </c>
      <c r="C33" s="70" t="s">
        <v>77</v>
      </c>
      <c r="D33" s="78">
        <v>64666</v>
      </c>
    </row>
    <row r="34" spans="2:12" ht="15.75">
      <c r="B34" s="77" t="s">
        <v>78</v>
      </c>
      <c r="C34" s="70" t="s">
        <v>79</v>
      </c>
      <c r="D34" s="78">
        <v>160277</v>
      </c>
    </row>
    <row r="35" spans="2:12" ht="15.75">
      <c r="B35" s="77" t="s">
        <v>80</v>
      </c>
      <c r="C35" s="70" t="s">
        <v>81</v>
      </c>
      <c r="D35" s="78">
        <v>63482</v>
      </c>
    </row>
    <row r="36" spans="2:12" ht="15.75">
      <c r="B36" s="77" t="s">
        <v>82</v>
      </c>
      <c r="C36" s="70" t="s">
        <v>83</v>
      </c>
      <c r="D36" s="78">
        <v>42709</v>
      </c>
    </row>
    <row r="37" spans="2:12" ht="15.75">
      <c r="B37" s="77" t="s">
        <v>84</v>
      </c>
      <c r="C37" s="70" t="s">
        <v>85</v>
      </c>
      <c r="D37" s="78">
        <v>99578</v>
      </c>
    </row>
    <row r="38" spans="2:12" ht="15.75">
      <c r="B38" s="77" t="s">
        <v>86</v>
      </c>
      <c r="C38" s="70" t="s">
        <v>87</v>
      </c>
      <c r="D38" s="78">
        <v>90238</v>
      </c>
    </row>
    <row r="39" spans="2:12" ht="15.75">
      <c r="B39" s="77" t="s">
        <v>88</v>
      </c>
      <c r="C39" s="70" t="s">
        <v>89</v>
      </c>
      <c r="D39" s="78">
        <v>52522</v>
      </c>
    </row>
    <row r="40" spans="2:12" ht="15.75">
      <c r="B40" s="77" t="s">
        <v>90</v>
      </c>
      <c r="C40" s="70" t="s">
        <v>91</v>
      </c>
      <c r="D40" s="78">
        <v>171160</v>
      </c>
    </row>
    <row r="41" spans="2:12" ht="15.75">
      <c r="B41" s="77" t="s">
        <v>92</v>
      </c>
      <c r="C41" s="70" t="s">
        <v>93</v>
      </c>
      <c r="D41" s="78">
        <v>35369</v>
      </c>
    </row>
    <row r="42" spans="2:12" ht="15.75">
      <c r="B42" s="77" t="s">
        <v>94</v>
      </c>
      <c r="C42" s="70" t="s">
        <v>95</v>
      </c>
      <c r="D42" s="78">
        <v>49034</v>
      </c>
    </row>
    <row r="43" spans="2:12" ht="15.75">
      <c r="B43" s="77" t="s">
        <v>96</v>
      </c>
      <c r="C43" s="70" t="s">
        <v>97</v>
      </c>
      <c r="D43" s="78">
        <v>67343</v>
      </c>
    </row>
    <row r="44" spans="2:12" ht="15.75">
      <c r="B44" s="77" t="s">
        <v>98</v>
      </c>
      <c r="C44" s="70" t="s">
        <v>99</v>
      </c>
      <c r="D44" s="78">
        <v>45008</v>
      </c>
      <c r="L44" s="19"/>
    </row>
    <row r="45" spans="2:12" ht="15.75">
      <c r="B45" s="77" t="s">
        <v>100</v>
      </c>
      <c r="C45" s="70" t="s">
        <v>101</v>
      </c>
      <c r="D45" s="78">
        <v>49337</v>
      </c>
    </row>
    <row r="46" spans="2:12" ht="15.75">
      <c r="B46" s="77" t="s">
        <v>102</v>
      </c>
      <c r="C46" s="70" t="s">
        <v>103</v>
      </c>
      <c r="D46" s="78">
        <v>63438</v>
      </c>
    </row>
    <row r="47" spans="2:12" ht="15.75">
      <c r="B47" s="77">
        <v>421</v>
      </c>
      <c r="C47" s="70" t="s">
        <v>103</v>
      </c>
      <c r="D47" s="78">
        <v>91574</v>
      </c>
    </row>
    <row r="48" spans="2:12" ht="15.75">
      <c r="B48" s="77">
        <v>431</v>
      </c>
      <c r="C48" s="70" t="s">
        <v>103</v>
      </c>
      <c r="D48" s="78">
        <v>120324</v>
      </c>
    </row>
    <row r="49" spans="2:4" ht="15.75">
      <c r="B49" s="77">
        <v>441</v>
      </c>
      <c r="C49" s="70" t="s">
        <v>103</v>
      </c>
      <c r="D49" s="78">
        <v>91162</v>
      </c>
    </row>
    <row r="50" spans="2:4" ht="15.75">
      <c r="B50" s="77">
        <v>451</v>
      </c>
      <c r="C50" s="70" t="s">
        <v>103</v>
      </c>
      <c r="D50" s="78">
        <v>75223</v>
      </c>
    </row>
    <row r="51" spans="2:4" ht="15.75">
      <c r="B51" s="77">
        <v>461</v>
      </c>
      <c r="C51" s="70" t="s">
        <v>103</v>
      </c>
      <c r="D51" s="78">
        <v>110573</v>
      </c>
    </row>
    <row r="52" spans="2:4" ht="15.75">
      <c r="B52" s="77" t="s">
        <v>104</v>
      </c>
      <c r="C52" s="70" t="s">
        <v>105</v>
      </c>
      <c r="D52" s="78">
        <v>131065</v>
      </c>
    </row>
    <row r="53" spans="2:4" ht="16.5" thickBot="1">
      <c r="B53" s="72" t="s">
        <v>106</v>
      </c>
      <c r="C53" s="73" t="s">
        <v>14</v>
      </c>
      <c r="D53" s="122">
        <f>SUM(D5:D52)</f>
        <v>3971102</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8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7"/>
  <sheetViews>
    <sheetView zoomScaleNormal="100" workbookViewId="0">
      <selection activeCell="C16" sqref="C16"/>
    </sheetView>
  </sheetViews>
  <sheetFormatPr defaultRowHeight="12.75"/>
  <cols>
    <col min="1" max="1" width="12.140625" customWidth="1"/>
    <col min="2" max="2" width="28.140625" customWidth="1"/>
    <col min="3" max="3" width="33.140625" customWidth="1"/>
  </cols>
  <sheetData>
    <row r="1" spans="2:3" ht="16.5" thickBot="1">
      <c r="B1" s="108"/>
      <c r="C1" s="108"/>
    </row>
    <row r="2" spans="2:3" ht="41.25" customHeight="1">
      <c r="B2" s="109" t="s">
        <v>189</v>
      </c>
      <c r="C2" s="111"/>
    </row>
    <row r="3" spans="2:3">
      <c r="B3" s="66" t="s">
        <v>145</v>
      </c>
      <c r="C3" s="76" t="s">
        <v>16</v>
      </c>
    </row>
    <row r="4" spans="2:3" ht="15">
      <c r="B4" s="79" t="s">
        <v>158</v>
      </c>
      <c r="C4" s="36">
        <v>103859</v>
      </c>
    </row>
    <row r="5" spans="2:3" ht="15">
      <c r="B5" s="79" t="s">
        <v>162</v>
      </c>
      <c r="C5" s="36">
        <v>103562</v>
      </c>
    </row>
    <row r="6" spans="2:3" ht="15">
      <c r="B6" s="79" t="s">
        <v>8</v>
      </c>
      <c r="C6" s="36">
        <v>103226</v>
      </c>
    </row>
    <row r="7" spans="2:3" ht="15.75" thickBot="1">
      <c r="B7" s="80" t="s">
        <v>7</v>
      </c>
      <c r="C7" s="65">
        <v>102938</v>
      </c>
    </row>
  </sheetData>
  <mergeCells count="2">
    <mergeCell ref="B1:C1"/>
    <mergeCell ref="B2:C2"/>
  </mergeCells>
  <phoneticPr fontId="30" type="noConversion"/>
  <pageMargins left="0.55118110236220474" right="0.55118110236220474" top="2.3622047244094491" bottom="0.39370078740157483" header="1.4960629921259843"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E24" sqref="E24"/>
    </sheetView>
  </sheetViews>
  <sheetFormatPr defaultColWidth="11.42578125" defaultRowHeight="12.75"/>
  <cols>
    <col min="2" max="2" width="6.28515625" customWidth="1"/>
    <col min="3" max="3" width="19.28515625" style="6" customWidth="1"/>
    <col min="4" max="4" width="22.7109375" customWidth="1"/>
    <col min="5" max="6" width="10.140625" bestFit="1" customWidth="1"/>
  </cols>
  <sheetData>
    <row r="1" spans="2:8" ht="13.5" thickBot="1"/>
    <row r="2" spans="2:8" ht="55.5" customHeight="1">
      <c r="B2" s="83" t="s">
        <v>190</v>
      </c>
      <c r="C2" s="84"/>
      <c r="D2" s="84"/>
      <c r="E2" s="84"/>
      <c r="F2" s="85"/>
    </row>
    <row r="3" spans="2:8" ht="23.25" customHeight="1">
      <c r="B3" s="96" t="s">
        <v>13</v>
      </c>
      <c r="C3" s="87" t="s">
        <v>129</v>
      </c>
      <c r="D3" s="87" t="s">
        <v>107</v>
      </c>
      <c r="E3" s="87" t="s">
        <v>109</v>
      </c>
      <c r="F3" s="91"/>
    </row>
    <row r="4" spans="2:8">
      <c r="B4" s="96"/>
      <c r="C4" s="87"/>
      <c r="D4" s="87"/>
      <c r="E4" s="28" t="s">
        <v>130</v>
      </c>
      <c r="F4" s="39" t="s">
        <v>131</v>
      </c>
    </row>
    <row r="5" spans="2:8" ht="15">
      <c r="B5" s="33">
        <f>k_total_tec_0421!B5</f>
        <v>1</v>
      </c>
      <c r="C5" s="34" t="str">
        <f>k_total_tec_0421!C5</f>
        <v>METROPOLITAN LIFE</v>
      </c>
      <c r="D5" s="35">
        <f t="shared" ref="D5:D11" si="0">E5+F5</f>
        <v>1075370</v>
      </c>
      <c r="E5" s="35">
        <v>513623</v>
      </c>
      <c r="F5" s="36">
        <v>561747</v>
      </c>
      <c r="G5" s="4"/>
      <c r="H5" s="4"/>
    </row>
    <row r="6" spans="2:8" ht="15">
      <c r="B6" s="37">
        <f>k_total_tec_0421!B6</f>
        <v>2</v>
      </c>
      <c r="C6" s="34" t="str">
        <f>k_total_tec_0421!C6</f>
        <v>AZT VIITORUL TAU</v>
      </c>
      <c r="D6" s="35">
        <f t="shared" si="0"/>
        <v>1620490</v>
      </c>
      <c r="E6" s="35">
        <v>774138</v>
      </c>
      <c r="F6" s="36">
        <v>846352</v>
      </c>
      <c r="G6" s="4"/>
      <c r="H6" s="4"/>
    </row>
    <row r="7" spans="2:8" ht="15">
      <c r="B7" s="37">
        <f>k_total_tec_0421!B7</f>
        <v>3</v>
      </c>
      <c r="C7" s="38" t="str">
        <f>k_total_tec_0421!C7</f>
        <v>BCR</v>
      </c>
      <c r="D7" s="35">
        <f t="shared" si="0"/>
        <v>698699</v>
      </c>
      <c r="E7" s="35">
        <v>329515</v>
      </c>
      <c r="F7" s="36">
        <v>369184</v>
      </c>
      <c r="G7" s="4"/>
      <c r="H7" s="4"/>
    </row>
    <row r="8" spans="2:8" ht="15">
      <c r="B8" s="37">
        <f>k_total_tec_0421!B8</f>
        <v>4</v>
      </c>
      <c r="C8" s="38" t="str">
        <f>k_total_tec_0421!C8</f>
        <v>BRD</v>
      </c>
      <c r="D8" s="35">
        <f t="shared" si="0"/>
        <v>486656</v>
      </c>
      <c r="E8" s="35">
        <v>228631</v>
      </c>
      <c r="F8" s="36">
        <v>258025</v>
      </c>
      <c r="G8" s="4"/>
      <c r="H8" s="4"/>
    </row>
    <row r="9" spans="2:8" ht="15">
      <c r="B9" s="37">
        <f>k_total_tec_0421!B9</f>
        <v>5</v>
      </c>
      <c r="C9" s="38" t="str">
        <f>k_total_tec_0421!C9</f>
        <v>VITAL</v>
      </c>
      <c r="D9" s="35">
        <f t="shared" si="0"/>
        <v>964175</v>
      </c>
      <c r="E9" s="35">
        <v>453086</v>
      </c>
      <c r="F9" s="36">
        <v>511089</v>
      </c>
      <c r="G9" s="4"/>
      <c r="H9" s="4"/>
    </row>
    <row r="10" spans="2:8" ht="15">
      <c r="B10" s="37">
        <f>k_total_tec_0421!B10</f>
        <v>6</v>
      </c>
      <c r="C10" s="38" t="str">
        <f>k_total_tec_0421!C10</f>
        <v>ARIPI</v>
      </c>
      <c r="D10" s="35">
        <f t="shared" si="0"/>
        <v>799232</v>
      </c>
      <c r="E10" s="35">
        <v>377755</v>
      </c>
      <c r="F10" s="36">
        <v>421477</v>
      </c>
      <c r="G10" s="4"/>
      <c r="H10" s="4"/>
    </row>
    <row r="11" spans="2:8" ht="15">
      <c r="B11" s="37">
        <f>k_total_tec_0421!B11</f>
        <v>7</v>
      </c>
      <c r="C11" s="38" t="s">
        <v>153</v>
      </c>
      <c r="D11" s="35">
        <f t="shared" si="0"/>
        <v>2043066</v>
      </c>
      <c r="E11" s="35">
        <v>1011749</v>
      </c>
      <c r="F11" s="36">
        <v>1031317</v>
      </c>
      <c r="G11" s="4"/>
      <c r="H11" s="4"/>
    </row>
    <row r="12" spans="2:8" ht="15.75" thickBot="1">
      <c r="B12" s="117" t="s">
        <v>14</v>
      </c>
      <c r="C12" s="118"/>
      <c r="D12" s="31">
        <f>SUM(D5:D11)</f>
        <v>7687688</v>
      </c>
      <c r="E12" s="31">
        <f>SUM(E5:E11)</f>
        <v>3688497</v>
      </c>
      <c r="F12" s="32">
        <f>SUM(F5:F11)</f>
        <v>3999191</v>
      </c>
      <c r="G12" s="4"/>
      <c r="H12" s="4"/>
    </row>
    <row r="14" spans="2:8">
      <c r="B14" s="10"/>
      <c r="C14" s="11"/>
    </row>
    <row r="15" spans="2:8">
      <c r="B15" s="14"/>
      <c r="C15" s="14"/>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H39" sqref="H39"/>
    </sheetView>
  </sheetViews>
  <sheetFormatPr defaultRowHeight="12.75"/>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M27" sqref="M27"/>
    </sheetView>
  </sheetViews>
  <sheetFormatPr defaultColWidth="11.42578125" defaultRowHeight="12.75"/>
  <cols>
    <col min="2" max="2" width="6.28515625" customWidth="1"/>
    <col min="3" max="3" width="19.28515625" style="6"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54.75" customHeight="1">
      <c r="B2" s="83" t="s">
        <v>191</v>
      </c>
      <c r="C2" s="84"/>
      <c r="D2" s="84"/>
      <c r="E2" s="84"/>
      <c r="F2" s="84"/>
      <c r="G2" s="84"/>
      <c r="H2" s="84"/>
      <c r="I2" s="84"/>
      <c r="J2" s="84"/>
      <c r="K2" s="84"/>
      <c r="L2" s="84"/>
      <c r="M2" s="84"/>
      <c r="N2" s="84"/>
      <c r="O2" s="84"/>
      <c r="P2" s="85"/>
    </row>
    <row r="3" spans="2:16" ht="23.25" customHeight="1">
      <c r="B3" s="96" t="s">
        <v>13</v>
      </c>
      <c r="C3" s="87" t="s">
        <v>129</v>
      </c>
      <c r="D3" s="87" t="s">
        <v>107</v>
      </c>
      <c r="E3" s="119"/>
      <c r="F3" s="120"/>
      <c r="G3" s="120"/>
      <c r="H3" s="121"/>
      <c r="I3" s="87" t="s">
        <v>109</v>
      </c>
      <c r="J3" s="87"/>
      <c r="K3" s="87"/>
      <c r="L3" s="87"/>
      <c r="M3" s="87"/>
      <c r="N3" s="87"/>
      <c r="O3" s="87"/>
      <c r="P3" s="91"/>
    </row>
    <row r="4" spans="2:16" ht="23.25" customHeight="1">
      <c r="B4" s="96"/>
      <c r="C4" s="87"/>
      <c r="D4" s="87"/>
      <c r="E4" s="87" t="s">
        <v>14</v>
      </c>
      <c r="F4" s="87"/>
      <c r="G4" s="87"/>
      <c r="H4" s="87"/>
      <c r="I4" s="87" t="s">
        <v>132</v>
      </c>
      <c r="J4" s="87"/>
      <c r="K4" s="87"/>
      <c r="L4" s="87"/>
      <c r="M4" s="87" t="s">
        <v>133</v>
      </c>
      <c r="N4" s="87"/>
      <c r="O4" s="87"/>
      <c r="P4" s="91"/>
    </row>
    <row r="5" spans="2:16" ht="47.25" customHeight="1">
      <c r="B5" s="96"/>
      <c r="C5" s="87"/>
      <c r="D5" s="87"/>
      <c r="E5" s="28" t="s">
        <v>134</v>
      </c>
      <c r="F5" s="28" t="s">
        <v>135</v>
      </c>
      <c r="G5" s="28" t="s">
        <v>150</v>
      </c>
      <c r="H5" s="28" t="s">
        <v>149</v>
      </c>
      <c r="I5" s="28" t="s">
        <v>134</v>
      </c>
      <c r="J5" s="28" t="s">
        <v>135</v>
      </c>
      <c r="K5" s="28" t="s">
        <v>150</v>
      </c>
      <c r="L5" s="28" t="s">
        <v>149</v>
      </c>
      <c r="M5" s="28" t="s">
        <v>134</v>
      </c>
      <c r="N5" s="28" t="s">
        <v>135</v>
      </c>
      <c r="O5" s="28" t="s">
        <v>150</v>
      </c>
      <c r="P5" s="39" t="s">
        <v>149</v>
      </c>
    </row>
    <row r="6" spans="2:16" ht="18" hidden="1" customHeight="1">
      <c r="B6" s="24"/>
      <c r="C6" s="15"/>
      <c r="D6" s="81" t="s">
        <v>136</v>
      </c>
      <c r="E6" s="81" t="s">
        <v>137</v>
      </c>
      <c r="F6" s="81" t="s">
        <v>138</v>
      </c>
      <c r="G6" s="81"/>
      <c r="H6" s="81" t="s">
        <v>139</v>
      </c>
      <c r="I6" s="81" t="s">
        <v>137</v>
      </c>
      <c r="J6" s="81" t="s">
        <v>138</v>
      </c>
      <c r="K6" s="81"/>
      <c r="L6" s="81" t="s">
        <v>139</v>
      </c>
      <c r="M6" s="81" t="s">
        <v>140</v>
      </c>
      <c r="N6" s="81" t="s">
        <v>141</v>
      </c>
      <c r="O6" s="81"/>
      <c r="P6" s="82" t="s">
        <v>142</v>
      </c>
    </row>
    <row r="7" spans="2:16" ht="15">
      <c r="B7" s="33">
        <f>k_total_tec_0421!B5</f>
        <v>1</v>
      </c>
      <c r="C7" s="34" t="str">
        <f>k_total_tec_0421!C5</f>
        <v>METROPOLITAN LIFE</v>
      </c>
      <c r="D7" s="35">
        <f>SUM(E7+F7+G7+H7)</f>
        <v>1075370</v>
      </c>
      <c r="E7" s="35">
        <f>I7+M7</f>
        <v>98651</v>
      </c>
      <c r="F7" s="35">
        <f>J7+N7</f>
        <v>342650</v>
      </c>
      <c r="G7" s="35">
        <f>K7+O7</f>
        <v>370328</v>
      </c>
      <c r="H7" s="35">
        <f>L7+P7</f>
        <v>263741</v>
      </c>
      <c r="I7" s="35">
        <v>45076</v>
      </c>
      <c r="J7" s="35">
        <v>160847</v>
      </c>
      <c r="K7" s="35">
        <v>173364</v>
      </c>
      <c r="L7" s="35">
        <v>134336</v>
      </c>
      <c r="M7" s="35">
        <v>53575</v>
      </c>
      <c r="N7" s="35">
        <v>181803</v>
      </c>
      <c r="O7" s="35">
        <v>196964</v>
      </c>
      <c r="P7" s="36">
        <v>129405</v>
      </c>
    </row>
    <row r="8" spans="2:16" ht="15">
      <c r="B8" s="37">
        <f>k_total_tec_0421!B6</f>
        <v>2</v>
      </c>
      <c r="C8" s="34" t="str">
        <f>k_total_tec_0421!C6</f>
        <v>AZT VIITORUL TAU</v>
      </c>
      <c r="D8" s="35">
        <f t="shared" ref="D8:D13" si="0">SUM(E8+F8+G8+H8)</f>
        <v>1620490</v>
      </c>
      <c r="E8" s="35">
        <f t="shared" ref="E8:E13" si="1">I8+M8</f>
        <v>98386</v>
      </c>
      <c r="F8" s="35">
        <f t="shared" ref="F8:F13" si="2">J8+N8</f>
        <v>331899</v>
      </c>
      <c r="G8" s="35">
        <f t="shared" ref="G8:G13" si="3">K8+O8</f>
        <v>654797</v>
      </c>
      <c r="H8" s="35">
        <f t="shared" ref="H8:H13" si="4">L8+P8</f>
        <v>535408</v>
      </c>
      <c r="I8" s="35">
        <v>44945</v>
      </c>
      <c r="J8" s="35">
        <v>154244</v>
      </c>
      <c r="K8" s="35">
        <v>307232</v>
      </c>
      <c r="L8" s="35">
        <v>267717</v>
      </c>
      <c r="M8" s="35">
        <v>53441</v>
      </c>
      <c r="N8" s="35">
        <v>177655</v>
      </c>
      <c r="O8" s="35">
        <v>347565</v>
      </c>
      <c r="P8" s="36">
        <v>267691</v>
      </c>
    </row>
    <row r="9" spans="2:16" ht="15">
      <c r="B9" s="37">
        <f>k_total_tec_0421!B7</f>
        <v>3</v>
      </c>
      <c r="C9" s="38" t="str">
        <f>k_total_tec_0421!C7</f>
        <v>BCR</v>
      </c>
      <c r="D9" s="35">
        <f t="shared" si="0"/>
        <v>698699</v>
      </c>
      <c r="E9" s="35">
        <f t="shared" si="1"/>
        <v>102525</v>
      </c>
      <c r="F9" s="35">
        <f t="shared" si="2"/>
        <v>287950</v>
      </c>
      <c r="G9" s="35">
        <f t="shared" si="3"/>
        <v>176460</v>
      </c>
      <c r="H9" s="35">
        <f t="shared" si="4"/>
        <v>131764</v>
      </c>
      <c r="I9" s="35">
        <v>46699</v>
      </c>
      <c r="J9" s="35">
        <v>136787</v>
      </c>
      <c r="K9" s="35">
        <v>81489</v>
      </c>
      <c r="L9" s="35">
        <v>64540</v>
      </c>
      <c r="M9" s="35">
        <v>55826</v>
      </c>
      <c r="N9" s="35">
        <v>151163</v>
      </c>
      <c r="O9" s="35">
        <v>94971</v>
      </c>
      <c r="P9" s="36">
        <v>67224</v>
      </c>
    </row>
    <row r="10" spans="2:16" ht="15">
      <c r="B10" s="37">
        <f>k_total_tec_0421!B8</f>
        <v>4</v>
      </c>
      <c r="C10" s="38" t="str">
        <f>k_total_tec_0421!C8</f>
        <v>BRD</v>
      </c>
      <c r="D10" s="35">
        <f t="shared" si="0"/>
        <v>486656</v>
      </c>
      <c r="E10" s="35">
        <f t="shared" si="1"/>
        <v>106473</v>
      </c>
      <c r="F10" s="35">
        <f t="shared" si="2"/>
        <v>222693</v>
      </c>
      <c r="G10" s="35">
        <f t="shared" si="3"/>
        <v>105656</v>
      </c>
      <c r="H10" s="35">
        <f t="shared" si="4"/>
        <v>51834</v>
      </c>
      <c r="I10" s="35">
        <v>48591</v>
      </c>
      <c r="J10" s="35">
        <v>106445</v>
      </c>
      <c r="K10" s="35">
        <v>48708</v>
      </c>
      <c r="L10" s="35">
        <v>24887</v>
      </c>
      <c r="M10" s="35">
        <v>57882</v>
      </c>
      <c r="N10" s="35">
        <v>116248</v>
      </c>
      <c r="O10" s="35">
        <v>56948</v>
      </c>
      <c r="P10" s="36">
        <v>26947</v>
      </c>
    </row>
    <row r="11" spans="2:16" ht="15">
      <c r="B11" s="37">
        <f>k_total_tec_0421!B9</f>
        <v>5</v>
      </c>
      <c r="C11" s="38" t="str">
        <f>k_total_tec_0421!C9</f>
        <v>VITAL</v>
      </c>
      <c r="D11" s="35">
        <f t="shared" si="0"/>
        <v>964175</v>
      </c>
      <c r="E11" s="35">
        <f t="shared" si="1"/>
        <v>98542</v>
      </c>
      <c r="F11" s="35">
        <f t="shared" si="2"/>
        <v>363023</v>
      </c>
      <c r="G11" s="35">
        <f t="shared" si="3"/>
        <v>305612</v>
      </c>
      <c r="H11" s="35">
        <f t="shared" si="4"/>
        <v>196998</v>
      </c>
      <c r="I11" s="35">
        <v>45015</v>
      </c>
      <c r="J11" s="35">
        <v>170723</v>
      </c>
      <c r="K11" s="35">
        <v>138985</v>
      </c>
      <c r="L11" s="35">
        <v>98363</v>
      </c>
      <c r="M11" s="35">
        <v>53527</v>
      </c>
      <c r="N11" s="35">
        <v>192300</v>
      </c>
      <c r="O11" s="35">
        <v>166627</v>
      </c>
      <c r="P11" s="36">
        <v>98635</v>
      </c>
    </row>
    <row r="12" spans="2:16" ht="15">
      <c r="B12" s="37">
        <f>k_total_tec_0421!B10</f>
        <v>6</v>
      </c>
      <c r="C12" s="38" t="str">
        <f>k_total_tec_0421!C10</f>
        <v>ARIPI</v>
      </c>
      <c r="D12" s="35">
        <f t="shared" si="0"/>
        <v>799232</v>
      </c>
      <c r="E12" s="35">
        <f t="shared" si="1"/>
        <v>98231</v>
      </c>
      <c r="F12" s="35">
        <f t="shared" si="2"/>
        <v>271886</v>
      </c>
      <c r="G12" s="35">
        <f t="shared" si="3"/>
        <v>254547</v>
      </c>
      <c r="H12" s="35">
        <f t="shared" si="4"/>
        <v>174568</v>
      </c>
      <c r="I12" s="35">
        <v>44869</v>
      </c>
      <c r="J12" s="35">
        <v>127904</v>
      </c>
      <c r="K12" s="35">
        <v>117105</v>
      </c>
      <c r="L12" s="35">
        <v>87877</v>
      </c>
      <c r="M12" s="35">
        <v>53362</v>
      </c>
      <c r="N12" s="35">
        <v>143982</v>
      </c>
      <c r="O12" s="35">
        <v>137442</v>
      </c>
      <c r="P12" s="36">
        <v>86691</v>
      </c>
    </row>
    <row r="13" spans="2:16" ht="15">
      <c r="B13" s="37">
        <f>k_total_tec_0421!B11</f>
        <v>7</v>
      </c>
      <c r="C13" s="38" t="s">
        <v>153</v>
      </c>
      <c r="D13" s="35">
        <f t="shared" si="0"/>
        <v>2043066</v>
      </c>
      <c r="E13" s="35">
        <f t="shared" si="1"/>
        <v>105447</v>
      </c>
      <c r="F13" s="35">
        <f t="shared" si="2"/>
        <v>371917</v>
      </c>
      <c r="G13" s="35">
        <f t="shared" si="3"/>
        <v>847754</v>
      </c>
      <c r="H13" s="35">
        <f t="shared" si="4"/>
        <v>717948</v>
      </c>
      <c r="I13" s="35">
        <v>48487</v>
      </c>
      <c r="J13" s="35">
        <v>174714</v>
      </c>
      <c r="K13" s="35">
        <v>418648</v>
      </c>
      <c r="L13" s="35">
        <v>369900</v>
      </c>
      <c r="M13" s="35">
        <v>56960</v>
      </c>
      <c r="N13" s="35">
        <v>197203</v>
      </c>
      <c r="O13" s="35">
        <v>429106</v>
      </c>
      <c r="P13" s="36">
        <v>348048</v>
      </c>
    </row>
    <row r="14" spans="2:16" ht="15.75" thickBot="1">
      <c r="B14" s="97" t="s">
        <v>14</v>
      </c>
      <c r="C14" s="98"/>
      <c r="D14" s="31">
        <f t="shared" ref="D14:P14" si="5">SUM(D7:D13)</f>
        <v>7687688</v>
      </c>
      <c r="E14" s="31">
        <f t="shared" si="5"/>
        <v>708255</v>
      </c>
      <c r="F14" s="31">
        <f t="shared" si="5"/>
        <v>2192018</v>
      </c>
      <c r="G14" s="31">
        <f t="shared" si="5"/>
        <v>2715154</v>
      </c>
      <c r="H14" s="31">
        <f t="shared" si="5"/>
        <v>2072261</v>
      </c>
      <c r="I14" s="31">
        <f t="shared" si="5"/>
        <v>323682</v>
      </c>
      <c r="J14" s="31">
        <f t="shared" si="5"/>
        <v>1031664</v>
      </c>
      <c r="K14" s="31">
        <f t="shared" si="5"/>
        <v>1285531</v>
      </c>
      <c r="L14" s="31">
        <f t="shared" si="5"/>
        <v>1047620</v>
      </c>
      <c r="M14" s="31">
        <f t="shared" si="5"/>
        <v>384573</v>
      </c>
      <c r="N14" s="31">
        <f t="shared" si="5"/>
        <v>1160354</v>
      </c>
      <c r="O14" s="31">
        <f t="shared" si="5"/>
        <v>1429623</v>
      </c>
      <c r="P14" s="32">
        <f t="shared" si="5"/>
        <v>1024641</v>
      </c>
    </row>
    <row r="16" spans="2:16">
      <c r="B16" s="10"/>
      <c r="C16" s="11"/>
      <c r="E16" s="4"/>
      <c r="I16" s="4"/>
    </row>
    <row r="17" spans="2:3">
      <c r="B17" s="14"/>
      <c r="C17" s="14"/>
    </row>
  </sheetData>
  <mergeCells count="10">
    <mergeCell ref="E3:H3"/>
    <mergeCell ref="B14:C14"/>
    <mergeCell ref="B3:B5"/>
    <mergeCell ref="C3:C5"/>
    <mergeCell ref="I3:P3"/>
    <mergeCell ref="I4:L4"/>
    <mergeCell ref="M4:P4"/>
    <mergeCell ref="D3:D5"/>
    <mergeCell ref="E4:H4"/>
    <mergeCell ref="B2:P2"/>
  </mergeCells>
  <phoneticPr fontId="0" type="noConversion"/>
  <printOptions horizontalCentered="1" verticalCentered="1"/>
  <pageMargins left="0.74803149606299202" right="0.74803149606299202" top="0.98425196850393704" bottom="0.98425196850393704" header="0.511811023622047" footer="0.511811023622047"/>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L41" sqref="L41"/>
    </sheetView>
  </sheetViews>
  <sheetFormatPr defaultRowHeight="12.7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B1:K17"/>
  <sheetViews>
    <sheetView zoomScaleNormal="100" workbookViewId="0">
      <selection activeCell="O12" sqref="O12"/>
    </sheetView>
  </sheetViews>
  <sheetFormatPr defaultRowHeight="12.75"/>
  <cols>
    <col min="2" max="2" width="6.42578125" customWidth="1"/>
    <col min="3" max="3" width="18.7109375" customWidth="1"/>
    <col min="4" max="4" width="21.8554687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3.5" customHeight="1">
      <c r="B2" s="83" t="s">
        <v>170</v>
      </c>
      <c r="C2" s="84"/>
      <c r="D2" s="84"/>
      <c r="E2" s="84"/>
      <c r="F2" s="84"/>
      <c r="G2" s="84"/>
      <c r="H2" s="84"/>
      <c r="I2" s="84"/>
      <c r="J2" s="84"/>
      <c r="K2" s="85"/>
    </row>
    <row r="3" spans="2:11" ht="69.75" customHeight="1">
      <c r="B3" s="96" t="s">
        <v>13</v>
      </c>
      <c r="C3" s="87" t="s">
        <v>129</v>
      </c>
      <c r="D3" s="87" t="s">
        <v>155</v>
      </c>
      <c r="E3" s="87" t="s">
        <v>108</v>
      </c>
      <c r="F3" s="87"/>
      <c r="G3" s="87" t="s">
        <v>172</v>
      </c>
      <c r="H3" s="87"/>
      <c r="I3" s="87"/>
      <c r="J3" s="87" t="s">
        <v>109</v>
      </c>
      <c r="K3" s="91"/>
    </row>
    <row r="4" spans="2:11" ht="119.25" customHeight="1">
      <c r="B4" s="96" t="s">
        <v>13</v>
      </c>
      <c r="C4" s="87"/>
      <c r="D4" s="87"/>
      <c r="E4" s="28" t="s">
        <v>19</v>
      </c>
      <c r="F4" s="28" t="s">
        <v>110</v>
      </c>
      <c r="G4" s="28" t="s">
        <v>19</v>
      </c>
      <c r="H4" s="28" t="s">
        <v>111</v>
      </c>
      <c r="I4" s="28" t="s">
        <v>110</v>
      </c>
      <c r="J4" s="28" t="s">
        <v>173</v>
      </c>
      <c r="K4" s="39" t="s">
        <v>174</v>
      </c>
    </row>
    <row r="5" spans="2:11" ht="15">
      <c r="B5" s="33">
        <f>[1]k_total_tec_0609!A10</f>
        <v>1</v>
      </c>
      <c r="C5" s="34" t="s">
        <v>154</v>
      </c>
      <c r="D5" s="35">
        <v>1075370</v>
      </c>
      <c r="E5" s="35">
        <v>546407</v>
      </c>
      <c r="F5" s="41">
        <f>E5/D5</f>
        <v>0.50811069678343268</v>
      </c>
      <c r="G5" s="35">
        <v>30262</v>
      </c>
      <c r="H5" s="41">
        <f t="shared" ref="H5:H12" si="0">G5/$G$12</f>
        <v>0.13927586857571531</v>
      </c>
      <c r="I5" s="41">
        <f t="shared" ref="I5:I12" si="1">G5/D5</f>
        <v>2.8141011930777313E-2</v>
      </c>
      <c r="J5" s="35">
        <v>28568</v>
      </c>
      <c r="K5" s="36">
        <v>1694</v>
      </c>
    </row>
    <row r="6" spans="2:11" ht="15">
      <c r="B6" s="37">
        <v>2</v>
      </c>
      <c r="C6" s="34" t="str">
        <f>[1]k_total_tec_0609!B12</f>
        <v>AZT VIITORUL TAU</v>
      </c>
      <c r="D6" s="35">
        <v>1620490</v>
      </c>
      <c r="E6" s="35">
        <v>853572</v>
      </c>
      <c r="F6" s="41">
        <f t="shared" ref="F6:F11" si="2">E6/D6</f>
        <v>0.5267369746187881</v>
      </c>
      <c r="G6" s="35">
        <v>45594</v>
      </c>
      <c r="H6" s="41">
        <f t="shared" si="0"/>
        <v>0.20983887224377648</v>
      </c>
      <c r="I6" s="41">
        <f t="shared" si="1"/>
        <v>2.8135934192744169E-2</v>
      </c>
      <c r="J6" s="35">
        <v>43212</v>
      </c>
      <c r="K6" s="36">
        <v>2382</v>
      </c>
    </row>
    <row r="7" spans="2:11" ht="15">
      <c r="B7" s="37">
        <v>3</v>
      </c>
      <c r="C7" s="38" t="str">
        <f>[1]k_total_tec_0609!B13</f>
        <v>BCR</v>
      </c>
      <c r="D7" s="35">
        <v>698699</v>
      </c>
      <c r="E7" s="35">
        <v>336626</v>
      </c>
      <c r="F7" s="41">
        <f t="shared" si="2"/>
        <v>0.48178972633422978</v>
      </c>
      <c r="G7" s="35">
        <v>19690</v>
      </c>
      <c r="H7" s="41">
        <f t="shared" si="0"/>
        <v>9.0619980578145354E-2</v>
      </c>
      <c r="I7" s="41">
        <f t="shared" si="1"/>
        <v>2.8180947732857783E-2</v>
      </c>
      <c r="J7" s="35">
        <v>18655</v>
      </c>
      <c r="K7" s="36">
        <v>1035</v>
      </c>
    </row>
    <row r="8" spans="2:11" ht="15">
      <c r="B8" s="37">
        <v>4</v>
      </c>
      <c r="C8" s="38" t="str">
        <f>[1]k_total_tec_0609!B15</f>
        <v>BRD</v>
      </c>
      <c r="D8" s="35">
        <v>486656</v>
      </c>
      <c r="E8" s="35">
        <v>228136</v>
      </c>
      <c r="F8" s="41">
        <f t="shared" si="2"/>
        <v>0.46878287743293001</v>
      </c>
      <c r="G8" s="35">
        <v>14262</v>
      </c>
      <c r="H8" s="41">
        <f t="shared" si="0"/>
        <v>6.5638504977425544E-2</v>
      </c>
      <c r="I8" s="41">
        <f t="shared" si="1"/>
        <v>2.9306121778011573E-2</v>
      </c>
      <c r="J8" s="35">
        <v>13448</v>
      </c>
      <c r="K8" s="36">
        <v>814</v>
      </c>
    </row>
    <row r="9" spans="2:11" ht="15">
      <c r="B9" s="37">
        <v>5</v>
      </c>
      <c r="C9" s="38" t="str">
        <f>[1]k_total_tec_0609!B16</f>
        <v>VITAL</v>
      </c>
      <c r="D9" s="35">
        <v>964175</v>
      </c>
      <c r="E9" s="35">
        <v>461466</v>
      </c>
      <c r="F9" s="41">
        <f t="shared" si="2"/>
        <v>0.47861228511421683</v>
      </c>
      <c r="G9" s="35">
        <v>26339</v>
      </c>
      <c r="H9" s="41">
        <f t="shared" si="0"/>
        <v>0.12122090748845965</v>
      </c>
      <c r="I9" s="41">
        <f t="shared" si="1"/>
        <v>2.7317654990017374E-2</v>
      </c>
      <c r="J9" s="35">
        <v>24968</v>
      </c>
      <c r="K9" s="36">
        <v>1371</v>
      </c>
    </row>
    <row r="10" spans="2:11" ht="15">
      <c r="B10" s="37">
        <v>6</v>
      </c>
      <c r="C10" s="38" t="str">
        <f>[1]k_total_tec_0609!B18</f>
        <v>ARIPI</v>
      </c>
      <c r="D10" s="35">
        <v>799232</v>
      </c>
      <c r="E10" s="35">
        <v>400155</v>
      </c>
      <c r="F10" s="41">
        <f t="shared" si="2"/>
        <v>0.50067439742152464</v>
      </c>
      <c r="G10" s="35">
        <v>23131</v>
      </c>
      <c r="H10" s="41">
        <f t="shared" si="0"/>
        <v>0.10645661608700255</v>
      </c>
      <c r="I10" s="41">
        <f t="shared" si="1"/>
        <v>2.8941533872517616E-2</v>
      </c>
      <c r="J10" s="35">
        <v>21920</v>
      </c>
      <c r="K10" s="36">
        <v>1211</v>
      </c>
    </row>
    <row r="11" spans="2:11" ht="15">
      <c r="B11" s="37">
        <v>7</v>
      </c>
      <c r="C11" s="38" t="s">
        <v>153</v>
      </c>
      <c r="D11" s="35">
        <v>2043066</v>
      </c>
      <c r="E11" s="35">
        <v>1144740</v>
      </c>
      <c r="F11" s="41">
        <f t="shared" si="2"/>
        <v>0.56030495343762754</v>
      </c>
      <c r="G11" s="35">
        <v>58003</v>
      </c>
      <c r="H11" s="41">
        <f t="shared" si="0"/>
        <v>0.26694925004947512</v>
      </c>
      <c r="I11" s="41">
        <f t="shared" si="1"/>
        <v>2.8390174375179263E-2</v>
      </c>
      <c r="J11" s="35">
        <v>54893</v>
      </c>
      <c r="K11" s="36">
        <v>3110</v>
      </c>
    </row>
    <row r="12" spans="2:11" ht="15.75" thickBot="1">
      <c r="B12" s="29" t="s">
        <v>14</v>
      </c>
      <c r="C12" s="30"/>
      <c r="D12" s="31">
        <f>SUM(D5:D11)</f>
        <v>7687688</v>
      </c>
      <c r="E12" s="31">
        <f>SUM(E5:E11)</f>
        <v>3971102</v>
      </c>
      <c r="F12" s="40">
        <f>E12/D12</f>
        <v>0.51655348135876478</v>
      </c>
      <c r="G12" s="31">
        <f>SUM(G5:G11)</f>
        <v>217281</v>
      </c>
      <c r="H12" s="40">
        <f t="shared" si="0"/>
        <v>1</v>
      </c>
      <c r="I12" s="40">
        <f t="shared" si="1"/>
        <v>2.8263503929920154E-2</v>
      </c>
      <c r="J12" s="31">
        <f>SUM(J5:J11)</f>
        <v>205664</v>
      </c>
      <c r="K12" s="32">
        <f>SUM(K5:K11)</f>
        <v>11617</v>
      </c>
    </row>
    <row r="13" spans="2:11">
      <c r="C13" s="6"/>
      <c r="D13" s="4"/>
      <c r="E13" s="4"/>
    </row>
    <row r="14" spans="2:11" ht="14.25" customHeight="1">
      <c r="B14" s="92" t="s">
        <v>112</v>
      </c>
      <c r="C14" s="92"/>
      <c r="D14" s="92"/>
      <c r="E14" s="92"/>
      <c r="F14" s="92"/>
      <c r="G14" s="92"/>
      <c r="H14" s="92"/>
      <c r="I14" s="92"/>
      <c r="J14" s="92"/>
      <c r="K14" s="92"/>
    </row>
    <row r="15" spans="2:11" ht="33.75" customHeight="1">
      <c r="B15" s="93" t="s">
        <v>143</v>
      </c>
      <c r="C15" s="93"/>
      <c r="D15" s="93"/>
      <c r="E15" s="93"/>
      <c r="F15" s="93"/>
      <c r="G15" s="93"/>
      <c r="H15" s="93"/>
      <c r="I15" s="93"/>
      <c r="J15" s="93"/>
      <c r="K15" s="93"/>
    </row>
    <row r="16" spans="2:11" ht="30.75" customHeight="1">
      <c r="B16" s="92" t="s">
        <v>113</v>
      </c>
      <c r="C16" s="92"/>
      <c r="D16" s="92"/>
      <c r="E16" s="92"/>
      <c r="F16" s="92"/>
      <c r="G16" s="92"/>
      <c r="H16" s="92"/>
      <c r="I16" s="92"/>
      <c r="J16" s="92"/>
      <c r="K16" s="92"/>
    </row>
    <row r="17" spans="2:11" ht="203.25" customHeight="1">
      <c r="B17" s="94" t="s">
        <v>175</v>
      </c>
      <c r="C17" s="95"/>
      <c r="D17" s="95"/>
      <c r="E17" s="95"/>
      <c r="F17" s="95"/>
      <c r="G17" s="95"/>
      <c r="H17" s="95"/>
      <c r="I17" s="95"/>
      <c r="J17" s="95"/>
      <c r="K17" s="95"/>
    </row>
  </sheetData>
  <mergeCells count="11">
    <mergeCell ref="B17:K17"/>
    <mergeCell ref="B3:B4"/>
    <mergeCell ref="C3:C4"/>
    <mergeCell ref="D3:D4"/>
    <mergeCell ref="E3:F3"/>
    <mergeCell ref="G3:I3"/>
    <mergeCell ref="J3:K3"/>
    <mergeCell ref="B2:K2"/>
    <mergeCell ref="B14:K14"/>
    <mergeCell ref="B15:K15"/>
    <mergeCell ref="B16:K16"/>
  </mergeCells>
  <phoneticPr fontId="30"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G18"/>
  <sheetViews>
    <sheetView zoomScaleNormal="100" workbookViewId="0">
      <selection activeCell="G3" sqref="G3:G4"/>
    </sheetView>
  </sheetViews>
  <sheetFormatPr defaultRowHeight="12.75"/>
  <cols>
    <col min="2" max="2" width="5.28515625" customWidth="1"/>
    <col min="3" max="3" width="17.5703125" customWidth="1"/>
    <col min="4" max="4" width="18.42578125" customWidth="1"/>
    <col min="5" max="5" width="18" customWidth="1"/>
    <col min="6" max="6" width="16.85546875" customWidth="1"/>
    <col min="7" max="7" width="16.7109375" customWidth="1"/>
  </cols>
  <sheetData>
    <row r="1" spans="2:7" ht="13.5" thickBot="1"/>
    <row r="2" spans="2:7" s="2" customFormat="1" ht="43.5" customHeight="1">
      <c r="B2" s="83" t="s">
        <v>176</v>
      </c>
      <c r="C2" s="84"/>
      <c r="D2" s="84"/>
      <c r="E2" s="84"/>
      <c r="F2" s="84"/>
      <c r="G2" s="85"/>
    </row>
    <row r="3" spans="2:7" s="16" customFormat="1" ht="12.75" customHeight="1">
      <c r="B3" s="96" t="s">
        <v>13</v>
      </c>
      <c r="C3" s="87" t="s">
        <v>144</v>
      </c>
      <c r="D3" s="99" t="s">
        <v>156</v>
      </c>
      <c r="E3" s="99" t="s">
        <v>160</v>
      </c>
      <c r="F3" s="99" t="s">
        <v>164</v>
      </c>
      <c r="G3" s="100" t="s">
        <v>167</v>
      </c>
    </row>
    <row r="4" spans="2:7" s="16" customFormat="1" ht="30" customHeight="1">
      <c r="B4" s="96"/>
      <c r="C4" s="87"/>
      <c r="D4" s="87"/>
      <c r="E4" s="87"/>
      <c r="F4" s="87"/>
      <c r="G4" s="91"/>
    </row>
    <row r="5" spans="2:7" ht="15">
      <c r="B5" s="33">
        <f>k_total_tec_0421!B5</f>
        <v>1</v>
      </c>
      <c r="C5" s="34" t="str">
        <f>k_total_tec_0421!C5</f>
        <v>METROPOLITAN LIFE</v>
      </c>
      <c r="D5" s="35">
        <v>1071862</v>
      </c>
      <c r="E5" s="35">
        <v>1073235</v>
      </c>
      <c r="F5" s="35">
        <v>1074053</v>
      </c>
      <c r="G5" s="36">
        <v>1075370</v>
      </c>
    </row>
    <row r="6" spans="2:7" ht="15">
      <c r="B6" s="37">
        <f>k_total_tec_0421!B6</f>
        <v>2</v>
      </c>
      <c r="C6" s="34" t="str">
        <f>k_total_tec_0421!C6</f>
        <v>AZT VIITORUL TAU</v>
      </c>
      <c r="D6" s="35">
        <v>1617466</v>
      </c>
      <c r="E6" s="35">
        <v>1618635</v>
      </c>
      <c r="F6" s="35">
        <v>1619318</v>
      </c>
      <c r="G6" s="36">
        <v>1620490</v>
      </c>
    </row>
    <row r="7" spans="2:7" ht="15">
      <c r="B7" s="37">
        <f>k_total_tec_0421!B7</f>
        <v>3</v>
      </c>
      <c r="C7" s="38" t="str">
        <f>k_total_tec_0421!C7</f>
        <v>BCR</v>
      </c>
      <c r="D7" s="35">
        <v>694871</v>
      </c>
      <c r="E7" s="35">
        <v>696363</v>
      </c>
      <c r="F7" s="35">
        <v>697281</v>
      </c>
      <c r="G7" s="36">
        <v>698699</v>
      </c>
    </row>
    <row r="8" spans="2:7" ht="15">
      <c r="B8" s="37">
        <f>k_total_tec_0421!B8</f>
        <v>4</v>
      </c>
      <c r="C8" s="38" t="str">
        <f>k_total_tec_0421!C8</f>
        <v>BRD</v>
      </c>
      <c r="D8" s="35">
        <v>482487</v>
      </c>
      <c r="E8" s="35">
        <v>484082</v>
      </c>
      <c r="F8" s="35">
        <v>485151</v>
      </c>
      <c r="G8" s="36">
        <v>486656</v>
      </c>
    </row>
    <row r="9" spans="2:7" ht="15">
      <c r="B9" s="37">
        <f>k_total_tec_0421!B9</f>
        <v>5</v>
      </c>
      <c r="C9" s="38" t="str">
        <f>k_total_tec_0421!C9</f>
        <v>VITAL</v>
      </c>
      <c r="D9" s="35">
        <v>960586</v>
      </c>
      <c r="E9" s="35">
        <v>962019</v>
      </c>
      <c r="F9" s="35">
        <v>962851</v>
      </c>
      <c r="G9" s="36">
        <v>964175</v>
      </c>
    </row>
    <row r="10" spans="2:7" ht="15">
      <c r="B10" s="37">
        <f>k_total_tec_0421!B10</f>
        <v>6</v>
      </c>
      <c r="C10" s="38" t="str">
        <f>k_total_tec_0421!C10</f>
        <v>ARIPI</v>
      </c>
      <c r="D10" s="35">
        <v>795524</v>
      </c>
      <c r="E10" s="35">
        <v>796992</v>
      </c>
      <c r="F10" s="35">
        <v>797869</v>
      </c>
      <c r="G10" s="36">
        <v>799232</v>
      </c>
    </row>
    <row r="11" spans="2:7" ht="15">
      <c r="B11" s="37">
        <f>k_total_tec_0421!B11</f>
        <v>7</v>
      </c>
      <c r="C11" s="38" t="str">
        <f>k_total_tec_0421!C11</f>
        <v>NN</v>
      </c>
      <c r="D11" s="35">
        <v>2039863</v>
      </c>
      <c r="E11" s="35">
        <v>2041159</v>
      </c>
      <c r="F11" s="35">
        <v>2041912</v>
      </c>
      <c r="G11" s="36">
        <v>2043066</v>
      </c>
    </row>
    <row r="12" spans="2:7" ht="15.75" thickBot="1">
      <c r="B12" s="97" t="s">
        <v>11</v>
      </c>
      <c r="C12" s="98"/>
      <c r="D12" s="42">
        <f>SUM(D5:D11)</f>
        <v>7662659</v>
      </c>
      <c r="E12" s="42">
        <f>SUM(E5:E11)</f>
        <v>7672485</v>
      </c>
      <c r="F12" s="42">
        <f>SUM(F5:F11)</f>
        <v>7678435</v>
      </c>
      <c r="G12" s="43">
        <f>SUM(G5:G11)</f>
        <v>7687688</v>
      </c>
    </row>
    <row r="17" spans="3:3" ht="18">
      <c r="C17" s="1"/>
    </row>
    <row r="18" spans="3:3" ht="18">
      <c r="C18" s="1"/>
    </row>
  </sheetData>
  <mergeCells count="8">
    <mergeCell ref="B12:C12"/>
    <mergeCell ref="B3:B4"/>
    <mergeCell ref="C3:C4"/>
    <mergeCell ref="E3:E4"/>
    <mergeCell ref="G3:G4"/>
    <mergeCell ref="F3:F4"/>
    <mergeCell ref="D3:D4"/>
    <mergeCell ref="B2:G2"/>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N24"/>
  <sheetViews>
    <sheetView zoomScaleNormal="100" workbookViewId="0">
      <selection activeCell="G3" sqref="G3:G4"/>
    </sheetView>
  </sheetViews>
  <sheetFormatPr defaultRowHeight="12.75"/>
  <cols>
    <col min="2" max="2" width="5.85546875" customWidth="1"/>
    <col min="3" max="3" width="19" customWidth="1"/>
    <col min="4" max="4" width="23.85546875" customWidth="1"/>
    <col min="5" max="5" width="20.7109375" customWidth="1"/>
    <col min="6" max="7" width="17.5703125" customWidth="1"/>
    <col min="8" max="8" width="18.42578125" customWidth="1"/>
    <col min="14" max="14" width="16.7109375" customWidth="1"/>
  </cols>
  <sheetData>
    <row r="1" spans="2:14" ht="13.5" thickBot="1"/>
    <row r="2" spans="2:14" ht="42" customHeight="1">
      <c r="B2" s="83" t="s">
        <v>177</v>
      </c>
      <c r="C2" s="84"/>
      <c r="D2" s="84"/>
      <c r="E2" s="84"/>
      <c r="F2" s="84"/>
      <c r="G2" s="84"/>
      <c r="H2" s="85"/>
    </row>
    <row r="3" spans="2:14" s="5" customFormat="1" ht="21" customHeight="1">
      <c r="B3" s="96" t="s">
        <v>13</v>
      </c>
      <c r="C3" s="87" t="s">
        <v>144</v>
      </c>
      <c r="D3" s="101" t="s">
        <v>156</v>
      </c>
      <c r="E3" s="101" t="s">
        <v>160</v>
      </c>
      <c r="F3" s="101" t="s">
        <v>164</v>
      </c>
      <c r="G3" s="101" t="s">
        <v>167</v>
      </c>
      <c r="H3" s="91" t="s">
        <v>11</v>
      </c>
    </row>
    <row r="4" spans="2:14">
      <c r="B4" s="96"/>
      <c r="C4" s="87"/>
      <c r="D4" s="101"/>
      <c r="E4" s="101"/>
      <c r="F4" s="101"/>
      <c r="G4" s="101"/>
      <c r="H4" s="91"/>
    </row>
    <row r="5" spans="2:14" s="7" customFormat="1" ht="25.5">
      <c r="B5" s="96"/>
      <c r="C5" s="87"/>
      <c r="D5" s="44" t="s">
        <v>178</v>
      </c>
      <c r="E5" s="44" t="s">
        <v>179</v>
      </c>
      <c r="F5" s="44" t="s">
        <v>180</v>
      </c>
      <c r="G5" s="44" t="s">
        <v>181</v>
      </c>
      <c r="H5" s="91"/>
    </row>
    <row r="6" spans="2:14" ht="15.75">
      <c r="B6" s="33">
        <f>k_total_tec_0421!B5</f>
        <v>1</v>
      </c>
      <c r="C6" s="34" t="str">
        <f>k_total_tec_0421!C5</f>
        <v>METROPOLITAN LIFE</v>
      </c>
      <c r="D6" s="35">
        <v>21966324.576479252</v>
      </c>
      <c r="E6" s="35">
        <v>21919288.077789731</v>
      </c>
      <c r="F6" s="35">
        <v>22902771.575870749</v>
      </c>
      <c r="G6" s="35">
        <v>23372318.578680202</v>
      </c>
      <c r="H6" s="36">
        <f t="shared" ref="H6:H12" si="0">SUM(D6:G6)</f>
        <v>90160702.808819935</v>
      </c>
      <c r="N6" s="20"/>
    </row>
    <row r="7" spans="2:14" ht="15.75">
      <c r="B7" s="33">
        <f>k_total_tec_0421!B6</f>
        <v>2</v>
      </c>
      <c r="C7" s="34" t="str">
        <f>k_total_tec_0421!C6</f>
        <v>AZT VIITORUL TAU</v>
      </c>
      <c r="D7" s="35">
        <v>33072069.932073001</v>
      </c>
      <c r="E7" s="35">
        <v>32956921.093765859</v>
      </c>
      <c r="F7" s="35">
        <v>34231197.734838031</v>
      </c>
      <c r="G7" s="35">
        <v>34893654.822335027</v>
      </c>
      <c r="H7" s="36">
        <f t="shared" si="0"/>
        <v>135153843.58301193</v>
      </c>
      <c r="N7" s="20"/>
    </row>
    <row r="8" spans="2:14" ht="15.75">
      <c r="B8" s="33">
        <f>k_total_tec_0421!B7</f>
        <v>3</v>
      </c>
      <c r="C8" s="38" t="str">
        <f>k_total_tec_0421!C7</f>
        <v>BCR</v>
      </c>
      <c r="D8" s="35">
        <v>12096063.098453229</v>
      </c>
      <c r="E8" s="35">
        <v>12125760.337792575</v>
      </c>
      <c r="F8" s="35">
        <v>12493957.335390111</v>
      </c>
      <c r="G8" s="35">
        <v>13025797.969543148</v>
      </c>
      <c r="H8" s="36">
        <f t="shared" si="0"/>
        <v>49741578.741179064</v>
      </c>
      <c r="N8" s="20"/>
    </row>
    <row r="9" spans="2:14" ht="15.75">
      <c r="B9" s="33">
        <f>k_total_tec_0421!B8</f>
        <v>4</v>
      </c>
      <c r="C9" s="38" t="str">
        <f>k_total_tec_0421!C8</f>
        <v>BRD</v>
      </c>
      <c r="D9" s="35">
        <v>8155606.8418037482</v>
      </c>
      <c r="E9" s="35">
        <v>8158855.281053978</v>
      </c>
      <c r="F9" s="35">
        <v>8575142.8919379711</v>
      </c>
      <c r="G9" s="35">
        <v>8816837.3604060914</v>
      </c>
      <c r="H9" s="36">
        <f t="shared" si="0"/>
        <v>33706442.375201792</v>
      </c>
      <c r="N9" s="20"/>
    </row>
    <row r="10" spans="2:14" ht="15.75">
      <c r="B10" s="33">
        <f>k_total_tec_0421!B9</f>
        <v>5</v>
      </c>
      <c r="C10" s="38" t="str">
        <f>k_total_tec_0421!C9</f>
        <v>VITAL</v>
      </c>
      <c r="D10" s="35">
        <v>16879290.244700875</v>
      </c>
      <c r="E10" s="35">
        <v>16811389.943362903</v>
      </c>
      <c r="F10" s="35">
        <v>17477994.032637816</v>
      </c>
      <c r="G10" s="35">
        <v>17883410.355329949</v>
      </c>
      <c r="H10" s="36">
        <f t="shared" si="0"/>
        <v>69052084.576031536</v>
      </c>
      <c r="N10" s="20"/>
    </row>
    <row r="11" spans="2:14" ht="15.75">
      <c r="B11" s="33">
        <f>k_total_tec_0421!B10</f>
        <v>6</v>
      </c>
      <c r="C11" s="38" t="str">
        <f>k_total_tec_0421!C10</f>
        <v>ARIPI</v>
      </c>
      <c r="D11" s="35">
        <v>14728648.211801292</v>
      </c>
      <c r="E11" s="35">
        <v>14660017.255029334</v>
      </c>
      <c r="F11" s="35">
        <v>15298889.745879678</v>
      </c>
      <c r="G11" s="35">
        <v>15662613.40101523</v>
      </c>
      <c r="H11" s="36">
        <f t="shared" si="0"/>
        <v>60350168.613725536</v>
      </c>
      <c r="N11" s="20"/>
    </row>
    <row r="12" spans="2:14" ht="15.75">
      <c r="B12" s="33">
        <f>k_total_tec_0421!B11</f>
        <v>7</v>
      </c>
      <c r="C12" s="38" t="str">
        <f>k_total_tec_0421!C11</f>
        <v>NN</v>
      </c>
      <c r="D12" s="35">
        <v>51153266.020132579</v>
      </c>
      <c r="E12" s="35">
        <v>51028825.846003942</v>
      </c>
      <c r="F12" s="35">
        <v>53635920.0698222</v>
      </c>
      <c r="G12" s="35">
        <v>54310219.49238579</v>
      </c>
      <c r="H12" s="36">
        <f t="shared" si="0"/>
        <v>210128231.42834449</v>
      </c>
      <c r="N12" s="20"/>
    </row>
    <row r="13" spans="2:14" ht="15.75" thickBot="1">
      <c r="B13" s="97" t="s">
        <v>11</v>
      </c>
      <c r="C13" s="98"/>
      <c r="D13" s="31">
        <f>SUM(D6:D12)</f>
        <v>158051268.92544398</v>
      </c>
      <c r="E13" s="31">
        <f>SUM(E6:E12)</f>
        <v>157661057.83479834</v>
      </c>
      <c r="F13" s="31">
        <f>SUM(F6:F12)</f>
        <v>164615873.38637656</v>
      </c>
      <c r="G13" s="31">
        <f>SUM(G6:G12)</f>
        <v>167964851.97969544</v>
      </c>
      <c r="H13" s="32">
        <f>SUM(H6:H12)</f>
        <v>648293052.12631428</v>
      </c>
      <c r="N13" s="21"/>
    </row>
    <row r="24" spans="4:8">
      <c r="D24" s="4"/>
      <c r="E24" s="4"/>
      <c r="F24" s="4"/>
      <c r="G24" s="4"/>
      <c r="H24" s="4"/>
    </row>
  </sheetData>
  <mergeCells count="9">
    <mergeCell ref="B13:C13"/>
    <mergeCell ref="B3:B5"/>
    <mergeCell ref="C3:C5"/>
    <mergeCell ref="G3:G4"/>
    <mergeCell ref="F3:F4"/>
    <mergeCell ref="E3:E4"/>
    <mergeCell ref="B2:H2"/>
    <mergeCell ref="D3:D4"/>
    <mergeCell ref="H3:H5"/>
  </mergeCells>
  <phoneticPr fontId="30" type="noConversion"/>
  <printOptions horizontalCentered="1" verticalCentered="1"/>
  <pageMargins left="0.27559055118110198" right="0.23622047244094499" top="0.98425196850393704" bottom="0.98425196850393704" header="0.511811023622047" footer="0.511811023622047"/>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dimension ref="B1:J7"/>
  <sheetViews>
    <sheetView workbookViewId="0">
      <selection activeCell="C35" sqref="C35"/>
    </sheetView>
  </sheetViews>
  <sheetFormatPr defaultRowHeight="12.75"/>
  <cols>
    <col min="2" max="2" width="10.42578125" bestFit="1" customWidth="1"/>
    <col min="3" max="6" width="13.140625" bestFit="1" customWidth="1"/>
  </cols>
  <sheetData>
    <row r="1" spans="2:10" ht="13.5" thickBot="1"/>
    <row r="2" spans="2:10" ht="25.5">
      <c r="B2" s="45"/>
      <c r="C2" s="47" t="s">
        <v>157</v>
      </c>
      <c r="D2" s="47" t="s">
        <v>161</v>
      </c>
      <c r="E2" s="47" t="s">
        <v>165</v>
      </c>
      <c r="F2" s="48" t="s">
        <v>192</v>
      </c>
    </row>
    <row r="3" spans="2:10" ht="15">
      <c r="B3" s="49" t="s">
        <v>114</v>
      </c>
      <c r="C3" s="35">
        <v>158051269</v>
      </c>
      <c r="D3" s="35">
        <v>157661058</v>
      </c>
      <c r="E3" s="35">
        <v>164615873</v>
      </c>
      <c r="F3" s="36">
        <v>167964852</v>
      </c>
    </row>
    <row r="4" spans="2:10" ht="15" hidden="1">
      <c r="B4" s="49"/>
      <c r="C4" s="52"/>
      <c r="D4" s="52"/>
      <c r="E4" s="52"/>
      <c r="F4" s="53"/>
    </row>
    <row r="5" spans="2:10" ht="15">
      <c r="B5" s="49" t="s">
        <v>115</v>
      </c>
      <c r="C5" s="35">
        <v>772491382</v>
      </c>
      <c r="D5" s="35">
        <v>776654137</v>
      </c>
      <c r="E5" s="35">
        <v>811029485</v>
      </c>
      <c r="F5" s="36">
        <v>827226896</v>
      </c>
    </row>
    <row r="6" spans="2:10" ht="15">
      <c r="B6" s="49" t="s">
        <v>116</v>
      </c>
      <c r="C6" s="54">
        <v>4.8747999999999996</v>
      </c>
      <c r="D6" s="54">
        <v>4.9260999999999999</v>
      </c>
      <c r="E6" s="54">
        <v>4.9268000000000001</v>
      </c>
      <c r="F6" s="55">
        <v>4.9249999999999998</v>
      </c>
    </row>
    <row r="7" spans="2:10" ht="39" thickBot="1">
      <c r="B7" s="46"/>
      <c r="C7" s="50" t="s">
        <v>159</v>
      </c>
      <c r="D7" s="50" t="s">
        <v>163</v>
      </c>
      <c r="E7" s="50" t="s">
        <v>166</v>
      </c>
      <c r="F7" s="51" t="s">
        <v>169</v>
      </c>
      <c r="J7" s="23"/>
    </row>
  </sheetData>
  <phoneticPr fontId="30"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G19"/>
  <sheetViews>
    <sheetView zoomScaleNormal="100" workbookViewId="0">
      <selection activeCell="J40" sqref="J40"/>
    </sheetView>
  </sheetViews>
  <sheetFormatPr defaultRowHeight="12.75"/>
  <cols>
    <col min="2" max="2" width="5.28515625" customWidth="1"/>
    <col min="3" max="3" width="18.28515625" customWidth="1"/>
    <col min="4" max="4" width="19.140625" customWidth="1"/>
    <col min="5" max="5" width="18.5703125" customWidth="1"/>
    <col min="6" max="6" width="19.28515625" customWidth="1"/>
    <col min="7" max="7" width="18.42578125" customWidth="1"/>
  </cols>
  <sheetData>
    <row r="1" spans="2:7" ht="13.5" thickBot="1"/>
    <row r="2" spans="2:7" s="2" customFormat="1" ht="45.75" customHeight="1">
      <c r="B2" s="83" t="s">
        <v>182</v>
      </c>
      <c r="C2" s="84"/>
      <c r="D2" s="84"/>
      <c r="E2" s="84"/>
      <c r="F2" s="84"/>
      <c r="G2" s="85"/>
    </row>
    <row r="3" spans="2:7" ht="12.75" customHeight="1">
      <c r="B3" s="96" t="s">
        <v>13</v>
      </c>
      <c r="C3" s="87" t="s">
        <v>12</v>
      </c>
      <c r="D3" s="99" t="s">
        <v>156</v>
      </c>
      <c r="E3" s="99" t="s">
        <v>160</v>
      </c>
      <c r="F3" s="99" t="s">
        <v>164</v>
      </c>
      <c r="G3" s="100" t="s">
        <v>167</v>
      </c>
    </row>
    <row r="4" spans="2:7">
      <c r="B4" s="96"/>
      <c r="C4" s="87"/>
      <c r="D4" s="87"/>
      <c r="E4" s="87"/>
      <c r="F4" s="87"/>
      <c r="G4" s="91"/>
    </row>
    <row r="5" spans="2:7" ht="25.5">
      <c r="B5" s="96"/>
      <c r="C5" s="87"/>
      <c r="D5" s="44" t="s">
        <v>183</v>
      </c>
      <c r="E5" s="44" t="s">
        <v>184</v>
      </c>
      <c r="F5" s="44" t="s">
        <v>185</v>
      </c>
      <c r="G5" s="56" t="s">
        <v>186</v>
      </c>
    </row>
    <row r="6" spans="2:7" ht="15">
      <c r="B6" s="33">
        <f>k_total_tec_0421!B5</f>
        <v>1</v>
      </c>
      <c r="C6" s="34" t="str">
        <f>k_total_tec_0421!C5</f>
        <v>METROPOLITAN LIFE</v>
      </c>
      <c r="D6" s="59">
        <f>sume_euro_0421!D6/evolutie_rp_0421!D5</f>
        <v>20.493612588634779</v>
      </c>
      <c r="E6" s="59">
        <f>sume_euro_0421!E6/evolutie_rp_0421!E5</f>
        <v>20.423568070170774</v>
      </c>
      <c r="F6" s="59">
        <f>sume_euro_0421!F6/evolutie_rp_0421!F5</f>
        <v>21.323688473353503</v>
      </c>
      <c r="G6" s="60">
        <f>sume_euro_0421!G6/evolutie_rp_0421!G5</f>
        <v>21.73421108890912</v>
      </c>
    </row>
    <row r="7" spans="2:7" ht="15">
      <c r="B7" s="37">
        <f>k_total_tec_0421!B6</f>
        <v>2</v>
      </c>
      <c r="C7" s="34" t="str">
        <f>k_total_tec_0421!C6</f>
        <v>AZT VIITORUL TAU</v>
      </c>
      <c r="D7" s="59">
        <f>sume_euro_0421!D7/evolutie_rp_0421!D6</f>
        <v>20.446840880780801</v>
      </c>
      <c r="E7" s="59">
        <f>sume_euro_0421!E7/evolutie_rp_0421!E6</f>
        <v>20.36093442546705</v>
      </c>
      <c r="F7" s="59">
        <f>sume_euro_0421!F7/evolutie_rp_0421!F6</f>
        <v>21.139268343116072</v>
      </c>
      <c r="G7" s="60">
        <f>sume_euro_0421!G7/evolutie_rp_0421!G6</f>
        <v>21.532780098818893</v>
      </c>
    </row>
    <row r="8" spans="2:7" ht="15">
      <c r="B8" s="37">
        <f>k_total_tec_0421!B7</f>
        <v>3</v>
      </c>
      <c r="C8" s="38" t="str">
        <f>k_total_tec_0421!C7</f>
        <v>BCR</v>
      </c>
      <c r="D8" s="59">
        <f>sume_euro_0421!D8/evolutie_rp_0421!D7</f>
        <v>17.407638393965541</v>
      </c>
      <c r="E8" s="59">
        <f>sume_euro_0421!E8/evolutie_rp_0421!E7</f>
        <v>17.412987677106013</v>
      </c>
      <c r="F8" s="59">
        <f>sume_euro_0421!F8/evolutie_rp_0421!F7</f>
        <v>17.918109536026524</v>
      </c>
      <c r="G8" s="60">
        <f>sume_euro_0421!G8/evolutie_rp_0421!G7</f>
        <v>18.642932034457111</v>
      </c>
    </row>
    <row r="9" spans="2:7" ht="15">
      <c r="B9" s="37">
        <f>k_total_tec_0421!B8</f>
        <v>4</v>
      </c>
      <c r="C9" s="38" t="str">
        <f>k_total_tec_0421!C8</f>
        <v>BRD</v>
      </c>
      <c r="D9" s="59">
        <f>sume_euro_0421!D9/evolutie_rp_0421!D8</f>
        <v>16.903267532189982</v>
      </c>
      <c r="E9" s="59">
        <f>sume_euro_0421!E9/evolutie_rp_0421!E8</f>
        <v>16.854283532653515</v>
      </c>
      <c r="F9" s="59">
        <f>sume_euro_0421!F9/evolutie_rp_0421!F8</f>
        <v>17.675203992031289</v>
      </c>
      <c r="G9" s="60">
        <f>sume_euro_0421!G9/evolutie_rp_0421!G8</f>
        <v>18.117186185737136</v>
      </c>
    </row>
    <row r="10" spans="2:7" ht="15">
      <c r="B10" s="37">
        <f>k_total_tec_0421!B9</f>
        <v>5</v>
      </c>
      <c r="C10" s="38" t="str">
        <f>k_total_tec_0421!C9</f>
        <v>VITAL</v>
      </c>
      <c r="D10" s="59">
        <f>sume_euro_0421!D10/evolutie_rp_0421!D9</f>
        <v>17.571867843900364</v>
      </c>
      <c r="E10" s="59">
        <f>sume_euro_0421!E10/evolutie_rp_0421!E9</f>
        <v>17.475112179034824</v>
      </c>
      <c r="F10" s="59">
        <f>sume_euro_0421!F10/evolutie_rp_0421!F9</f>
        <v>18.152335130396931</v>
      </c>
      <c r="G10" s="60">
        <f>sume_euro_0421!G10/evolutie_rp_0421!G9</f>
        <v>18.547888459387508</v>
      </c>
    </row>
    <row r="11" spans="2:7" ht="15">
      <c r="B11" s="37">
        <f>k_total_tec_0421!B10</f>
        <v>6</v>
      </c>
      <c r="C11" s="38" t="str">
        <f>k_total_tec_0421!C10</f>
        <v>ARIPI</v>
      </c>
      <c r="D11" s="59">
        <f>sume_euro_0421!D11/evolutie_rp_0421!D10</f>
        <v>18.514398323370877</v>
      </c>
      <c r="E11" s="59">
        <f>sume_euro_0421!E11/evolutie_rp_0421!E10</f>
        <v>18.394183699496775</v>
      </c>
      <c r="F11" s="59">
        <f>sume_euro_0421!F11/evolutie_rp_0421!F10</f>
        <v>19.174688759532803</v>
      </c>
      <c r="G11" s="60">
        <f>sume_euro_0421!G11/evolutie_rp_0421!G10</f>
        <v>19.597079948019136</v>
      </c>
    </row>
    <row r="12" spans="2:7" ht="15">
      <c r="B12" s="37">
        <f>k_total_tec_0421!B11</f>
        <v>7</v>
      </c>
      <c r="C12" s="38" t="str">
        <f>k_total_tec_0421!C11</f>
        <v>NN</v>
      </c>
      <c r="D12" s="59">
        <f>sume_euro_0421!D12/evolutie_rp_0421!D11</f>
        <v>25.07681448221404</v>
      </c>
      <c r="E12" s="59">
        <f>sume_euro_0421!E12/evolutie_rp_0421!E11</f>
        <v>24.99992692681165</v>
      </c>
      <c r="F12" s="59">
        <f>sume_euro_0421!F12/evolutie_rp_0421!F11</f>
        <v>26.267498339704257</v>
      </c>
      <c r="G12" s="60">
        <f>sume_euro_0421!G12/evolutie_rp_0421!G11</f>
        <v>26.582704372930582</v>
      </c>
    </row>
    <row r="13" spans="2:7" ht="15.75" thickBot="1">
      <c r="B13" s="97" t="s">
        <v>11</v>
      </c>
      <c r="C13" s="98"/>
      <c r="D13" s="57">
        <f>sume_euro_0421!D13/evolutie_rp_0421!D12</f>
        <v>20.626165006878679</v>
      </c>
      <c r="E13" s="57">
        <f>sume_euro_0421!E13/evolutie_rp_0421!E12</f>
        <v>20.548890983142794</v>
      </c>
      <c r="F13" s="57">
        <f>sume_euro_0421!F13/evolutie_rp_0421!F12</f>
        <v>21.438727212820915</v>
      </c>
      <c r="G13" s="58">
        <f>sume_euro_0421!G13/evolutie_rp_0421!G12</f>
        <v>21.84855212382389</v>
      </c>
    </row>
    <row r="18" spans="3:3" ht="18">
      <c r="C18" s="1"/>
    </row>
    <row r="19" spans="3:3" ht="18">
      <c r="C19" s="1"/>
    </row>
  </sheetData>
  <mergeCells count="8">
    <mergeCell ref="B13:C13"/>
    <mergeCell ref="C3:C5"/>
    <mergeCell ref="B3:B5"/>
    <mergeCell ref="E3:E4"/>
    <mergeCell ref="G3:G4"/>
    <mergeCell ref="F3:F4"/>
    <mergeCell ref="D3:D4"/>
    <mergeCell ref="B2:G2"/>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23" sqref="E23"/>
    </sheetView>
  </sheetViews>
  <sheetFormatPr defaultRowHeight="12.75"/>
  <cols>
    <col min="2" max="2" width="6.7109375" customWidth="1"/>
    <col min="3" max="3" width="18.85546875" customWidth="1"/>
    <col min="4" max="4" width="15.42578125" customWidth="1"/>
    <col min="5" max="5" width="15.140625" customWidth="1"/>
    <col min="6" max="6" width="15.28515625" customWidth="1"/>
    <col min="7" max="7" width="14.5703125" customWidth="1"/>
    <col min="8" max="8" width="11.140625" customWidth="1"/>
    <col min="9" max="9" width="9.28515625" customWidth="1"/>
    <col min="10" max="10" width="10.85546875" customWidth="1"/>
    <col min="11" max="11" width="13" customWidth="1"/>
    <col min="12" max="12" width="14" customWidth="1"/>
    <col min="13" max="13" width="18.42578125" customWidth="1"/>
  </cols>
  <sheetData>
    <row r="1" spans="2:15" ht="13.5" thickBot="1"/>
    <row r="2" spans="2:15" s="2" customFormat="1" ht="48" customHeight="1">
      <c r="B2" s="83" t="s">
        <v>182</v>
      </c>
      <c r="C2" s="84"/>
      <c r="D2" s="84"/>
      <c r="E2" s="84"/>
      <c r="F2" s="84"/>
      <c r="G2" s="84"/>
      <c r="H2" s="84"/>
      <c r="I2" s="84"/>
      <c r="J2" s="84"/>
      <c r="K2" s="84"/>
      <c r="L2" s="84"/>
      <c r="M2" s="85"/>
      <c r="N2" s="3"/>
      <c r="O2" s="3"/>
    </row>
    <row r="3" spans="2:15" ht="27" customHeight="1">
      <c r="B3" s="96" t="s">
        <v>13</v>
      </c>
      <c r="C3" s="87" t="s">
        <v>12</v>
      </c>
      <c r="D3" s="87" t="s">
        <v>0</v>
      </c>
      <c r="E3" s="87" t="s">
        <v>1</v>
      </c>
      <c r="F3" s="87" t="s">
        <v>2</v>
      </c>
      <c r="G3" s="87" t="s">
        <v>3</v>
      </c>
      <c r="H3" s="87" t="s">
        <v>146</v>
      </c>
      <c r="I3" s="87"/>
      <c r="J3" s="87"/>
      <c r="K3" s="87"/>
      <c r="L3" s="87" t="s">
        <v>4</v>
      </c>
      <c r="M3" s="91" t="s">
        <v>5</v>
      </c>
    </row>
    <row r="4" spans="2:15" ht="84" customHeight="1">
      <c r="B4" s="103"/>
      <c r="C4" s="102"/>
      <c r="D4" s="102"/>
      <c r="E4" s="102"/>
      <c r="F4" s="102"/>
      <c r="G4" s="87"/>
      <c r="H4" s="28" t="s">
        <v>127</v>
      </c>
      <c r="I4" s="28" t="s">
        <v>128</v>
      </c>
      <c r="J4" s="28" t="s">
        <v>151</v>
      </c>
      <c r="K4" s="28" t="s">
        <v>152</v>
      </c>
      <c r="L4" s="102"/>
      <c r="M4" s="104"/>
    </row>
    <row r="5" spans="2:15" ht="15.75">
      <c r="B5" s="33">
        <f>k_total_tec_0421!B5</f>
        <v>1</v>
      </c>
      <c r="C5" s="34" t="str">
        <f>k_total_tec_0421!C5</f>
        <v>METROPOLITAN LIFE</v>
      </c>
      <c r="D5" s="35">
        <v>1074053</v>
      </c>
      <c r="E5" s="52">
        <v>20</v>
      </c>
      <c r="F5" s="35">
        <v>7</v>
      </c>
      <c r="G5" s="35">
        <v>0</v>
      </c>
      <c r="H5" s="35">
        <v>126</v>
      </c>
      <c r="I5" s="35">
        <v>1</v>
      </c>
      <c r="J5" s="35">
        <v>0</v>
      </c>
      <c r="K5" s="35">
        <v>1</v>
      </c>
      <c r="L5" s="35">
        <v>1454</v>
      </c>
      <c r="M5" s="36">
        <f t="shared" ref="M5:M11" si="0">D5-E5+F5+G5-H5+I5+L5+J5+K5</f>
        <v>1075370</v>
      </c>
      <c r="N5" s="61"/>
      <c r="O5" s="4"/>
    </row>
    <row r="6" spans="2:15" ht="15.75">
      <c r="B6" s="37">
        <f>k_total_tec_0421!B6</f>
        <v>2</v>
      </c>
      <c r="C6" s="34" t="str">
        <f>k_total_tec_0421!C6</f>
        <v>AZT VIITORUL TAU</v>
      </c>
      <c r="D6" s="35">
        <v>1619318</v>
      </c>
      <c r="E6" s="52">
        <v>18</v>
      </c>
      <c r="F6" s="35">
        <v>4</v>
      </c>
      <c r="G6" s="35">
        <v>0</v>
      </c>
      <c r="H6" s="35">
        <v>268</v>
      </c>
      <c r="I6" s="35">
        <v>0</v>
      </c>
      <c r="J6" s="35">
        <v>0</v>
      </c>
      <c r="K6" s="35">
        <v>0</v>
      </c>
      <c r="L6" s="35">
        <v>1454</v>
      </c>
      <c r="M6" s="36">
        <f t="shared" si="0"/>
        <v>1620490</v>
      </c>
      <c r="N6" s="61"/>
      <c r="O6" s="4"/>
    </row>
    <row r="7" spans="2:15" ht="15.75">
      <c r="B7" s="37">
        <f>k_total_tec_0421!B7</f>
        <v>3</v>
      </c>
      <c r="C7" s="38" t="str">
        <f>k_total_tec_0421!C7</f>
        <v>BCR</v>
      </c>
      <c r="D7" s="35">
        <v>697281</v>
      </c>
      <c r="E7" s="52">
        <v>11</v>
      </c>
      <c r="F7" s="35">
        <v>12</v>
      </c>
      <c r="G7" s="35">
        <v>14</v>
      </c>
      <c r="H7" s="35">
        <v>53</v>
      </c>
      <c r="I7" s="35">
        <v>0</v>
      </c>
      <c r="J7" s="35">
        <v>0</v>
      </c>
      <c r="K7" s="35">
        <v>2</v>
      </c>
      <c r="L7" s="35">
        <v>1454</v>
      </c>
      <c r="M7" s="36">
        <f t="shared" si="0"/>
        <v>698699</v>
      </c>
      <c r="N7" s="61"/>
      <c r="O7" s="4"/>
    </row>
    <row r="8" spans="2:15" ht="15.75">
      <c r="B8" s="37">
        <f>k_total_tec_0421!B8</f>
        <v>4</v>
      </c>
      <c r="C8" s="38" t="str">
        <f>k_total_tec_0421!C8</f>
        <v>BRD</v>
      </c>
      <c r="D8" s="35">
        <v>485151</v>
      </c>
      <c r="E8" s="52">
        <v>13</v>
      </c>
      <c r="F8" s="35">
        <v>2</v>
      </c>
      <c r="G8" s="35">
        <v>75</v>
      </c>
      <c r="H8" s="35">
        <v>32</v>
      </c>
      <c r="I8" s="35">
        <v>1</v>
      </c>
      <c r="J8" s="35">
        <v>0</v>
      </c>
      <c r="K8" s="35">
        <v>0</v>
      </c>
      <c r="L8" s="35">
        <v>1472</v>
      </c>
      <c r="M8" s="36">
        <f t="shared" si="0"/>
        <v>486656</v>
      </c>
      <c r="N8" s="61"/>
      <c r="O8" s="4"/>
    </row>
    <row r="9" spans="2:15" ht="15.75">
      <c r="B9" s="37">
        <f>k_total_tec_0421!B9</f>
        <v>5</v>
      </c>
      <c r="C9" s="38" t="str">
        <f>k_total_tec_0421!C9</f>
        <v>VITAL</v>
      </c>
      <c r="D9" s="35">
        <v>962851</v>
      </c>
      <c r="E9" s="52">
        <v>15</v>
      </c>
      <c r="F9" s="35">
        <v>0</v>
      </c>
      <c r="G9" s="35">
        <v>0</v>
      </c>
      <c r="H9" s="35">
        <v>116</v>
      </c>
      <c r="I9" s="35">
        <v>0</v>
      </c>
      <c r="J9" s="35">
        <v>0</v>
      </c>
      <c r="K9" s="35">
        <v>1</v>
      </c>
      <c r="L9" s="35">
        <v>1454</v>
      </c>
      <c r="M9" s="36">
        <f t="shared" si="0"/>
        <v>964175</v>
      </c>
      <c r="N9" s="61"/>
      <c r="O9" s="4"/>
    </row>
    <row r="10" spans="2:15" ht="15.75">
      <c r="B10" s="37">
        <f>k_total_tec_0421!B10</f>
        <v>6</v>
      </c>
      <c r="C10" s="38" t="str">
        <f>k_total_tec_0421!C10</f>
        <v>ARIPI</v>
      </c>
      <c r="D10" s="35">
        <v>797869</v>
      </c>
      <c r="E10" s="52">
        <v>9</v>
      </c>
      <c r="F10" s="35">
        <v>1</v>
      </c>
      <c r="G10" s="35">
        <v>0</v>
      </c>
      <c r="H10" s="35">
        <v>83</v>
      </c>
      <c r="I10" s="35">
        <v>0</v>
      </c>
      <c r="J10" s="35">
        <v>0</v>
      </c>
      <c r="K10" s="35">
        <v>0</v>
      </c>
      <c r="L10" s="35">
        <v>1454</v>
      </c>
      <c r="M10" s="36">
        <f t="shared" si="0"/>
        <v>799232</v>
      </c>
      <c r="N10" s="61"/>
      <c r="O10" s="4"/>
    </row>
    <row r="11" spans="2:15" ht="15.75">
      <c r="B11" s="37">
        <f>k_total_tec_0421!B11</f>
        <v>7</v>
      </c>
      <c r="C11" s="38" t="str">
        <f>k_total_tec_0421!C11</f>
        <v>NN</v>
      </c>
      <c r="D11" s="35">
        <v>2041912</v>
      </c>
      <c r="E11" s="52">
        <v>4</v>
      </c>
      <c r="F11" s="35">
        <v>64</v>
      </c>
      <c r="G11" s="35">
        <v>31</v>
      </c>
      <c r="H11" s="35">
        <v>393</v>
      </c>
      <c r="I11" s="35">
        <v>0</v>
      </c>
      <c r="J11" s="35">
        <v>1</v>
      </c>
      <c r="K11" s="35">
        <v>1</v>
      </c>
      <c r="L11" s="35">
        <v>1454</v>
      </c>
      <c r="M11" s="36">
        <f t="shared" si="0"/>
        <v>2043066</v>
      </c>
      <c r="N11" s="61"/>
      <c r="O11" s="4"/>
    </row>
    <row r="12" spans="2:15" ht="15.75" thickBot="1">
      <c r="B12" s="97" t="s">
        <v>11</v>
      </c>
      <c r="C12" s="98"/>
      <c r="D12" s="31">
        <f t="shared" ref="D12:M12" si="1">SUM(D5:D11)</f>
        <v>7678435</v>
      </c>
      <c r="E12" s="31">
        <f t="shared" si="1"/>
        <v>90</v>
      </c>
      <c r="F12" s="31">
        <f t="shared" si="1"/>
        <v>90</v>
      </c>
      <c r="G12" s="31">
        <f t="shared" si="1"/>
        <v>120</v>
      </c>
      <c r="H12" s="31">
        <f t="shared" si="1"/>
        <v>1071</v>
      </c>
      <c r="I12" s="31">
        <f t="shared" si="1"/>
        <v>2</v>
      </c>
      <c r="J12" s="31">
        <f t="shared" si="1"/>
        <v>1</v>
      </c>
      <c r="K12" s="31">
        <f t="shared" si="1"/>
        <v>5</v>
      </c>
      <c r="L12" s="31">
        <f t="shared" si="1"/>
        <v>10196</v>
      </c>
      <c r="M12" s="32">
        <f t="shared" si="1"/>
        <v>7687688</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G3:G4"/>
    <mergeCell ref="H3:K3"/>
    <mergeCell ref="B2:M2"/>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E2"/>
  <sheetViews>
    <sheetView workbookViewId="0">
      <selection activeCell="C31" sqref="C31"/>
    </sheetView>
  </sheetViews>
  <sheetFormatPr defaultRowHeight="12.75"/>
  <cols>
    <col min="2" max="5" width="16.140625" customWidth="1"/>
  </cols>
  <sheetData>
    <row r="1" spans="2:5">
      <c r="B1" s="62" t="s">
        <v>156</v>
      </c>
      <c r="C1" s="47" t="s">
        <v>160</v>
      </c>
      <c r="D1" s="47" t="s">
        <v>164</v>
      </c>
      <c r="E1" s="48" t="s">
        <v>167</v>
      </c>
    </row>
    <row r="2" spans="2:5" ht="15.75" thickBot="1">
      <c r="B2" s="63">
        <v>7662659</v>
      </c>
      <c r="C2" s="64">
        <v>7672485</v>
      </c>
      <c r="D2" s="64">
        <v>7678435</v>
      </c>
      <c r="E2" s="65">
        <v>7687688</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E5"/>
  <sheetViews>
    <sheetView workbookViewId="0">
      <selection activeCell="D40" sqref="D40"/>
    </sheetView>
  </sheetViews>
  <sheetFormatPr defaultRowHeight="12.75"/>
  <cols>
    <col min="2" max="5" width="16.7109375" customWidth="1"/>
  </cols>
  <sheetData>
    <row r="1" spans="2:5">
      <c r="B1" s="62" t="s">
        <v>156</v>
      </c>
      <c r="C1" s="47" t="s">
        <v>160</v>
      </c>
      <c r="D1" s="47" t="s">
        <v>164</v>
      </c>
      <c r="E1" s="48" t="s">
        <v>167</v>
      </c>
    </row>
    <row r="2" spans="2:5" ht="15.75" thickBot="1">
      <c r="B2" s="63">
        <v>3569344</v>
      </c>
      <c r="C2" s="64">
        <v>3580169</v>
      </c>
      <c r="D2" s="64">
        <v>3586933</v>
      </c>
      <c r="E2" s="65">
        <v>3597129</v>
      </c>
    </row>
    <row r="5" spans="2:5">
      <c r="B5" s="4"/>
      <c r="C5" s="4"/>
      <c r="D5" s="4"/>
      <c r="E5" s="4"/>
    </row>
  </sheetData>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k_total_tec_0421</vt:lpstr>
      <vt:lpstr>regularizati_0421</vt:lpstr>
      <vt:lpstr>evolutie_rp_0421</vt:lpstr>
      <vt:lpstr>sume_euro_0421</vt:lpstr>
      <vt:lpstr>sume_euro_0421_graf</vt:lpstr>
      <vt:lpstr>evolutie_contrib_0421</vt:lpstr>
      <vt:lpstr>part_fonduri_0421</vt:lpstr>
      <vt:lpstr>evolutie_rp_0421_graf</vt:lpstr>
      <vt:lpstr>evolutie_aleatorii_0421_graf</vt:lpstr>
      <vt:lpstr>participanti_judete_0421</vt:lpstr>
      <vt:lpstr>participanti_jud_dom_0421</vt:lpstr>
      <vt:lpstr>conturi_goale_0421</vt:lpstr>
      <vt:lpstr>rp_sexe_0421</vt:lpstr>
      <vt:lpstr>Sheet1</vt:lpstr>
      <vt:lpstr>rp_varste_sexe_0431</vt:lpstr>
      <vt:lpstr>Sheet2</vt:lpstr>
      <vt:lpstr>evolutie_contrib_0421!Print_Area</vt:lpstr>
      <vt:lpstr>evolutie_rp_0421!Print_Area</vt:lpstr>
      <vt:lpstr>k_total_tec_0421!Print_Area</vt:lpstr>
      <vt:lpstr>part_fonduri_0421!Print_Area</vt:lpstr>
      <vt:lpstr>participanti_judete_0421!Print_Area</vt:lpstr>
      <vt:lpstr>rp_sexe_0421!Print_Area</vt:lpstr>
      <vt:lpstr>rp_varste_sexe_0431!Print_Area</vt:lpstr>
      <vt:lpstr>sume_euro_0421!Print_Area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2021-06-29T05:38:25Z</cp:lastPrinted>
  <dcterms:created xsi:type="dcterms:W3CDTF">2008-08-08T07:39:32Z</dcterms:created>
  <dcterms:modified xsi:type="dcterms:W3CDTF">2021-06-29T05:40:39Z</dcterms:modified>
</cp:coreProperties>
</file>