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321" sheetId="23" r:id="rId1"/>
    <sheet name="regularizati_0321" sheetId="31" r:id="rId2"/>
    <sheet name="evolutie_rp_0321" sheetId="1" r:id="rId3"/>
    <sheet name="sume_euro_0321" sheetId="15" r:id="rId4"/>
    <sheet name="sume_euro_0321_graf" sheetId="16" r:id="rId5"/>
    <sheet name="evolutie_contrib_0321" sheetId="25" r:id="rId6"/>
    <sheet name="part_fonduri_0321" sheetId="24" r:id="rId7"/>
    <sheet name="evolutie_rp_0321_graf" sheetId="13" r:id="rId8"/>
    <sheet name="evolutie_aleatorii_0321_graf" sheetId="14" r:id="rId9"/>
    <sheet name="participanti_judete_0321" sheetId="17" r:id="rId10"/>
    <sheet name="participanti_jud_dom_0321" sheetId="32" r:id="rId11"/>
    <sheet name="conturi_goale_0321" sheetId="30" r:id="rId12"/>
    <sheet name="rp_sexe_0321" sheetId="26" r:id="rId13"/>
    <sheet name="Sheet1" sheetId="33" r:id="rId14"/>
    <sheet name="rp_varste_sexe_0231" sheetId="28" r:id="rId15"/>
    <sheet name="Sheet2" sheetId="34" r:id="rId16"/>
  </sheets>
  <externalReferences>
    <externalReference r:id="rId17"/>
  </externalReferences>
  <definedNames>
    <definedName name="_xlnm.Print_Area" localSheetId="5">evolutie_contrib_0321!$B$2:$F$13</definedName>
    <definedName name="_xlnm.Print_Area" localSheetId="2">evolutie_rp_0321!$B$2:$H$12</definedName>
    <definedName name="_xlnm.Print_Area" localSheetId="0">k_total_tec_0321!$B$2:$K$16</definedName>
    <definedName name="_xlnm.Print_Area" localSheetId="6">part_fonduri_0321!$B$2:$M$12</definedName>
    <definedName name="_xlnm.Print_Area" localSheetId="10">participanti_jud_dom_0321!#REF!</definedName>
    <definedName name="_xlnm.Print_Area" localSheetId="9">participanti_judete_0321!$B$2:$E$48</definedName>
    <definedName name="_xlnm.Print_Area" localSheetId="12">rp_sexe_0321!$B$2:$F$12</definedName>
    <definedName name="_xlnm.Print_Area" localSheetId="14">rp_varste_sexe_0231!$B$2:$P$14</definedName>
    <definedName name="_xlnm.Print_Area" localSheetId="3">sume_euro_0321!$B$2:$G$13</definedName>
  </definedNames>
  <calcPr calcId="125725"/>
</workbook>
</file>

<file path=xl/calcChain.xml><?xml version="1.0" encoding="utf-8"?>
<calcChain xmlns="http://schemas.openxmlformats.org/spreadsheetml/2006/main">
  <c r="D13" i="15"/>
  <c r="E13"/>
  <c r="F12" i="1"/>
  <c r="F13" i="25" s="1"/>
  <c r="F13" i="15"/>
  <c r="F12" i="25"/>
  <c r="F11"/>
  <c r="F10"/>
  <c r="F9"/>
  <c r="F8"/>
  <c r="F7"/>
  <c r="F6"/>
  <c r="G7" i="15"/>
  <c r="G8"/>
  <c r="G9"/>
  <c r="G10"/>
  <c r="G11"/>
  <c r="G12"/>
  <c r="G6"/>
  <c r="G13" s="1"/>
  <c r="E12" i="1"/>
  <c r="E12" i="25"/>
  <c r="E11"/>
  <c r="E10"/>
  <c r="E9"/>
  <c r="E8"/>
  <c r="E7"/>
  <c r="E6"/>
  <c r="D12" i="1"/>
  <c r="D13" i="25" s="1"/>
  <c r="D12"/>
  <c r="D11"/>
  <c r="D10"/>
  <c r="D9"/>
  <c r="D8"/>
  <c r="D7"/>
  <c r="D6"/>
  <c r="D48" i="17"/>
  <c r="E37" s="1"/>
  <c r="M6" i="24"/>
  <c r="F7" i="31"/>
  <c r="F8"/>
  <c r="F9"/>
  <c r="F10"/>
  <c r="F11"/>
  <c r="F12"/>
  <c r="F6"/>
  <c r="D53" i="32"/>
  <c r="E8" i="28"/>
  <c r="D8"/>
  <c r="F8"/>
  <c r="G8"/>
  <c r="H8"/>
  <c r="E9"/>
  <c r="D9" s="1"/>
  <c r="F9"/>
  <c r="G9"/>
  <c r="H9"/>
  <c r="E10"/>
  <c r="D10" s="1"/>
  <c r="F10"/>
  <c r="G10"/>
  <c r="H10"/>
  <c r="E11"/>
  <c r="D11" s="1"/>
  <c r="F11"/>
  <c r="F14" s="1"/>
  <c r="G11"/>
  <c r="H11"/>
  <c r="E12"/>
  <c r="D12" s="1"/>
  <c r="F12"/>
  <c r="G12"/>
  <c r="H12"/>
  <c r="E13"/>
  <c r="D13" s="1"/>
  <c r="F13"/>
  <c r="G13"/>
  <c r="H13"/>
  <c r="E7"/>
  <c r="D7" s="1"/>
  <c r="D14" s="1"/>
  <c r="F7"/>
  <c r="G7"/>
  <c r="G14" s="1"/>
  <c r="H7"/>
  <c r="J12" i="24"/>
  <c r="L12"/>
  <c r="E34" i="17"/>
  <c r="M7" i="24"/>
  <c r="M8"/>
  <c r="M9"/>
  <c r="M12" s="1"/>
  <c r="M10"/>
  <c r="M11"/>
  <c r="M5"/>
  <c r="K12"/>
  <c r="F13" i="23"/>
  <c r="K14" i="28"/>
  <c r="O14"/>
  <c r="K7" i="23"/>
  <c r="K8"/>
  <c r="K9"/>
  <c r="K10"/>
  <c r="K11"/>
  <c r="K12"/>
  <c r="K6"/>
  <c r="K13" s="1"/>
  <c r="I7"/>
  <c r="I6"/>
  <c r="I8"/>
  <c r="I13" s="1"/>
  <c r="I9"/>
  <c r="I10"/>
  <c r="I11"/>
  <c r="I12"/>
  <c r="D12" i="24"/>
  <c r="E48" i="17"/>
  <c r="G13" i="31"/>
  <c r="H8" s="1"/>
  <c r="E13" i="23"/>
  <c r="D13"/>
  <c r="D11" i="26"/>
  <c r="D10"/>
  <c r="D9"/>
  <c r="D8"/>
  <c r="D6"/>
  <c r="D5"/>
  <c r="D12" s="1"/>
  <c r="D7"/>
  <c r="E12"/>
  <c r="F12"/>
  <c r="K13" i="31"/>
  <c r="J13"/>
  <c r="D13"/>
  <c r="E13"/>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H14" i="28"/>
  <c r="I14"/>
  <c r="J14"/>
  <c r="L14"/>
  <c r="M14"/>
  <c r="N14"/>
  <c r="P14"/>
  <c r="H6" i="31"/>
  <c r="H9"/>
  <c r="H11"/>
  <c r="H10"/>
  <c r="H12"/>
  <c r="F13"/>
  <c r="E9" i="17"/>
  <c r="B6" i="26"/>
  <c r="B8" i="28"/>
  <c r="B6" i="24"/>
  <c r="B7" i="25"/>
  <c r="B6" i="1"/>
  <c r="B7" i="15"/>
  <c r="E29" i="17"/>
  <c r="E15"/>
  <c r="E38"/>
  <c r="E30"/>
  <c r="E23"/>
  <c r="E35"/>
  <c r="E16"/>
  <c r="E5"/>
  <c r="E27"/>
  <c r="E6"/>
  <c r="E42"/>
  <c r="E28"/>
  <c r="E44"/>
  <c r="E25"/>
  <c r="E46"/>
  <c r="E20"/>
  <c r="E45"/>
  <c r="E36"/>
  <c r="E13"/>
  <c r="E39"/>
  <c r="E22"/>
  <c r="B7" i="24"/>
  <c r="B7" i="1"/>
  <c r="B7" i="26"/>
  <c r="B8" i="25"/>
  <c r="B9" i="28"/>
  <c r="B8" i="15"/>
  <c r="B10" i="28"/>
  <c r="B8" i="24"/>
  <c r="B9" i="25"/>
  <c r="B9" i="15"/>
  <c r="B8" i="1"/>
  <c r="B8" i="26"/>
  <c r="B10" i="15"/>
  <c r="B9" i="26"/>
  <c r="B9" i="24"/>
  <c r="B9" i="1"/>
  <c r="B11" i="28"/>
  <c r="B10" i="25"/>
  <c r="B10" i="24"/>
  <c r="B11" i="25"/>
  <c r="B10" i="1"/>
  <c r="B12" i="28"/>
  <c r="B10" i="26"/>
  <c r="B11" i="15"/>
  <c r="B12" i="25"/>
  <c r="B12" i="15"/>
  <c r="B11" i="1"/>
  <c r="B13" i="28"/>
  <c r="B11" i="26"/>
  <c r="B11" i="24"/>
  <c r="H13" i="31"/>
  <c r="E14" i="28" l="1"/>
  <c r="E47" i="17"/>
  <c r="E19"/>
  <c r="E41"/>
  <c r="E43"/>
  <c r="E12"/>
  <c r="E8"/>
  <c r="E26"/>
  <c r="E24"/>
  <c r="E14"/>
  <c r="E10"/>
  <c r="E7"/>
  <c r="E18"/>
  <c r="E40"/>
  <c r="E31"/>
  <c r="E33"/>
  <c r="E32"/>
  <c r="E17"/>
  <c r="E11"/>
  <c r="E21"/>
  <c r="E13" i="25"/>
  <c r="H7" i="31"/>
  <c r="I13"/>
</calcChain>
</file>

<file path=xl/sharedStrings.xml><?xml version="1.0" encoding="utf-8"?>
<sst xmlns="http://schemas.openxmlformats.org/spreadsheetml/2006/main" count="352" uniqueCount="197">
  <si>
    <t>Numar participanti in Registrul Participantilor la luna de referinta  FEBRUARIE 2021</t>
  </si>
  <si>
    <t>Transferuri validate catre alte fonduri la luna de referinta MARTIE 2021</t>
  </si>
  <si>
    <t>Transferuri validate de la alte fonduri la luna de referinta   MARTIE 2021</t>
  </si>
  <si>
    <t>Acte aderare validate pentru luna de referinta  MARTIE 2021</t>
  </si>
  <si>
    <t>Asigurati repartizati aleatoriu la luna de referinta MARTIE 2021</t>
  </si>
  <si>
    <t>Numar participanti in Registrul participantilor dupa repartizarea aleatorie la luna de referinta   MARTIE 2021</t>
  </si>
  <si>
    <t>Numar de participanti pentru care se fac viramente in luna de referinta MARTIE 2021</t>
  </si>
  <si>
    <t>martie 2021</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</si>
  <si>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</si>
  <si>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</si>
  <si>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</si>
  <si>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</si>
  <si>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</si>
  <si>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</si>
  <si>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</si>
  <si>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</si>
  <si>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</si>
  <si>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</si>
  <si>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</si>
  <si>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</si>
  <si>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</si>
  <si>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</si>
  <si>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</si>
  <si>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</si>
  <si>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</si>
  <si>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</si>
  <si>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</si>
  <si>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</si>
  <si>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</si>
  <si>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</si>
  <si>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</si>
  <si>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</si>
  <si>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</si>
  <si>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</si>
  <si>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</si>
  <si>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</si>
  <si>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</si>
  <si>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</si>
  <si>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</si>
  <si>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</si>
  <si>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</si>
  <si>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</si>
  <si>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</si>
  <si>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</si>
  <si>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</si>
  <si>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</si>
  <si>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</si>
  <si>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</si>
  <si>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</si>
  <si>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</si>
  <si>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</si>
  <si>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</si>
  <si>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</si>
  <si>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</si>
  <si>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</si>
  <si>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</si>
  <si>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</si>
  <si>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</si>
  <si>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</si>
  <si>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</si>
  <si>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</si>
  <si>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</si>
  <si>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</si>
  <si>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</si>
  <si>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</si>
  <si>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</si>
  <si>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</si>
  <si>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</si>
  <si>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</si>
  <si>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</si>
  <si>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</si>
  <si>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</si>
  <si>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</si>
  <si>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</si>
  <si>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</si>
  <si>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</si>
  <si>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</si>
  <si>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</si>
  <si>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</si>
  <si>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</si>
  <si>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</si>
  <si>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</si>
  <si>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</si>
  <si>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</si>
  <si>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</si>
  <si>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</si>
  <si>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</si>
  <si>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</si>
  <si>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</si>
  <si>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</si>
  <si>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</si>
  <si>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</si>
  <si>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</si>
  <si>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</si>
  <si>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</si>
  <si>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</si>
  <si>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</si>
  <si>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</si>
  <si>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</si>
  <si>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</si>
  <si>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</si>
  <si>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</si>
  <si>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</si>
  <si>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</si>
  <si>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</si>
  <si>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</si>
  <si>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</si>
  <si>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</si>
  <si>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</si>
  <si>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</si>
  <si>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</si>
  <si>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</si>
  <si>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</si>
  <si>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</si>
  <si>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</si>
  <si>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</si>
  <si>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</si>
  <si>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</si>
  <si>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</si>
  <si>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</si>
  <si>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</si>
  <si>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</si>
  <si>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</si>
  <si>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</si>
  <si>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</si>
  <si>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</si>
  <si>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</si>
  <si>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</si>
  <si>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</si>
  <si>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</si>
  <si>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</si>
  <si>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</si>
  <si>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</si>
  <si>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</si>
  <si>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</si>
  <si>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</si>
  <si>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</si>
  <si>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</si>
  <si>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</si>
  <si>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</si>
  <si>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</si>
  <si>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</si>
  <si>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</si>
  <si>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</si>
  <si>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</si>
  <si>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</si>
  <si>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</si>
  <si>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</si>
  <si>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</si>
  <si>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</si>
  <si>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</si>
  <si>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</si>
  <si>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</si>
  <si>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</si>
  <si>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</si>
  <si>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</si>
  <si>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</si>
  <si>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</si>
  <si>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</si>
  <si>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</si>
  <si>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</si>
  <si>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</si>
  <si>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</si>
  <si>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</si>
  <si>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</si>
  <si>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IANUARIE 2021</t>
  </si>
  <si>
    <t>Ianuarie 2021'</t>
  </si>
  <si>
    <t>ianuarie 2021</t>
  </si>
  <si>
    <t xml:space="preserve">1Euro 4,8876 BNR 18/03/2021)              </t>
  </si>
  <si>
    <t>FEBRUARIE 2021</t>
  </si>
  <si>
    <t>Februarie 2021'</t>
  </si>
  <si>
    <t>februarie 2021</t>
  </si>
  <si>
    <t xml:space="preserve">1Euro 4,9261 BNR 19/04/2021)              </t>
  </si>
  <si>
    <t>MARTIE 2021</t>
  </si>
  <si>
    <t>Martie 2021'</t>
  </si>
  <si>
    <t>(BNR  18/05/2021)</t>
  </si>
  <si>
    <t xml:space="preserve">1Euro 4,9268 BNR 18/05/2021)              </t>
  </si>
  <si>
    <t>Situatie centralizatoare
privind numarul participantilor si contributiile virate la fondurile de pensii administrate privat
aferente lunii de referinta MARTIE 2021</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</si>
  <si>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</si>
  <si>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</si>
  <si>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</si>
  <si>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</si>
  <si>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</si>
  <si>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MARTIE  2021</t>
  </si>
  <si>
    <t xml:space="preserve">1Euro 4,8876 
BNR (18/03/2021)              </t>
  </si>
  <si>
    <t xml:space="preserve">1Euro 4,9261 
BNR (19/04/2021)              </t>
  </si>
  <si>
    <t xml:space="preserve">1Euro 4,9268 
BNR (18/05/2021)              </t>
  </si>
  <si>
    <t>Situatie centralizatoare               
privind evolutia contributiei medii in Euro la pilonul II a participantilor pana la luna de referinta 
MARTIE 2021</t>
  </si>
  <si>
    <t xml:space="preserve">1Euro 4,8876 
BNR 18/03/2021)              </t>
  </si>
  <si>
    <t xml:space="preserve">1Euro 4,9261 
BNR 19/04/2021)              </t>
  </si>
  <si>
    <t xml:space="preserve">1Euro 4,9268 
BNR 18/05/2021)              </t>
  </si>
  <si>
    <t>Situatie centralizatoare           
privind repartizarea participantilor dupa judetul 
angajatorului la luna de referinta 
MARTIE 2021</t>
  </si>
  <si>
    <t>Situatie centralizatoare privind repartizarea participantilor
 dupa judetul de domiciliu pentru care se fac viramente 
la luna de referinta 
MARTIE 2021</t>
  </si>
  <si>
    <t>Situatie centralizatoare privind numarul de participanti  
care nu figurează cu declaraţii depuse 
in sistemul public de pensii</t>
  </si>
  <si>
    <t>Situatie centralizatoare    
privind repartizarea pe sexe a participantilor    
aferente lunii de referinta MARTIE 2021</t>
  </si>
  <si>
    <t>Situatie centralizatoare              
privind repartizarea pe sexe si varste a participantilor              
aferente lunii de referinta MARTIE 2021</t>
  </si>
  <si>
    <t>Situatie centralizatoare                
privind valoarea in Euro a viramentelor catre fondurile de pensii administrate privat 
aferente lunilor de referinta IANUARIE 2021 - MARTIE 2021</t>
  </si>
</sst>
</file>

<file path=xl/styles.xml><?xml version="1.0" encoding="utf-8"?>
<styleSheet xmlns="http://schemas.openxmlformats.org/spreadsheetml/2006/main">
  <numFmts count="1">
    <numFmt numFmtId="164" formatCode="#,##0.0000"/>
  </numFmts>
  <fonts count="40">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i/>
      <sz val="9"/>
      <name val="Arial"/>
      <family val="2"/>
    </font>
    <font>
      <b/>
      <sz val="11"/>
      <name val="Arial"/>
      <family val="2"/>
    </font>
    <font>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9"/>
      <name val="Arial"/>
      <family val="2"/>
    </font>
    <font>
      <b/>
      <i/>
      <sz val="10"/>
      <name val="Arial"/>
      <family val="2"/>
    </font>
    <font>
      <b/>
      <i/>
      <sz val="9"/>
      <color indexed="8"/>
      <name val="Arial"/>
      <family val="2"/>
    </font>
    <font>
      <b/>
      <sz val="10"/>
      <color indexed="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theme="7" tint="0.39997558519241921"/>
        <bgColor indexed="64"/>
      </patternFill>
    </fill>
    <fill>
      <patternFill patternType="solid">
        <fgColor theme="7"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1" fillId="0" borderId="0"/>
    <xf numFmtId="0" fontId="7" fillId="0" borderId="0"/>
    <xf numFmtId="0" fontId="2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34">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7" fillId="0" borderId="0" xfId="0" applyFont="1" applyFill="1" applyAlignment="1">
      <alignment horizontal="center" vertical="center" wrapText="1"/>
    </xf>
    <xf numFmtId="0" fontId="30" fillId="0" borderId="0" xfId="0" applyFont="1"/>
    <xf numFmtId="0" fontId="0" fillId="0" borderId="0" xfId="0" applyAlignment="1">
      <alignment wrapText="1"/>
    </xf>
    <xf numFmtId="0" fontId="3" fillId="0" borderId="0" xfId="38" applyFont="1"/>
    <xf numFmtId="10" fontId="3" fillId="0" borderId="0" xfId="38" applyNumberFormat="1" applyFont="1"/>
    <xf numFmtId="0" fontId="32" fillId="0" borderId="0" xfId="0" applyFont="1" applyAlignment="1">
      <alignment horizontal="right"/>
    </xf>
    <xf numFmtId="164" fontId="32" fillId="0" borderId="0" xfId="0" applyNumberFormat="1" applyFont="1" applyAlignment="1">
      <alignment horizontal="left" vertical="center"/>
    </xf>
    <xf numFmtId="0" fontId="26" fillId="0" borderId="0" xfId="0" applyFont="1"/>
    <xf numFmtId="3" fontId="26" fillId="0" borderId="0" xfId="0" applyNumberFormat="1" applyFont="1"/>
    <xf numFmtId="0" fontId="32" fillId="0" borderId="0" xfId="0" applyFont="1"/>
    <xf numFmtId="0" fontId="2" fillId="24" borderId="10" xfId="0" applyFont="1" applyFill="1" applyBorder="1" applyAlignment="1">
      <alignment horizontal="center" vertical="center" wrapText="1"/>
    </xf>
    <xf numFmtId="0" fontId="21" fillId="0" borderId="0" xfId="0" applyFont="1"/>
    <xf numFmtId="4" fontId="0" fillId="0" borderId="0" xfId="0" applyNumberFormat="1"/>
    <xf numFmtId="4" fontId="29" fillId="0" borderId="0" xfId="0" applyNumberFormat="1" applyFont="1" applyBorder="1"/>
    <xf numFmtId="0" fontId="35" fillId="0" borderId="0" xfId="38" applyFont="1"/>
    <xf numFmtId="3" fontId="4" fillId="0" borderId="0" xfId="0" applyNumberFormat="1" applyFont="1" applyBorder="1"/>
    <xf numFmtId="3" fontId="0" fillId="0" borderId="0" xfId="0" applyNumberFormat="1" applyBorder="1"/>
    <xf numFmtId="0" fontId="27" fillId="0" borderId="10" xfId="0" applyFont="1" applyFill="1" applyBorder="1" applyAlignment="1">
      <alignment horizontal="center" vertical="center" wrapText="1"/>
    </xf>
    <xf numFmtId="0" fontId="34" fillId="25" borderId="11" xfId="0" applyFont="1" applyFill="1" applyBorder="1" applyAlignment="1">
      <alignment horizontal="center" vertical="center" wrapText="1"/>
    </xf>
    <xf numFmtId="3" fontId="3" fillId="0" borderId="0" xfId="38" applyNumberFormat="1" applyFont="1"/>
    <xf numFmtId="0" fontId="0" fillId="26" borderId="0" xfId="0" applyFill="1"/>
    <xf numFmtId="0" fontId="0" fillId="0" borderId="0" xfId="0" applyAlignment="1"/>
    <xf numFmtId="0" fontId="2" fillId="24" borderId="11"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27" borderId="10" xfId="0" applyFont="1" applyFill="1" applyBorder="1" applyAlignment="1">
      <alignment horizontal="center" vertical="center" wrapText="1"/>
    </xf>
    <xf numFmtId="3" fontId="36" fillId="27" borderId="10" xfId="0" applyNumberFormat="1" applyFont="1" applyFill="1" applyBorder="1" applyAlignment="1">
      <alignment horizontal="center" vertical="center" wrapText="1"/>
    </xf>
    <xf numFmtId="3" fontId="36" fillId="0" borderId="12" xfId="0" applyNumberFormat="1" applyFont="1" applyFill="1" applyBorder="1" applyAlignment="1">
      <alignment horizontal="center" vertical="center" wrapText="1"/>
    </xf>
    <xf numFmtId="0" fontId="37" fillId="0" borderId="0" xfId="0" applyFont="1" applyAlignment="1">
      <alignment horizontal="right"/>
    </xf>
    <xf numFmtId="164" fontId="38" fillId="0" borderId="0" xfId="0" quotePrefix="1" applyNumberFormat="1" applyFont="1" applyAlignment="1">
      <alignment horizontal="left"/>
    </xf>
    <xf numFmtId="0" fontId="37" fillId="0" borderId="0" xfId="0" applyFont="1"/>
    <xf numFmtId="0" fontId="26" fillId="28" borderId="10" xfId="0" applyFont="1" applyFill="1" applyBorder="1" applyAlignment="1">
      <alignment horizontal="center" vertical="center" wrapText="1"/>
    </xf>
    <xf numFmtId="0" fontId="26" fillId="28" borderId="16" xfId="0" applyFont="1" applyFill="1" applyBorder="1" applyAlignment="1">
      <alignment horizontal="centerContinuous"/>
    </xf>
    <xf numFmtId="0" fontId="28" fillId="28" borderId="17" xfId="0" applyFont="1" applyFill="1" applyBorder="1" applyAlignment="1">
      <alignment horizontal="centerContinuous"/>
    </xf>
    <xf numFmtId="3" fontId="28" fillId="28" borderId="17" xfId="0" applyNumberFormat="1" applyFont="1" applyFill="1" applyBorder="1"/>
    <xf numFmtId="3" fontId="28" fillId="28" borderId="18" xfId="0" applyNumberFormat="1" applyFont="1" applyFill="1" applyBorder="1"/>
    <xf numFmtId="0" fontId="28" fillId="29" borderId="11" xfId="0" applyFont="1" applyFill="1" applyBorder="1" applyAlignment="1">
      <alignment horizontal="center"/>
    </xf>
    <xf numFmtId="0" fontId="34" fillId="29" borderId="10" xfId="0" applyFont="1" applyFill="1" applyBorder="1" applyAlignment="1">
      <alignment horizontal="left"/>
    </xf>
    <xf numFmtId="3" fontId="28" fillId="29" borderId="10" xfId="0" applyNumberFormat="1" applyFont="1" applyFill="1" applyBorder="1"/>
    <xf numFmtId="3" fontId="28" fillId="29" borderId="12" xfId="0" applyNumberFormat="1" applyFont="1" applyFill="1" applyBorder="1"/>
    <xf numFmtId="0" fontId="28" fillId="29" borderId="11" xfId="0" quotePrefix="1" applyFont="1" applyFill="1" applyBorder="1" applyAlignment="1">
      <alignment horizontal="center"/>
    </xf>
    <xf numFmtId="0" fontId="26" fillId="28" borderId="12" xfId="0" applyFont="1" applyFill="1" applyBorder="1" applyAlignment="1">
      <alignment horizontal="center" vertical="center" wrapText="1"/>
    </xf>
    <xf numFmtId="0" fontId="28" fillId="28" borderId="16" xfId="0" applyFont="1" applyFill="1" applyBorder="1" applyAlignment="1">
      <alignment horizontal="centerContinuous"/>
    </xf>
    <xf numFmtId="10" fontId="28" fillId="28" borderId="17" xfId="0" applyNumberFormat="1" applyFont="1" applyFill="1" applyBorder="1"/>
    <xf numFmtId="0" fontId="34"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6" fillId="29" borderId="11" xfId="0" applyFont="1" applyFill="1" applyBorder="1" applyAlignment="1">
      <alignment horizontal="center"/>
    </xf>
    <xf numFmtId="0" fontId="26" fillId="29" borderId="10" xfId="0" applyFont="1" applyFill="1" applyBorder="1" applyAlignment="1">
      <alignment horizontal="left"/>
    </xf>
    <xf numFmtId="10" fontId="28" fillId="29" borderId="10" xfId="0" applyNumberFormat="1" applyFont="1" applyFill="1" applyBorder="1"/>
    <xf numFmtId="0" fontId="26" fillId="29" borderId="11" xfId="0" quotePrefix="1" applyFont="1" applyFill="1" applyBorder="1" applyAlignment="1">
      <alignment horizontal="center"/>
    </xf>
    <xf numFmtId="3" fontId="28" fillId="28" borderId="17" xfId="0" applyNumberFormat="1" applyFont="1" applyFill="1" applyBorder="1" applyAlignment="1">
      <alignment horizontal="right"/>
    </xf>
    <xf numFmtId="3" fontId="28" fillId="28" borderId="18" xfId="0" applyNumberFormat="1" applyFont="1" applyFill="1" applyBorder="1" applyAlignment="1">
      <alignment horizontal="right"/>
    </xf>
    <xf numFmtId="0" fontId="37" fillId="28" borderId="10" xfId="0" applyFont="1" applyFill="1" applyBorder="1" applyAlignment="1">
      <alignment vertical="center" wrapText="1"/>
    </xf>
    <xf numFmtId="0" fontId="26" fillId="0" borderId="19" xfId="0" applyFont="1" applyBorder="1"/>
    <xf numFmtId="0" fontId="26" fillId="0" borderId="16" xfId="0" applyFont="1" applyBorder="1"/>
    <xf numFmtId="0" fontId="28" fillId="29" borderId="10" xfId="0" applyFont="1" applyFill="1" applyBorder="1"/>
    <xf numFmtId="0" fontId="28" fillId="29" borderId="12" xfId="0" applyFont="1" applyFill="1" applyBorder="1"/>
    <xf numFmtId="164" fontId="28" fillId="29" borderId="10" xfId="0" applyNumberFormat="1" applyFont="1" applyFill="1" applyBorder="1"/>
    <xf numFmtId="164" fontId="28" fillId="29" borderId="12" xfId="0" applyNumberFormat="1" applyFont="1" applyFill="1" applyBorder="1"/>
    <xf numFmtId="0" fontId="26" fillId="28" borderId="11" xfId="0" applyFont="1" applyFill="1" applyBorder="1"/>
    <xf numFmtId="0" fontId="37" fillId="28" borderId="17" xfId="0" applyFont="1" applyFill="1" applyBorder="1" applyAlignment="1">
      <alignment vertical="center" wrapText="1"/>
    </xf>
    <xf numFmtId="0" fontId="37" fillId="28" borderId="18" xfId="0" applyFont="1" applyFill="1" applyBorder="1" applyAlignment="1">
      <alignment vertical="center" wrapText="1"/>
    </xf>
    <xf numFmtId="17" fontId="26" fillId="28" borderId="20" xfId="0" quotePrefix="1" applyNumberFormat="1" applyFont="1" applyFill="1" applyBorder="1" applyAlignment="1">
      <alignment horizontal="center" vertical="center" wrapText="1"/>
    </xf>
    <xf numFmtId="17" fontId="26" fillId="28" borderId="21" xfId="0" quotePrefix="1" applyNumberFormat="1" applyFont="1" applyFill="1" applyBorder="1" applyAlignment="1">
      <alignment horizontal="center" vertical="center" wrapText="1"/>
    </xf>
    <xf numFmtId="0" fontId="37" fillId="28" borderId="12" xfId="0" applyFont="1" applyFill="1" applyBorder="1" applyAlignment="1">
      <alignment vertical="center" wrapText="1"/>
    </xf>
    <xf numFmtId="2" fontId="28" fillId="28" borderId="17" xfId="0" applyNumberFormat="1" applyFont="1" applyFill="1" applyBorder="1" applyAlignment="1">
      <alignment horizontal="center"/>
    </xf>
    <xf numFmtId="2" fontId="28" fillId="28" borderId="18" xfId="0" applyNumberFormat="1" applyFont="1" applyFill="1" applyBorder="1" applyAlignment="1">
      <alignment horizontal="center"/>
    </xf>
    <xf numFmtId="2" fontId="28" fillId="29" borderId="10" xfId="0" applyNumberFormat="1" applyFont="1" applyFill="1" applyBorder="1" applyAlignment="1">
      <alignment horizontal="center"/>
    </xf>
    <xf numFmtId="2" fontId="28" fillId="29" borderId="12" xfId="0" applyNumberFormat="1" applyFont="1" applyFill="1" applyBorder="1" applyAlignment="1">
      <alignment horizontal="center"/>
    </xf>
    <xf numFmtId="3" fontId="3" fillId="0" borderId="0" xfId="0" applyNumberFormat="1" applyFont="1" applyFill="1" applyBorder="1"/>
    <xf numFmtId="17" fontId="26" fillId="28" borderId="19" xfId="0" quotePrefix="1" applyNumberFormat="1" applyFont="1" applyFill="1" applyBorder="1" applyAlignment="1">
      <alignment horizontal="center" vertical="center" wrapText="1"/>
    </xf>
    <xf numFmtId="3" fontId="28" fillId="29" borderId="16" xfId="0" applyNumberFormat="1" applyFont="1" applyFill="1" applyBorder="1"/>
    <xf numFmtId="3" fontId="28" fillId="29" borderId="17" xfId="0" applyNumberFormat="1" applyFont="1" applyFill="1" applyBorder="1"/>
    <xf numFmtId="3" fontId="28" fillId="29" borderId="18" xfId="0" applyNumberFormat="1" applyFont="1" applyFill="1" applyBorder="1"/>
    <xf numFmtId="0" fontId="26" fillId="28" borderId="11" xfId="38" applyFont="1" applyFill="1" applyBorder="1" applyAlignment="1">
      <alignment horizontal="center"/>
    </xf>
    <xf numFmtId="0" fontId="26" fillId="28" borderId="10" xfId="38" applyFont="1" applyFill="1" applyBorder="1" applyAlignment="1">
      <alignment horizontal="center"/>
    </xf>
    <xf numFmtId="10" fontId="26" fillId="28" borderId="12" xfId="38" applyNumberFormat="1" applyFont="1" applyFill="1" applyBorder="1" applyAlignment="1">
      <alignment horizontal="center"/>
    </xf>
    <xf numFmtId="0" fontId="28" fillId="29" borderId="11" xfId="38" applyFont="1" applyFill="1" applyBorder="1"/>
    <xf numFmtId="0" fontId="28" fillId="29" borderId="10" xfId="38" applyFont="1" applyFill="1" applyBorder="1"/>
    <xf numFmtId="10" fontId="28" fillId="29" borderId="12" xfId="38" applyNumberFormat="1" applyFont="1" applyFill="1" applyBorder="1"/>
    <xf numFmtId="0" fontId="28" fillId="28" borderId="16" xfId="38" applyFont="1" applyFill="1" applyBorder="1"/>
    <xf numFmtId="0" fontId="28" fillId="28" borderId="17" xfId="38" applyFont="1" applyFill="1" applyBorder="1"/>
    <xf numFmtId="10" fontId="28" fillId="28" borderId="18" xfId="38" applyNumberFormat="1" applyFont="1" applyFill="1" applyBorder="1"/>
    <xf numFmtId="0" fontId="26" fillId="28" borderId="12" xfId="38" applyFont="1" applyFill="1" applyBorder="1" applyAlignment="1">
      <alignment horizontal="center" vertical="center" wrapText="1"/>
    </xf>
    <xf numFmtId="0" fontId="26" fillId="28" borderId="12" xfId="38" applyFont="1" applyFill="1" applyBorder="1" applyAlignment="1">
      <alignment horizontal="center"/>
    </xf>
    <xf numFmtId="3" fontId="28" fillId="28" borderId="18" xfId="37" applyNumberFormat="1" applyFont="1" applyFill="1" applyBorder="1"/>
    <xf numFmtId="0" fontId="26" fillId="29" borderId="11" xfId="38" applyFont="1" applyFill="1" applyBorder="1" applyAlignment="1">
      <alignment horizontal="center"/>
    </xf>
    <xf numFmtId="0" fontId="26" fillId="29" borderId="10" xfId="38" applyFont="1" applyFill="1" applyBorder="1"/>
    <xf numFmtId="3" fontId="28" fillId="29" borderId="12" xfId="37" applyNumberFormat="1" applyFont="1" applyFill="1" applyBorder="1"/>
    <xf numFmtId="17" fontId="28" fillId="29" borderId="11" xfId="0" quotePrefix="1" applyNumberFormat="1" applyFont="1" applyFill="1" applyBorder="1"/>
    <xf numFmtId="17" fontId="28" fillId="29" borderId="16" xfId="0" quotePrefix="1" applyNumberFormat="1" applyFont="1" applyFill="1" applyBorder="1"/>
    <xf numFmtId="3" fontId="6" fillId="0" borderId="10" xfId="0" applyNumberFormat="1" applyFont="1" applyBorder="1"/>
    <xf numFmtId="3" fontId="6" fillId="0" borderId="12" xfId="0" applyNumberFormat="1" applyFont="1" applyBorder="1"/>
    <xf numFmtId="0" fontId="26" fillId="28" borderId="10" xfId="0" applyFont="1" applyFill="1" applyBorder="1" applyAlignment="1">
      <alignment horizontal="center" vertical="center" wrapText="1"/>
    </xf>
    <xf numFmtId="0" fontId="26" fillId="28" borderId="13" xfId="0" applyFont="1" applyFill="1" applyBorder="1" applyAlignment="1">
      <alignment horizontal="center" vertical="center" wrapText="1"/>
    </xf>
    <xf numFmtId="0" fontId="26" fillId="28" borderId="14" xfId="0" applyFont="1" applyFill="1" applyBorder="1" applyAlignment="1">
      <alignment horizontal="center" vertical="center"/>
    </xf>
    <xf numFmtId="0" fontId="26" fillId="28" borderId="15" xfId="0" applyFont="1" applyFill="1" applyBorder="1" applyAlignment="1">
      <alignment horizontal="center" vertical="center"/>
    </xf>
    <xf numFmtId="3" fontId="26" fillId="28" borderId="12" xfId="0" applyNumberFormat="1" applyFont="1" applyFill="1" applyBorder="1" applyAlignment="1">
      <alignment horizontal="center" vertical="center" wrapText="1"/>
    </xf>
    <xf numFmtId="0" fontId="26" fillId="28" borderId="11" xfId="0" applyFont="1" applyFill="1" applyBorder="1" applyAlignment="1">
      <alignment horizontal="center" vertical="center" wrapText="1"/>
    </xf>
    <xf numFmtId="3" fontId="26" fillId="28" borderId="10" xfId="0" applyNumberFormat="1" applyFont="1" applyFill="1" applyBorder="1" applyAlignment="1">
      <alignment horizontal="center" vertical="center" wrapText="1"/>
    </xf>
    <xf numFmtId="0" fontId="26" fillId="28" borderId="12" xfId="0"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NumberFormat="1" applyFont="1" applyAlignment="1">
      <alignment horizontal="left" vertical="top" wrapText="1"/>
    </xf>
    <xf numFmtId="0" fontId="21" fillId="0" borderId="0" xfId="0" applyFont="1" applyAlignment="1">
      <alignment horizontal="left" vertical="top"/>
    </xf>
    <xf numFmtId="17" fontId="26" fillId="28" borderId="10" xfId="0" quotePrefix="1" applyNumberFormat="1" applyFont="1" applyFill="1" applyBorder="1" applyAlignment="1">
      <alignment horizontal="center" vertical="center" wrapText="1"/>
    </xf>
    <xf numFmtId="0" fontId="28" fillId="28" borderId="16" xfId="0" applyFont="1" applyFill="1" applyBorder="1" applyAlignment="1">
      <alignment horizontal="center"/>
    </xf>
    <xf numFmtId="0" fontId="28" fillId="28" borderId="17" xfId="0" applyFont="1" applyFill="1" applyBorder="1" applyAlignment="1">
      <alignment horizontal="center"/>
    </xf>
    <xf numFmtId="17" fontId="26" fillId="28" borderId="12" xfId="0" quotePrefix="1" applyNumberFormat="1" applyFont="1" applyFill="1" applyBorder="1" applyAlignment="1">
      <alignment horizontal="center" vertical="center" wrapText="1"/>
    </xf>
    <xf numFmtId="0" fontId="26" fillId="28" borderId="10" xfId="0" quotePrefix="1" applyFont="1" applyFill="1" applyBorder="1" applyAlignment="1">
      <alignment horizontal="center" vertical="center" wrapText="1"/>
    </xf>
    <xf numFmtId="0" fontId="21" fillId="28" borderId="10" xfId="0" applyFont="1" applyFill="1" applyBorder="1" applyAlignment="1">
      <alignment horizontal="center" vertical="center" wrapText="1"/>
    </xf>
    <xf numFmtId="0" fontId="21" fillId="28" borderId="11" xfId="0" applyFont="1" applyFill="1" applyBorder="1" applyAlignment="1">
      <alignment horizontal="center" vertical="center" wrapText="1"/>
    </xf>
    <xf numFmtId="0" fontId="21" fillId="28" borderId="12" xfId="0" applyFont="1" applyFill="1" applyBorder="1" applyAlignment="1">
      <alignment horizontal="center" vertical="center" wrapText="1"/>
    </xf>
    <xf numFmtId="0" fontId="26" fillId="28" borderId="11" xfId="38" applyFont="1" applyFill="1" applyBorder="1" applyAlignment="1">
      <alignment horizontal="center"/>
    </xf>
    <xf numFmtId="0" fontId="26" fillId="28" borderId="10" xfId="38" applyFont="1" applyFill="1" applyBorder="1" applyAlignment="1">
      <alignment horizontal="center"/>
    </xf>
    <xf numFmtId="0" fontId="26" fillId="28" borderId="12" xfId="38" applyFont="1" applyFill="1" applyBorder="1" applyAlignment="1">
      <alignment horizontal="center"/>
    </xf>
    <xf numFmtId="0" fontId="2" fillId="0" borderId="0" xfId="38" applyFont="1" applyAlignment="1">
      <alignment horizontal="center"/>
    </xf>
    <xf numFmtId="0" fontId="26" fillId="28" borderId="13" xfId="38" applyFont="1" applyFill="1" applyBorder="1" applyAlignment="1">
      <alignment horizontal="center" vertical="center" wrapText="1"/>
    </xf>
    <xf numFmtId="0" fontId="26" fillId="28" borderId="14" xfId="38" applyFont="1" applyFill="1" applyBorder="1" applyAlignment="1">
      <alignment horizontal="center" vertical="center"/>
    </xf>
    <xf numFmtId="0" fontId="26" fillId="28" borderId="15" xfId="38" applyFont="1" applyFill="1" applyBorder="1" applyAlignment="1">
      <alignment horizontal="center" vertical="center"/>
    </xf>
    <xf numFmtId="0" fontId="26" fillId="28" borderId="11" xfId="38" applyFont="1" applyFill="1" applyBorder="1" applyAlignment="1">
      <alignment horizontal="center" vertical="center"/>
    </xf>
    <xf numFmtId="0" fontId="26" fillId="28" borderId="10" xfId="38" applyFont="1" applyFill="1" applyBorder="1" applyAlignment="1">
      <alignment horizontal="center" vertical="center"/>
    </xf>
    <xf numFmtId="0" fontId="26" fillId="28" borderId="13" xfId="37" applyFont="1" applyFill="1" applyBorder="1" applyAlignment="1">
      <alignment horizontal="center" vertical="center" wrapText="1"/>
    </xf>
    <xf numFmtId="0" fontId="26" fillId="28" borderId="14" xfId="37" applyFont="1" applyFill="1" applyBorder="1" applyAlignment="1">
      <alignment horizontal="center" vertical="center"/>
    </xf>
    <xf numFmtId="0" fontId="26" fillId="28" borderId="15" xfId="37" applyFont="1" applyFill="1" applyBorder="1" applyAlignment="1">
      <alignment horizontal="center" vertical="center"/>
    </xf>
    <xf numFmtId="3" fontId="28" fillId="28" borderId="16" xfId="0" applyNumberFormat="1" applyFont="1" applyFill="1" applyBorder="1" applyAlignment="1">
      <alignment horizontal="center"/>
    </xf>
    <xf numFmtId="3" fontId="28" fillId="28" borderId="17" xfId="0" applyNumberFormat="1" applyFont="1" applyFill="1" applyBorder="1" applyAlignment="1">
      <alignment horizontal="center"/>
    </xf>
    <xf numFmtId="0" fontId="26" fillId="28" borderId="22" xfId="0" applyFont="1" applyFill="1" applyBorder="1" applyAlignment="1">
      <alignment horizontal="center" vertical="center" wrapText="1"/>
    </xf>
    <xf numFmtId="0" fontId="26" fillId="28" borderId="23" xfId="0" applyFont="1" applyFill="1" applyBorder="1" applyAlignment="1">
      <alignment horizontal="center" vertical="center" wrapText="1"/>
    </xf>
    <xf numFmtId="0" fontId="26" fillId="28" borderId="24" xfId="0" applyFont="1" applyFill="1" applyBorder="1" applyAlignment="1">
      <alignment horizontal="center"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MARTIE 2021
</a:t>
            </a:r>
          </a:p>
        </c:rich>
      </c:tx>
      <c:layout>
        <c:manualLayout>
          <c:xMode val="edge"/>
          <c:yMode val="edge"/>
          <c:x val="0.35970904358976791"/>
          <c:y val="3.3752767205469186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rp_sexe_0321!$E$4:$F$4</c:f>
              <c:strCache>
                <c:ptCount val="2"/>
                <c:pt idx="0">
                  <c:v>femei</c:v>
                </c:pt>
                <c:pt idx="1">
                  <c:v>barbati</c:v>
                </c:pt>
              </c:strCache>
            </c:strRef>
          </c:cat>
          <c:val>
            <c:numRef>
              <c:f>rp_sexe_0321!$E$12:$F$12</c:f>
              <c:numCache>
                <c:formatCode>#,##0</c:formatCode>
                <c:ptCount val="2"/>
                <c:pt idx="0">
                  <c:v>3683503</c:v>
                </c:pt>
                <c:pt idx="1">
                  <c:v>3994932</c:v>
                </c:pt>
              </c:numCache>
            </c:numRef>
          </c:val>
        </c:ser>
        <c:dLbls>
          <c:showVal val="1"/>
          <c:showPercent val="1"/>
          <c:separator>
</c:separator>
        </c:dLbls>
      </c:pie3DChart>
      <c:spPr>
        <a:noFill/>
        <a:ln w="25400">
          <a:noFill/>
        </a:ln>
      </c:spPr>
    </c:plotArea>
    <c:legend>
      <c:legendPos val="r"/>
      <c:layout>
        <c:manualLayout>
          <c:xMode val="edge"/>
          <c:yMode val="edge"/>
          <c:x val="0.45283012908584991"/>
          <c:y val="0.80032728785614127"/>
          <c:w val="8.7680339596539592E-2"/>
          <c:h val="0.14729946427929397"/>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Situatie centralizatoare privind repartizarea</a:t>
            </a:r>
          </a:p>
          <a:p>
            <a:pPr>
              <a:defRPr sz="1050"/>
            </a:pPr>
            <a:r>
              <a:rPr lang="en-US" sz="1050"/>
              <a:t> pe sexe si categorii de varsta a participantilor</a:t>
            </a:r>
          </a:p>
          <a:p>
            <a:pPr>
              <a:defRPr sz="1050"/>
            </a:pPr>
            <a:r>
              <a:rPr lang="en-US" sz="1050"/>
              <a:t> aferente lunii de referinta MARTIE 2021</a:t>
            </a:r>
          </a:p>
        </c:rich>
      </c:tx>
      <c:layout>
        <c:manualLayout>
          <c:xMode val="edge"/>
          <c:yMode val="edge"/>
          <c:x val="0.31299146430225644"/>
          <c:y val="9.9524477248563156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rp_varste_sexe_0231!$E$5:$H$5</c:f>
              <c:strCache>
                <c:ptCount val="1"/>
                <c:pt idx="0">
                  <c:v>15-25 ani 25-35 ani 35-45 ani peste 45 de ani</c:v>
                </c:pt>
              </c:strCache>
            </c:strRef>
          </c:tx>
          <c:dLbls>
            <c:dLbl>
              <c:idx val="0"/>
              <c:layout>
                <c:manualLayout>
                  <c:x val="-0.12388289925297798"/>
                  <c:y val="3.616787977117202E-3"/>
                </c:manualLayout>
              </c:layout>
              <c:showVal val="1"/>
            </c:dLbl>
            <c:dLbl>
              <c:idx val="1"/>
              <c:layout>
                <c:manualLayout>
                  <c:x val="-0.38137893118389826"/>
                  <c:y val="1.0002530402034695E-4"/>
                </c:manualLayout>
              </c:layout>
              <c:showVal val="1"/>
            </c:dLbl>
            <c:dLbl>
              <c:idx val="2"/>
              <c:layout>
                <c:manualLayout>
                  <c:x val="-0.42120859152960938"/>
                  <c:y val="3.639809674074621E-4"/>
                </c:manualLayout>
              </c:layout>
              <c:showVal val="1"/>
            </c:dLbl>
            <c:dLbl>
              <c:idx val="3"/>
              <c:layout>
                <c:manualLayout>
                  <c:x val="-0.20289378620571838"/>
                  <c:y val="-6.9335000421733651E-3"/>
                </c:manualLayout>
              </c:layout>
              <c:showVal val="1"/>
            </c:dLbl>
            <c:txPr>
              <a:bodyPr/>
              <a:lstStyle/>
              <a:p>
                <a:pPr>
                  <a:defRPr b="1"/>
                </a:pPr>
                <a:endParaRPr lang="en-US"/>
              </a:p>
            </c:txPr>
            <c:showVal val="1"/>
          </c:dLbls>
          <c:cat>
            <c:strRef>
              <c:f>rp_varste_sexe_0231!$E$5:$H$5</c:f>
              <c:strCache>
                <c:ptCount val="4"/>
                <c:pt idx="0">
                  <c:v>15-25 ani</c:v>
                </c:pt>
                <c:pt idx="1">
                  <c:v>25-35 ani</c:v>
                </c:pt>
                <c:pt idx="2">
                  <c:v>35-45 ani</c:v>
                </c:pt>
                <c:pt idx="3">
                  <c:v>peste 45 de ani</c:v>
                </c:pt>
              </c:strCache>
            </c:strRef>
          </c:cat>
          <c:val>
            <c:numRef>
              <c:f>rp_varste_sexe_0231!$E$14:$H$14</c:f>
              <c:numCache>
                <c:formatCode>#,##0</c:formatCode>
                <c:ptCount val="4"/>
                <c:pt idx="0">
                  <c:v>702645</c:v>
                </c:pt>
                <c:pt idx="1">
                  <c:v>2187508</c:v>
                </c:pt>
                <c:pt idx="2">
                  <c:v>2715033</c:v>
                </c:pt>
                <c:pt idx="3">
                  <c:v>2073249</c:v>
                </c:pt>
              </c:numCache>
            </c:numRef>
          </c:val>
        </c:ser>
        <c:dLbls>
          <c:showVal val="1"/>
        </c:dLbls>
        <c:shape val="box"/>
        <c:axId val="156977792"/>
        <c:axId val="156995968"/>
        <c:axId val="0"/>
      </c:bar3DChart>
      <c:catAx>
        <c:axId val="156977792"/>
        <c:scaling>
          <c:orientation val="minMax"/>
        </c:scaling>
        <c:axPos val="l"/>
        <c:numFmt formatCode="General" sourceLinked="1"/>
        <c:tickLblPos val="low"/>
        <c:txPr>
          <a:bodyPr rot="0" vert="horz"/>
          <a:lstStyle/>
          <a:p>
            <a:pPr>
              <a:defRPr b="1"/>
            </a:pPr>
            <a:endParaRPr lang="en-US"/>
          </a:p>
        </c:txPr>
        <c:crossAx val="156995968"/>
        <c:crosses val="autoZero"/>
        <c:lblAlgn val="ctr"/>
        <c:lblOffset val="100"/>
        <c:tickLblSkip val="1"/>
        <c:tickMarkSkip val="1"/>
      </c:catAx>
      <c:valAx>
        <c:axId val="156995968"/>
        <c:scaling>
          <c:orientation val="minMax"/>
        </c:scaling>
        <c:axPos val="b"/>
        <c:majorGridlines/>
        <c:numFmt formatCode="#,##0" sourceLinked="1"/>
        <c:tickLblPos val="nextTo"/>
        <c:txPr>
          <a:bodyPr rot="0" vert="horz"/>
          <a:lstStyle/>
          <a:p>
            <a:pPr>
              <a:defRPr b="1"/>
            </a:pPr>
            <a:endParaRPr lang="en-US"/>
          </a:p>
        </c:txPr>
        <c:crossAx val="156977792"/>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10</xdr:col>
      <xdr:colOff>102288</xdr:colOff>
      <xdr:row>29</xdr:row>
      <xdr:rowOff>86789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474513" cy="34872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465733</xdr:colOff>
      <xdr:row>25</xdr:row>
      <xdr:rowOff>58988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23875"/>
          <a:ext cx="6133108" cy="36213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552565</xdr:colOff>
      <xdr:row>25</xdr:row>
      <xdr:rowOff>40698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23875"/>
          <a:ext cx="5724640" cy="36030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600075</xdr:colOff>
      <xdr:row>30</xdr:row>
      <xdr:rowOff>9525</xdr:rowOff>
    </xdr:to>
    <xdr:graphicFrame macro="">
      <xdr:nvGraphicFramePr>
        <xdr:cNvPr id="601095"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9525</xdr:rowOff>
    </xdr:to>
    <xdr:graphicFrame macro="">
      <xdr:nvGraphicFramePr>
        <xdr:cNvPr id="614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N31"/>
  <sheetViews>
    <sheetView tabSelected="1" zoomScaleNormal="100" workbookViewId="0">
      <selection activeCell="I34" sqref="I34"/>
    </sheetView>
  </sheetViews>
  <sheetFormatPr defaultRowHeight="12.75"/>
  <cols>
    <col min="2" max="2" width="6.28515625" customWidth="1"/>
    <col min="3" max="3" width="18"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4" ht="13.5" thickBot="1"/>
    <row r="2" spans="2:14" ht="43.5" customHeight="1">
      <c r="B2" s="99" t="s">
        <v>177</v>
      </c>
      <c r="C2" s="100"/>
      <c r="D2" s="100"/>
      <c r="E2" s="100"/>
      <c r="F2" s="100"/>
      <c r="G2" s="100"/>
      <c r="H2" s="100"/>
      <c r="I2" s="100"/>
      <c r="J2" s="100"/>
      <c r="K2" s="101"/>
    </row>
    <row r="3" spans="2:14" s="5" customFormat="1" ht="76.5" customHeight="1">
      <c r="B3" s="103" t="s">
        <v>12</v>
      </c>
      <c r="C3" s="98" t="s">
        <v>153</v>
      </c>
      <c r="D3" s="98" t="s">
        <v>106</v>
      </c>
      <c r="E3" s="98" t="s">
        <v>121</v>
      </c>
      <c r="F3" s="98" t="s">
        <v>122</v>
      </c>
      <c r="G3" s="98"/>
      <c r="H3" s="98"/>
      <c r="I3" s="98" t="s">
        <v>123</v>
      </c>
      <c r="J3" s="104" t="s">
        <v>124</v>
      </c>
      <c r="K3" s="102" t="s">
        <v>125</v>
      </c>
    </row>
    <row r="4" spans="2:14" s="5" customFormat="1" ht="25.5">
      <c r="B4" s="103" t="s">
        <v>12</v>
      </c>
      <c r="C4" s="98"/>
      <c r="D4" s="98"/>
      <c r="E4" s="98"/>
      <c r="F4" s="36" t="s">
        <v>10</v>
      </c>
      <c r="G4" s="36" t="s">
        <v>126</v>
      </c>
      <c r="H4" s="36" t="s">
        <v>127</v>
      </c>
      <c r="I4" s="98"/>
      <c r="J4" s="104"/>
      <c r="K4" s="102"/>
    </row>
    <row r="5" spans="2:14" s="6" customFormat="1" ht="13.5" hidden="1" customHeight="1">
      <c r="B5" s="24"/>
      <c r="C5" s="29"/>
      <c r="D5" s="30" t="s">
        <v>111</v>
      </c>
      <c r="E5" s="30" t="s">
        <v>134</v>
      </c>
      <c r="F5" s="30" t="s">
        <v>135</v>
      </c>
      <c r="G5" s="30" t="s">
        <v>136</v>
      </c>
      <c r="H5" s="30" t="s">
        <v>137</v>
      </c>
      <c r="I5" s="29"/>
      <c r="J5" s="31" t="s">
        <v>138</v>
      </c>
      <c r="K5" s="32"/>
    </row>
    <row r="6" spans="2:14" ht="15">
      <c r="B6" s="41">
        <v>1</v>
      </c>
      <c r="C6" s="42" t="s">
        <v>163</v>
      </c>
      <c r="D6" s="43">
        <v>1074053</v>
      </c>
      <c r="E6" s="43">
        <v>1124413</v>
      </c>
      <c r="F6" s="43">
        <v>112837375</v>
      </c>
      <c r="G6" s="43">
        <v>110377965</v>
      </c>
      <c r="H6" s="43">
        <v>2459410</v>
      </c>
      <c r="I6" s="43">
        <f t="shared" ref="I6:I12" si="0">F6/$C$15</f>
        <v>22902771.575870749</v>
      </c>
      <c r="J6" s="43">
        <v>2943490673</v>
      </c>
      <c r="K6" s="44">
        <f t="shared" ref="K6:K12" si="1">J6/$C$15</f>
        <v>597444725.37955666</v>
      </c>
      <c r="N6" s="19"/>
    </row>
    <row r="7" spans="2:14" ht="15">
      <c r="B7" s="45">
        <v>2</v>
      </c>
      <c r="C7" s="42" t="s">
        <v>128</v>
      </c>
      <c r="D7" s="43">
        <v>1619318</v>
      </c>
      <c r="E7" s="43">
        <v>1697887</v>
      </c>
      <c r="F7" s="43">
        <v>168650265</v>
      </c>
      <c r="G7" s="43">
        <v>165134332</v>
      </c>
      <c r="H7" s="43">
        <v>3515933</v>
      </c>
      <c r="I7" s="43">
        <f t="shared" si="0"/>
        <v>34231197.734838031</v>
      </c>
      <c r="J7" s="43">
        <v>4403702015</v>
      </c>
      <c r="K7" s="44">
        <f t="shared" si="1"/>
        <v>893826015.87237155</v>
      </c>
      <c r="N7" s="19"/>
    </row>
    <row r="8" spans="2:14" ht="15">
      <c r="B8" s="45">
        <v>3</v>
      </c>
      <c r="C8" s="42" t="s">
        <v>8</v>
      </c>
      <c r="D8" s="43">
        <v>697281</v>
      </c>
      <c r="E8" s="43">
        <v>724133</v>
      </c>
      <c r="F8" s="43">
        <v>61555229</v>
      </c>
      <c r="G8" s="43">
        <v>60114797</v>
      </c>
      <c r="H8" s="43">
        <v>1440432</v>
      </c>
      <c r="I8" s="43">
        <f t="shared" si="0"/>
        <v>12493957.335390111</v>
      </c>
      <c r="J8" s="43">
        <v>1603128152</v>
      </c>
      <c r="K8" s="44">
        <f t="shared" si="1"/>
        <v>325389330.19404078</v>
      </c>
      <c r="N8" s="19"/>
    </row>
    <row r="9" spans="2:14" ht="15">
      <c r="B9" s="45">
        <v>4</v>
      </c>
      <c r="C9" s="42" t="s">
        <v>9</v>
      </c>
      <c r="D9" s="43">
        <v>485151</v>
      </c>
      <c r="E9" s="43">
        <v>502093</v>
      </c>
      <c r="F9" s="43">
        <v>42248014</v>
      </c>
      <c r="G9" s="43">
        <v>41275220</v>
      </c>
      <c r="H9" s="43">
        <v>972794</v>
      </c>
      <c r="I9" s="43">
        <f t="shared" si="0"/>
        <v>8575142.8919379711</v>
      </c>
      <c r="J9" s="43">
        <v>1100724532</v>
      </c>
      <c r="K9" s="44">
        <f t="shared" si="1"/>
        <v>223415712.42997482</v>
      </c>
      <c r="N9" s="19"/>
    </row>
    <row r="10" spans="2:14" ht="15">
      <c r="B10" s="45">
        <v>5</v>
      </c>
      <c r="C10" s="42" t="s">
        <v>129</v>
      </c>
      <c r="D10" s="43">
        <v>962851</v>
      </c>
      <c r="E10" s="43">
        <v>1001443</v>
      </c>
      <c r="F10" s="43">
        <v>86110581</v>
      </c>
      <c r="G10" s="43">
        <v>84028527</v>
      </c>
      <c r="H10" s="43">
        <v>2082054</v>
      </c>
      <c r="I10" s="43">
        <f t="shared" si="0"/>
        <v>17477994.032637816</v>
      </c>
      <c r="J10" s="43">
        <v>2240843328</v>
      </c>
      <c r="K10" s="44">
        <f t="shared" si="1"/>
        <v>454827337.82576925</v>
      </c>
      <c r="N10" s="19"/>
    </row>
    <row r="11" spans="2:14" ht="15">
      <c r="B11" s="45">
        <v>6</v>
      </c>
      <c r="C11" s="42" t="s">
        <v>130</v>
      </c>
      <c r="D11" s="43">
        <v>797869</v>
      </c>
      <c r="E11" s="43">
        <v>831612</v>
      </c>
      <c r="F11" s="43">
        <v>75374570</v>
      </c>
      <c r="G11" s="43">
        <v>73374325</v>
      </c>
      <c r="H11" s="43">
        <v>2000245</v>
      </c>
      <c r="I11" s="43">
        <f t="shared" si="0"/>
        <v>15298889.745879678</v>
      </c>
      <c r="J11" s="43">
        <v>1956717487</v>
      </c>
      <c r="K11" s="44">
        <f t="shared" si="1"/>
        <v>397157888.89339936</v>
      </c>
      <c r="N11" s="19"/>
    </row>
    <row r="12" spans="2:14" ht="15">
      <c r="B12" s="45">
        <v>7</v>
      </c>
      <c r="C12" s="42" t="s">
        <v>162</v>
      </c>
      <c r="D12" s="43">
        <v>2041912</v>
      </c>
      <c r="E12" s="43">
        <v>2156734</v>
      </c>
      <c r="F12" s="43">
        <v>264253451</v>
      </c>
      <c r="G12" s="43">
        <v>258757457</v>
      </c>
      <c r="H12" s="43">
        <v>5495994</v>
      </c>
      <c r="I12" s="43">
        <f t="shared" si="0"/>
        <v>53635920.0698222</v>
      </c>
      <c r="J12" s="43">
        <v>6900293974</v>
      </c>
      <c r="K12" s="44">
        <f t="shared" si="1"/>
        <v>1400563037.6715109</v>
      </c>
      <c r="N12" s="19"/>
    </row>
    <row r="13" spans="2:14" ht="15.75" thickBot="1">
      <c r="B13" s="37" t="s">
        <v>13</v>
      </c>
      <c r="C13" s="38"/>
      <c r="D13" s="39">
        <f t="shared" ref="D13:K13" si="2">SUM(D6:D12)</f>
        <v>7678435</v>
      </c>
      <c r="E13" s="39">
        <f t="shared" si="2"/>
        <v>8038315</v>
      </c>
      <c r="F13" s="39">
        <f t="shared" si="2"/>
        <v>811029485</v>
      </c>
      <c r="G13" s="39">
        <f t="shared" si="2"/>
        <v>793062623</v>
      </c>
      <c r="H13" s="39">
        <f t="shared" si="2"/>
        <v>17966862</v>
      </c>
      <c r="I13" s="39">
        <f t="shared" si="2"/>
        <v>164615873.38637656</v>
      </c>
      <c r="J13" s="39">
        <f t="shared" si="2"/>
        <v>21148900161</v>
      </c>
      <c r="K13" s="40">
        <f t="shared" si="2"/>
        <v>4292624048.2666235</v>
      </c>
      <c r="N13" s="18"/>
    </row>
    <row r="15" spans="2:14" s="13" customFormat="1">
      <c r="B15" s="33" t="s">
        <v>178</v>
      </c>
      <c r="C15" s="34">
        <v>4.9268000000000001</v>
      </c>
      <c r="J15" s="14"/>
      <c r="K15" s="14"/>
    </row>
    <row r="16" spans="2:14">
      <c r="B16" s="35"/>
      <c r="C16" s="35" t="s">
        <v>175</v>
      </c>
    </row>
    <row r="17" spans="7:7">
      <c r="G17" s="18"/>
    </row>
    <row r="18" spans="7:7">
      <c r="G18" s="18"/>
    </row>
    <row r="19" spans="7:7">
      <c r="G19" s="18"/>
    </row>
    <row r="20" spans="7:7">
      <c r="G20" s="18"/>
    </row>
    <row r="21" spans="7:7">
      <c r="G21" s="18"/>
    </row>
    <row r="22" spans="7:7">
      <c r="G22" s="18"/>
    </row>
    <row r="23" spans="7:7">
      <c r="G23" s="18"/>
    </row>
    <row r="24" spans="7:7">
      <c r="G24" s="18"/>
    </row>
    <row r="25" spans="7:7">
      <c r="G25" s="18"/>
    </row>
    <row r="26" spans="7:7">
      <c r="G26" s="18"/>
    </row>
    <row r="27" spans="7:7">
      <c r="G27" s="18"/>
    </row>
    <row r="28" spans="7:7">
      <c r="G28" s="18"/>
    </row>
    <row r="29" spans="7:7">
      <c r="G29" s="18"/>
    </row>
    <row r="30" spans="7:7">
      <c r="G30" s="18"/>
    </row>
    <row r="31" spans="7:7">
      <c r="G31" s="18"/>
    </row>
  </sheetData>
  <mergeCells count="9">
    <mergeCell ref="F3:H3"/>
    <mergeCell ref="B2:K2"/>
    <mergeCell ref="K3:K4"/>
    <mergeCell ref="I3:I4"/>
    <mergeCell ref="B3:B4"/>
    <mergeCell ref="C3:C4"/>
    <mergeCell ref="D3:D4"/>
    <mergeCell ref="E3:E4"/>
    <mergeCell ref="J3:J4"/>
  </mergeCells>
  <phoneticPr fontId="33"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H13" sqref="H13"/>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57" customHeight="1">
      <c r="B2" s="121" t="s">
        <v>191</v>
      </c>
      <c r="C2" s="122"/>
      <c r="D2" s="122"/>
      <c r="E2" s="123"/>
    </row>
    <row r="3" spans="2:5">
      <c r="B3" s="117" t="s">
        <v>14</v>
      </c>
      <c r="C3" s="118"/>
      <c r="D3" s="118" t="s">
        <v>15</v>
      </c>
      <c r="E3" s="119"/>
    </row>
    <row r="4" spans="2:5">
      <c r="B4" s="79" t="s">
        <v>16</v>
      </c>
      <c r="C4" s="80" t="s">
        <v>17</v>
      </c>
      <c r="D4" s="80" t="s">
        <v>18</v>
      </c>
      <c r="E4" s="81" t="s">
        <v>19</v>
      </c>
    </row>
    <row r="5" spans="2:5" ht="15.75">
      <c r="B5" s="82"/>
      <c r="C5" s="83" t="s">
        <v>20</v>
      </c>
      <c r="D5" s="43">
        <v>105375</v>
      </c>
      <c r="E5" s="84">
        <f t="shared" ref="E5:E48" si="0">D5/$D$48</f>
        <v>1.3723499645435561E-2</v>
      </c>
    </row>
    <row r="6" spans="2:5" ht="15.75">
      <c r="B6" s="82" t="s">
        <v>21</v>
      </c>
      <c r="C6" s="83" t="s">
        <v>22</v>
      </c>
      <c r="D6" s="43">
        <v>69116</v>
      </c>
      <c r="E6" s="84">
        <f t="shared" si="0"/>
        <v>9.0013134186849274E-3</v>
      </c>
    </row>
    <row r="7" spans="2:5" ht="15.75">
      <c r="B7" s="82" t="s">
        <v>23</v>
      </c>
      <c r="C7" s="83" t="s">
        <v>24</v>
      </c>
      <c r="D7" s="43">
        <v>97197</v>
      </c>
      <c r="E7" s="84">
        <f t="shared" si="0"/>
        <v>1.265843886156489E-2</v>
      </c>
    </row>
    <row r="8" spans="2:5" ht="15.75">
      <c r="B8" s="82" t="s">
        <v>25</v>
      </c>
      <c r="C8" s="83" t="s">
        <v>26</v>
      </c>
      <c r="D8" s="43">
        <v>125264</v>
      </c>
      <c r="E8" s="84">
        <f t="shared" si="0"/>
        <v>1.6313741016235731E-2</v>
      </c>
    </row>
    <row r="9" spans="2:5" ht="15.75">
      <c r="B9" s="82" t="s">
        <v>27</v>
      </c>
      <c r="C9" s="83" t="s">
        <v>28</v>
      </c>
      <c r="D9" s="43">
        <v>104785</v>
      </c>
      <c r="E9" s="84">
        <f t="shared" si="0"/>
        <v>1.364666107090833E-2</v>
      </c>
    </row>
    <row r="10" spans="2:5" ht="15.75">
      <c r="B10" s="82" t="s">
        <v>29</v>
      </c>
      <c r="C10" s="83" t="s">
        <v>30</v>
      </c>
      <c r="D10" s="43">
        <v>157984</v>
      </c>
      <c r="E10" s="84">
        <f t="shared" si="0"/>
        <v>2.0575026030695057E-2</v>
      </c>
    </row>
    <row r="11" spans="2:5" ht="15.75">
      <c r="B11" s="82" t="s">
        <v>31</v>
      </c>
      <c r="C11" s="83" t="s">
        <v>32</v>
      </c>
      <c r="D11" s="43">
        <v>69717</v>
      </c>
      <c r="E11" s="84">
        <f t="shared" si="0"/>
        <v>9.0795845768050394E-3</v>
      </c>
    </row>
    <row r="12" spans="2:5" ht="15.75">
      <c r="B12" s="82" t="s">
        <v>33</v>
      </c>
      <c r="C12" s="83" t="s">
        <v>34</v>
      </c>
      <c r="D12" s="43">
        <v>58313</v>
      </c>
      <c r="E12" s="84">
        <f t="shared" si="0"/>
        <v>7.5943860956041173E-3</v>
      </c>
    </row>
    <row r="13" spans="2:5" ht="15.75">
      <c r="B13" s="82" t="s">
        <v>35</v>
      </c>
      <c r="C13" s="83" t="s">
        <v>36</v>
      </c>
      <c r="D13" s="43">
        <v>136984</v>
      </c>
      <c r="E13" s="84">
        <f t="shared" si="0"/>
        <v>1.784009371701395E-2</v>
      </c>
    </row>
    <row r="14" spans="2:5" ht="15.75">
      <c r="B14" s="82" t="s">
        <v>37</v>
      </c>
      <c r="C14" s="83" t="s">
        <v>38</v>
      </c>
      <c r="D14" s="43">
        <v>48593</v>
      </c>
      <c r="E14" s="84">
        <f t="shared" si="0"/>
        <v>6.3285031389860042E-3</v>
      </c>
    </row>
    <row r="15" spans="2:5" ht="15.75">
      <c r="B15" s="82" t="s">
        <v>39</v>
      </c>
      <c r="C15" s="83" t="s">
        <v>40</v>
      </c>
      <c r="D15" s="43">
        <v>72070</v>
      </c>
      <c r="E15" s="84">
        <f t="shared" si="0"/>
        <v>9.3860272308094028E-3</v>
      </c>
    </row>
    <row r="16" spans="2:5" ht="15.75">
      <c r="B16" s="82" t="s">
        <v>41</v>
      </c>
      <c r="C16" s="83" t="s">
        <v>42</v>
      </c>
      <c r="D16" s="43">
        <v>47918</v>
      </c>
      <c r="E16" s="84">
        <f t="shared" si="0"/>
        <v>6.2405946003319685E-3</v>
      </c>
    </row>
    <row r="17" spans="2:5" ht="15.75">
      <c r="B17" s="82" t="s">
        <v>43</v>
      </c>
      <c r="C17" s="83" t="s">
        <v>44</v>
      </c>
      <c r="D17" s="43">
        <v>217398</v>
      </c>
      <c r="E17" s="84">
        <f t="shared" si="0"/>
        <v>2.8312800720459313E-2</v>
      </c>
    </row>
    <row r="18" spans="2:5" ht="15.75">
      <c r="B18" s="82" t="s">
        <v>45</v>
      </c>
      <c r="C18" s="83" t="s">
        <v>46</v>
      </c>
      <c r="D18" s="43">
        <v>177894</v>
      </c>
      <c r="E18" s="84">
        <f t="shared" si="0"/>
        <v>2.3168002333808908E-2</v>
      </c>
    </row>
    <row r="19" spans="2:5" ht="15.75">
      <c r="B19" s="82" t="s">
        <v>47</v>
      </c>
      <c r="C19" s="83" t="s">
        <v>48</v>
      </c>
      <c r="D19" s="43">
        <v>54244</v>
      </c>
      <c r="E19" s="84">
        <f t="shared" si="0"/>
        <v>7.0644604011103826E-3</v>
      </c>
    </row>
    <row r="20" spans="2:5" ht="15.75">
      <c r="B20" s="82" t="s">
        <v>49</v>
      </c>
      <c r="C20" s="83" t="s">
        <v>50</v>
      </c>
      <c r="D20" s="43">
        <v>68162</v>
      </c>
      <c r="E20" s="84">
        <f t="shared" si="0"/>
        <v>8.8770693507205563E-3</v>
      </c>
    </row>
    <row r="21" spans="2:5" ht="15.75">
      <c r="B21" s="82" t="s">
        <v>51</v>
      </c>
      <c r="C21" s="83" t="s">
        <v>52</v>
      </c>
      <c r="D21" s="43">
        <v>132279</v>
      </c>
      <c r="E21" s="84">
        <f t="shared" si="0"/>
        <v>1.72273386438773E-2</v>
      </c>
    </row>
    <row r="22" spans="2:5" ht="15.75">
      <c r="B22" s="82" t="s">
        <v>53</v>
      </c>
      <c r="C22" s="83" t="s">
        <v>54</v>
      </c>
      <c r="D22" s="43">
        <v>124028</v>
      </c>
      <c r="E22" s="84">
        <f t="shared" si="0"/>
        <v>1.6152770714344785E-2</v>
      </c>
    </row>
    <row r="23" spans="2:5" ht="15.75">
      <c r="B23" s="82" t="s">
        <v>55</v>
      </c>
      <c r="C23" s="83" t="s">
        <v>56</v>
      </c>
      <c r="D23" s="43">
        <v>71240</v>
      </c>
      <c r="E23" s="84">
        <f t="shared" si="0"/>
        <v>9.2779322869829591E-3</v>
      </c>
    </row>
    <row r="24" spans="2:5" ht="15.75">
      <c r="B24" s="82" t="s">
        <v>57</v>
      </c>
      <c r="C24" s="83" t="s">
        <v>58</v>
      </c>
      <c r="D24" s="43">
        <v>99298</v>
      </c>
      <c r="E24" s="84">
        <f t="shared" si="0"/>
        <v>1.2932062327805079E-2</v>
      </c>
    </row>
    <row r="25" spans="2:5" ht="15.75">
      <c r="B25" s="82" t="s">
        <v>59</v>
      </c>
      <c r="C25" s="83" t="s">
        <v>60</v>
      </c>
      <c r="D25" s="43">
        <v>107324</v>
      </c>
      <c r="E25" s="84">
        <f t="shared" si="0"/>
        <v>1.3977327411119584E-2</v>
      </c>
    </row>
    <row r="26" spans="2:5" ht="15.75">
      <c r="B26" s="82" t="s">
        <v>61</v>
      </c>
      <c r="C26" s="83" t="s">
        <v>62</v>
      </c>
      <c r="D26" s="43">
        <v>33890</v>
      </c>
      <c r="E26" s="84">
        <f t="shared" si="0"/>
        <v>4.4136598147929886E-3</v>
      </c>
    </row>
    <row r="27" spans="2:5" ht="15.75">
      <c r="B27" s="82" t="s">
        <v>63</v>
      </c>
      <c r="C27" s="83" t="s">
        <v>64</v>
      </c>
      <c r="D27" s="43">
        <v>199609</v>
      </c>
      <c r="E27" s="84">
        <f t="shared" si="0"/>
        <v>2.5996052581027253E-2</v>
      </c>
    </row>
    <row r="28" spans="2:5" ht="15.75">
      <c r="B28" s="82" t="s">
        <v>65</v>
      </c>
      <c r="C28" s="83" t="s">
        <v>66</v>
      </c>
      <c r="D28" s="43">
        <v>23122</v>
      </c>
      <c r="E28" s="84">
        <f t="shared" si="0"/>
        <v>3.01129071223498E-3</v>
      </c>
    </row>
    <row r="29" spans="2:5" ht="15.75">
      <c r="B29" s="82" t="s">
        <v>67</v>
      </c>
      <c r="C29" s="83" t="s">
        <v>68</v>
      </c>
      <c r="D29" s="43">
        <v>135161</v>
      </c>
      <c r="E29" s="84">
        <f t="shared" si="0"/>
        <v>1.7602675545212013E-2</v>
      </c>
    </row>
    <row r="30" spans="2:5" ht="15.75">
      <c r="B30" s="82" t="s">
        <v>69</v>
      </c>
      <c r="C30" s="83" t="s">
        <v>70</v>
      </c>
      <c r="D30" s="43">
        <v>41458</v>
      </c>
      <c r="E30" s="84">
        <f t="shared" si="0"/>
        <v>5.3992773266948275E-3</v>
      </c>
    </row>
    <row r="31" spans="2:5" ht="15.75">
      <c r="B31" s="82" t="s">
        <v>71</v>
      </c>
      <c r="C31" s="83" t="s">
        <v>72</v>
      </c>
      <c r="D31" s="43">
        <v>161769</v>
      </c>
      <c r="E31" s="84">
        <f t="shared" si="0"/>
        <v>2.1067965021518056E-2</v>
      </c>
    </row>
    <row r="32" spans="2:5" ht="15.75">
      <c r="B32" s="82" t="s">
        <v>73</v>
      </c>
      <c r="C32" s="83" t="s">
        <v>74</v>
      </c>
      <c r="D32" s="43">
        <v>105277</v>
      </c>
      <c r="E32" s="84">
        <f t="shared" si="0"/>
        <v>1.3710736627971716E-2</v>
      </c>
    </row>
    <row r="33" spans="2:13" ht="15.75">
      <c r="B33" s="82" t="s">
        <v>75</v>
      </c>
      <c r="C33" s="83" t="s">
        <v>76</v>
      </c>
      <c r="D33" s="43">
        <v>77704</v>
      </c>
      <c r="E33" s="84">
        <f t="shared" si="0"/>
        <v>1.011977050010842E-2</v>
      </c>
    </row>
    <row r="34" spans="2:13" ht="15.75">
      <c r="B34" s="82" t="s">
        <v>77</v>
      </c>
      <c r="C34" s="83" t="s">
        <v>78</v>
      </c>
      <c r="D34" s="43">
        <v>173284</v>
      </c>
      <c r="E34" s="84">
        <f t="shared" si="0"/>
        <v>2.2567619573519864E-2</v>
      </c>
    </row>
    <row r="35" spans="2:13" ht="15.75">
      <c r="B35" s="82" t="s">
        <v>79</v>
      </c>
      <c r="C35" s="83" t="s">
        <v>80</v>
      </c>
      <c r="D35" s="43">
        <v>123072</v>
      </c>
      <c r="E35" s="84">
        <f t="shared" si="0"/>
        <v>1.6028266176636254E-2</v>
      </c>
    </row>
    <row r="36" spans="2:13" ht="15.75">
      <c r="B36" s="82" t="s">
        <v>81</v>
      </c>
      <c r="C36" s="83" t="s">
        <v>82</v>
      </c>
      <c r="D36" s="43">
        <v>69412</v>
      </c>
      <c r="E36" s="84">
        <f t="shared" si="0"/>
        <v>9.0398629408206237E-3</v>
      </c>
    </row>
    <row r="37" spans="2:13" ht="15.75">
      <c r="B37" s="82" t="s">
        <v>83</v>
      </c>
      <c r="C37" s="83" t="s">
        <v>84</v>
      </c>
      <c r="D37" s="43">
        <v>182042</v>
      </c>
      <c r="E37" s="84">
        <f t="shared" si="0"/>
        <v>2.3708216583196967E-2</v>
      </c>
    </row>
    <row r="38" spans="2:13" ht="15.75">
      <c r="B38" s="82" t="s">
        <v>85</v>
      </c>
      <c r="C38" s="83" t="s">
        <v>86</v>
      </c>
      <c r="D38" s="43">
        <v>168885</v>
      </c>
      <c r="E38" s="84">
        <f t="shared" si="0"/>
        <v>2.1994716371239714E-2</v>
      </c>
    </row>
    <row r="39" spans="2:13" ht="15.75">
      <c r="B39" s="82" t="s">
        <v>87</v>
      </c>
      <c r="C39" s="83" t="s">
        <v>88</v>
      </c>
      <c r="D39" s="43">
        <v>41566</v>
      </c>
      <c r="E39" s="84">
        <f t="shared" si="0"/>
        <v>5.4133426928794732E-3</v>
      </c>
    </row>
    <row r="40" spans="2:13" ht="15.75">
      <c r="B40" s="82" t="s">
        <v>89</v>
      </c>
      <c r="C40" s="83" t="s">
        <v>90</v>
      </c>
      <c r="D40" s="43">
        <v>368609</v>
      </c>
      <c r="E40" s="84">
        <f t="shared" si="0"/>
        <v>4.8005745962556169E-2</v>
      </c>
      <c r="M40" s="20"/>
    </row>
    <row r="41" spans="2:13" ht="15.75">
      <c r="B41" s="82" t="s">
        <v>91</v>
      </c>
      <c r="C41" s="83" t="s">
        <v>92</v>
      </c>
      <c r="D41" s="43">
        <v>58182</v>
      </c>
      <c r="E41" s="84">
        <f t="shared" si="0"/>
        <v>7.5773253273616302E-3</v>
      </c>
    </row>
    <row r="42" spans="2:13" ht="15.75">
      <c r="B42" s="82" t="s">
        <v>93</v>
      </c>
      <c r="C42" s="83" t="s">
        <v>94</v>
      </c>
      <c r="D42" s="43">
        <v>86965</v>
      </c>
      <c r="E42" s="84">
        <f t="shared" si="0"/>
        <v>1.132587565044179E-2</v>
      </c>
    </row>
    <row r="43" spans="2:13" ht="15.75">
      <c r="B43" s="82" t="s">
        <v>95</v>
      </c>
      <c r="C43" s="83" t="s">
        <v>96</v>
      </c>
      <c r="D43" s="43">
        <v>108854</v>
      </c>
      <c r="E43" s="84">
        <f t="shared" si="0"/>
        <v>1.4176586765402064E-2</v>
      </c>
    </row>
    <row r="44" spans="2:13" ht="15.75">
      <c r="B44" s="82" t="s">
        <v>97</v>
      </c>
      <c r="C44" s="83" t="s">
        <v>98</v>
      </c>
      <c r="D44" s="43">
        <v>85331</v>
      </c>
      <c r="E44" s="84">
        <f t="shared" si="0"/>
        <v>1.1113071869462983E-2</v>
      </c>
    </row>
    <row r="45" spans="2:13" ht="15.75">
      <c r="B45" s="82" t="s">
        <v>99</v>
      </c>
      <c r="C45" s="83" t="s">
        <v>100</v>
      </c>
      <c r="D45" s="43">
        <v>41806</v>
      </c>
      <c r="E45" s="84">
        <f t="shared" si="0"/>
        <v>5.4445990621786863E-3</v>
      </c>
    </row>
    <row r="46" spans="2:13" ht="15.75">
      <c r="B46" s="82" t="s">
        <v>101</v>
      </c>
      <c r="C46" s="83" t="s">
        <v>102</v>
      </c>
      <c r="D46" s="43">
        <v>2485219</v>
      </c>
      <c r="E46" s="84">
        <f t="shared" si="0"/>
        <v>0.32366217855591667</v>
      </c>
    </row>
    <row r="47" spans="2:13" ht="15.75">
      <c r="B47" s="82" t="s">
        <v>103</v>
      </c>
      <c r="C47" s="83" t="s">
        <v>104</v>
      </c>
      <c r="D47" s="43">
        <v>762035</v>
      </c>
      <c r="E47" s="84">
        <f t="shared" si="0"/>
        <v>9.9243530745523015E-2</v>
      </c>
    </row>
    <row r="48" spans="2:13" ht="16.5" thickBot="1">
      <c r="B48" s="85" t="s">
        <v>105</v>
      </c>
      <c r="C48" s="86" t="s">
        <v>13</v>
      </c>
      <c r="D48" s="39">
        <f>SUM(D5:D47)</f>
        <v>7678435</v>
      </c>
      <c r="E48" s="87">
        <f t="shared" si="0"/>
        <v>1</v>
      </c>
    </row>
    <row r="49" spans="4:4">
      <c r="D49" s="25"/>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9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G14" sqref="G14"/>
    </sheetView>
  </sheetViews>
  <sheetFormatPr defaultRowHeight="15"/>
  <cols>
    <col min="2" max="2" width="9.5703125" customWidth="1"/>
    <col min="3" max="3" width="19.28515625" customWidth="1"/>
    <col min="4" max="4" width="30.7109375" customWidth="1"/>
    <col min="5" max="16384" width="9.140625" style="9"/>
  </cols>
  <sheetData>
    <row r="1" spans="2:4" ht="15.75" thickBot="1"/>
    <row r="2" spans="2:4" ht="58.5" customHeight="1">
      <c r="B2" s="126" t="s">
        <v>192</v>
      </c>
      <c r="C2" s="127"/>
      <c r="D2" s="128"/>
    </row>
    <row r="3" spans="2:4" ht="38.25">
      <c r="B3" s="124" t="s">
        <v>14</v>
      </c>
      <c r="C3" s="125"/>
      <c r="D3" s="88" t="s">
        <v>6</v>
      </c>
    </row>
    <row r="4" spans="2:4">
      <c r="B4" s="79" t="s">
        <v>16</v>
      </c>
      <c r="C4" s="80" t="s">
        <v>156</v>
      </c>
      <c r="D4" s="89"/>
    </row>
    <row r="5" spans="2:4" ht="15.75">
      <c r="B5" s="91"/>
      <c r="C5" s="92" t="s">
        <v>157</v>
      </c>
      <c r="D5" s="93">
        <v>11692</v>
      </c>
    </row>
    <row r="6" spans="2:4" ht="15.75">
      <c r="B6" s="91" t="s">
        <v>21</v>
      </c>
      <c r="C6" s="92" t="s">
        <v>22</v>
      </c>
      <c r="D6" s="93">
        <v>74973</v>
      </c>
    </row>
    <row r="7" spans="2:4" ht="15.75">
      <c r="B7" s="91" t="s">
        <v>23</v>
      </c>
      <c r="C7" s="92" t="s">
        <v>24</v>
      </c>
      <c r="D7" s="93">
        <v>96223</v>
      </c>
    </row>
    <row r="8" spans="2:4" ht="15.75">
      <c r="B8" s="91" t="s">
        <v>25</v>
      </c>
      <c r="C8" s="92" t="s">
        <v>26</v>
      </c>
      <c r="D8" s="93">
        <v>141877</v>
      </c>
    </row>
    <row r="9" spans="2:4" ht="15.75">
      <c r="B9" s="91" t="s">
        <v>27</v>
      </c>
      <c r="C9" s="92" t="s">
        <v>28</v>
      </c>
      <c r="D9" s="93">
        <v>90832</v>
      </c>
    </row>
    <row r="10" spans="2:4" ht="15.75">
      <c r="B10" s="91" t="s">
        <v>29</v>
      </c>
      <c r="C10" s="92" t="s">
        <v>30</v>
      </c>
      <c r="D10" s="93">
        <v>127351</v>
      </c>
    </row>
    <row r="11" spans="2:4" ht="15.75">
      <c r="B11" s="91" t="s">
        <v>31</v>
      </c>
      <c r="C11" s="92" t="s">
        <v>32</v>
      </c>
      <c r="D11" s="93">
        <v>49979</v>
      </c>
    </row>
    <row r="12" spans="2:4" ht="15.75">
      <c r="B12" s="91" t="s">
        <v>33</v>
      </c>
      <c r="C12" s="92" t="s">
        <v>34</v>
      </c>
      <c r="D12" s="93">
        <v>48365</v>
      </c>
    </row>
    <row r="13" spans="2:4" ht="15.75">
      <c r="B13" s="91" t="s">
        <v>35</v>
      </c>
      <c r="C13" s="92" t="s">
        <v>36</v>
      </c>
      <c r="D13" s="93">
        <v>133109</v>
      </c>
    </row>
    <row r="14" spans="2:4" ht="15.75">
      <c r="B14" s="91" t="s">
        <v>37</v>
      </c>
      <c r="C14" s="92" t="s">
        <v>38</v>
      </c>
      <c r="D14" s="93">
        <v>53440</v>
      </c>
    </row>
    <row r="15" spans="2:4" ht="15.75">
      <c r="B15" s="91" t="s">
        <v>39</v>
      </c>
      <c r="C15" s="92" t="s">
        <v>40</v>
      </c>
      <c r="D15" s="93">
        <v>69961</v>
      </c>
    </row>
    <row r="16" spans="2:4" ht="15.75">
      <c r="B16" s="91" t="s">
        <v>41</v>
      </c>
      <c r="C16" s="92" t="s">
        <v>42</v>
      </c>
      <c r="D16" s="93">
        <v>43802</v>
      </c>
    </row>
    <row r="17" spans="2:4" ht="15.75">
      <c r="B17" s="91" t="s">
        <v>43</v>
      </c>
      <c r="C17" s="92" t="s">
        <v>44</v>
      </c>
      <c r="D17" s="93">
        <v>172167</v>
      </c>
    </row>
    <row r="18" spans="2:4" ht="15.75">
      <c r="B18" s="91" t="s">
        <v>45</v>
      </c>
      <c r="C18" s="92" t="s">
        <v>46</v>
      </c>
      <c r="D18" s="93">
        <v>133780</v>
      </c>
    </row>
    <row r="19" spans="2:4" ht="15.75">
      <c r="B19" s="91" t="s">
        <v>47</v>
      </c>
      <c r="C19" s="92" t="s">
        <v>48</v>
      </c>
      <c r="D19" s="93">
        <v>39733</v>
      </c>
    </row>
    <row r="20" spans="2:4" ht="15.75">
      <c r="B20" s="91" t="s">
        <v>49</v>
      </c>
      <c r="C20" s="92" t="s">
        <v>50</v>
      </c>
      <c r="D20" s="93">
        <v>84905</v>
      </c>
    </row>
    <row r="21" spans="2:4" ht="15.75">
      <c r="B21" s="91" t="s">
        <v>51</v>
      </c>
      <c r="C21" s="92" t="s">
        <v>52</v>
      </c>
      <c r="D21" s="93">
        <v>105845</v>
      </c>
    </row>
    <row r="22" spans="2:4" ht="15.75">
      <c r="B22" s="91" t="s">
        <v>53</v>
      </c>
      <c r="C22" s="92" t="s">
        <v>54</v>
      </c>
      <c r="D22" s="93">
        <v>85704</v>
      </c>
    </row>
    <row r="23" spans="2:4" ht="15.75">
      <c r="B23" s="91" t="s">
        <v>55</v>
      </c>
      <c r="C23" s="92" t="s">
        <v>56</v>
      </c>
      <c r="D23" s="93">
        <v>64963</v>
      </c>
    </row>
    <row r="24" spans="2:4" ht="15.75">
      <c r="B24" s="91" t="s">
        <v>57</v>
      </c>
      <c r="C24" s="92" t="s">
        <v>58</v>
      </c>
      <c r="D24" s="93">
        <v>57375</v>
      </c>
    </row>
    <row r="25" spans="2:4" ht="15.75">
      <c r="B25" s="91" t="s">
        <v>59</v>
      </c>
      <c r="C25" s="92" t="s">
        <v>60</v>
      </c>
      <c r="D25" s="93">
        <v>80570</v>
      </c>
    </row>
    <row r="26" spans="2:4" ht="15.75">
      <c r="B26" s="91" t="s">
        <v>61</v>
      </c>
      <c r="C26" s="92" t="s">
        <v>62</v>
      </c>
      <c r="D26" s="93">
        <v>45251</v>
      </c>
    </row>
    <row r="27" spans="2:4" ht="15.75">
      <c r="B27" s="91" t="s">
        <v>63</v>
      </c>
      <c r="C27" s="92" t="s">
        <v>64</v>
      </c>
      <c r="D27" s="93">
        <v>134616</v>
      </c>
    </row>
    <row r="28" spans="2:4" ht="15.75">
      <c r="B28" s="91" t="s">
        <v>65</v>
      </c>
      <c r="C28" s="92" t="s">
        <v>66</v>
      </c>
      <c r="D28" s="93">
        <v>43012</v>
      </c>
    </row>
    <row r="29" spans="2:4" ht="15.75">
      <c r="B29" s="91" t="s">
        <v>67</v>
      </c>
      <c r="C29" s="92" t="s">
        <v>68</v>
      </c>
      <c r="D29" s="93">
        <v>83855</v>
      </c>
    </row>
    <row r="30" spans="2:4" ht="15.75">
      <c r="B30" s="91" t="s">
        <v>69</v>
      </c>
      <c r="C30" s="92" t="s">
        <v>70</v>
      </c>
      <c r="D30" s="93">
        <v>37429</v>
      </c>
    </row>
    <row r="31" spans="2:4" ht="15.75">
      <c r="B31" s="91" t="s">
        <v>71</v>
      </c>
      <c r="C31" s="92" t="s">
        <v>72</v>
      </c>
      <c r="D31" s="93">
        <v>107783</v>
      </c>
    </row>
    <row r="32" spans="2:4" ht="15.75">
      <c r="B32" s="91" t="s">
        <v>73</v>
      </c>
      <c r="C32" s="92" t="s">
        <v>74</v>
      </c>
      <c r="D32" s="93">
        <v>66388</v>
      </c>
    </row>
    <row r="33" spans="2:12" ht="15.75">
      <c r="B33" s="91" t="s">
        <v>75</v>
      </c>
      <c r="C33" s="92" t="s">
        <v>76</v>
      </c>
      <c r="D33" s="93">
        <v>64661</v>
      </c>
    </row>
    <row r="34" spans="2:12" ht="15.75">
      <c r="B34" s="91" t="s">
        <v>77</v>
      </c>
      <c r="C34" s="92" t="s">
        <v>78</v>
      </c>
      <c r="D34" s="93">
        <v>159120</v>
      </c>
    </row>
    <row r="35" spans="2:12" ht="15.75">
      <c r="B35" s="91" t="s">
        <v>79</v>
      </c>
      <c r="C35" s="92" t="s">
        <v>80</v>
      </c>
      <c r="D35" s="93">
        <v>62868</v>
      </c>
    </row>
    <row r="36" spans="2:12" ht="15.75">
      <c r="B36" s="91" t="s">
        <v>81</v>
      </c>
      <c r="C36" s="92" t="s">
        <v>82</v>
      </c>
      <c r="D36" s="93">
        <v>42456</v>
      </c>
    </row>
    <row r="37" spans="2:12" ht="15.75">
      <c r="B37" s="91" t="s">
        <v>83</v>
      </c>
      <c r="C37" s="92" t="s">
        <v>84</v>
      </c>
      <c r="D37" s="93">
        <v>96399</v>
      </c>
    </row>
    <row r="38" spans="2:12" ht="15.75">
      <c r="B38" s="91" t="s">
        <v>85</v>
      </c>
      <c r="C38" s="92" t="s">
        <v>86</v>
      </c>
      <c r="D38" s="93">
        <v>88151</v>
      </c>
    </row>
    <row r="39" spans="2:12" ht="15.75">
      <c r="B39" s="91" t="s">
        <v>87</v>
      </c>
      <c r="C39" s="92" t="s">
        <v>88</v>
      </c>
      <c r="D39" s="93">
        <v>51772</v>
      </c>
    </row>
    <row r="40" spans="2:12" ht="15.75">
      <c r="B40" s="91" t="s">
        <v>89</v>
      </c>
      <c r="C40" s="92" t="s">
        <v>90</v>
      </c>
      <c r="D40" s="93">
        <v>170943</v>
      </c>
    </row>
    <row r="41" spans="2:12" ht="15.75">
      <c r="B41" s="91" t="s">
        <v>91</v>
      </c>
      <c r="C41" s="92" t="s">
        <v>92</v>
      </c>
      <c r="D41" s="93">
        <v>35107</v>
      </c>
    </row>
    <row r="42" spans="2:12" ht="15.75">
      <c r="B42" s="91" t="s">
        <v>93</v>
      </c>
      <c r="C42" s="92" t="s">
        <v>94</v>
      </c>
      <c r="D42" s="93">
        <v>48410</v>
      </c>
    </row>
    <row r="43" spans="2:12" ht="15.75">
      <c r="B43" s="91" t="s">
        <v>95</v>
      </c>
      <c r="C43" s="92" t="s">
        <v>96</v>
      </c>
      <c r="D43" s="93">
        <v>67288</v>
      </c>
    </row>
    <row r="44" spans="2:12" ht="15.75">
      <c r="B44" s="91" t="s">
        <v>97</v>
      </c>
      <c r="C44" s="92" t="s">
        <v>98</v>
      </c>
      <c r="D44" s="93">
        <v>45276</v>
      </c>
      <c r="L44" s="20"/>
    </row>
    <row r="45" spans="2:12" ht="15.75">
      <c r="B45" s="91" t="s">
        <v>99</v>
      </c>
      <c r="C45" s="92" t="s">
        <v>100</v>
      </c>
      <c r="D45" s="93">
        <v>48823</v>
      </c>
    </row>
    <row r="46" spans="2:12" ht="15.75">
      <c r="B46" s="91" t="s">
        <v>101</v>
      </c>
      <c r="C46" s="92" t="s">
        <v>102</v>
      </c>
      <c r="D46" s="93">
        <v>63722</v>
      </c>
    </row>
    <row r="47" spans="2:12" ht="15.75">
      <c r="B47" s="91">
        <v>421</v>
      </c>
      <c r="C47" s="92" t="s">
        <v>102</v>
      </c>
      <c r="D47" s="93">
        <v>91898</v>
      </c>
    </row>
    <row r="48" spans="2:12" ht="15.75">
      <c r="B48" s="91">
        <v>431</v>
      </c>
      <c r="C48" s="92" t="s">
        <v>102</v>
      </c>
      <c r="D48" s="93">
        <v>120488</v>
      </c>
    </row>
    <row r="49" spans="2:4" ht="15.75">
      <c r="B49" s="91">
        <v>441</v>
      </c>
      <c r="C49" s="92" t="s">
        <v>102</v>
      </c>
      <c r="D49" s="93">
        <v>91527</v>
      </c>
    </row>
    <row r="50" spans="2:4" ht="15.75">
      <c r="B50" s="91">
        <v>451</v>
      </c>
      <c r="C50" s="92" t="s">
        <v>102</v>
      </c>
      <c r="D50" s="93">
        <v>75230</v>
      </c>
    </row>
    <row r="51" spans="2:4" ht="15.75">
      <c r="B51" s="91">
        <v>461</v>
      </c>
      <c r="C51" s="92" t="s">
        <v>102</v>
      </c>
      <c r="D51" s="93">
        <v>110662</v>
      </c>
    </row>
    <row r="52" spans="2:4" ht="15.75">
      <c r="B52" s="91" t="s">
        <v>103</v>
      </c>
      <c r="C52" s="92" t="s">
        <v>104</v>
      </c>
      <c r="D52" s="93">
        <v>130756</v>
      </c>
    </row>
    <row r="53" spans="2:4" ht="16.5" thickBot="1">
      <c r="B53" s="85" t="s">
        <v>105</v>
      </c>
      <c r="C53" s="86" t="s">
        <v>13</v>
      </c>
      <c r="D53" s="90">
        <f>SUM(D5:D52)</f>
        <v>3950537</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8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6"/>
  <sheetViews>
    <sheetView workbookViewId="0">
      <selection activeCell="B15" sqref="B15"/>
    </sheetView>
  </sheetViews>
  <sheetFormatPr defaultRowHeight="12.75"/>
  <cols>
    <col min="1" max="1" width="12.140625" customWidth="1"/>
    <col min="2" max="2" width="33.140625" customWidth="1"/>
    <col min="3" max="3" width="36.28515625" customWidth="1"/>
  </cols>
  <sheetData>
    <row r="1" spans="2:3" ht="16.5" thickBot="1">
      <c r="B1" s="120"/>
      <c r="C1" s="120"/>
    </row>
    <row r="2" spans="2:3" ht="37.5" customHeight="1">
      <c r="B2" s="121" t="s">
        <v>193</v>
      </c>
      <c r="C2" s="123"/>
    </row>
    <row r="3" spans="2:3">
      <c r="B3" s="79" t="s">
        <v>154</v>
      </c>
      <c r="C3" s="89" t="s">
        <v>15</v>
      </c>
    </row>
    <row r="4" spans="2:3" ht="15">
      <c r="B4" s="94" t="s">
        <v>167</v>
      </c>
      <c r="C4" s="44">
        <v>103859</v>
      </c>
    </row>
    <row r="5" spans="2:3" ht="15">
      <c r="B5" s="94" t="s">
        <v>171</v>
      </c>
      <c r="C5" s="44">
        <v>103562</v>
      </c>
    </row>
    <row r="6" spans="2:3" ht="15.75" thickBot="1">
      <c r="B6" s="95" t="s">
        <v>7</v>
      </c>
      <c r="C6" s="78">
        <v>103226</v>
      </c>
    </row>
  </sheetData>
  <mergeCells count="2">
    <mergeCell ref="B1:C1"/>
    <mergeCell ref="B2:C2"/>
  </mergeCells>
  <phoneticPr fontId="31" type="noConversion"/>
  <pageMargins left="0.55118110236220474" right="0.55118110236220474" top="0.98425196850393704" bottom="0.98425196850393704" header="1.1023622047244095"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D22" sqref="D22"/>
    </sheetView>
  </sheetViews>
  <sheetFormatPr defaultColWidth="11.42578125" defaultRowHeight="12.75"/>
  <cols>
    <col min="2" max="2" width="4.85546875" customWidth="1"/>
    <col min="3" max="3" width="18" style="7" customWidth="1"/>
    <col min="4" max="4" width="26.5703125" customWidth="1"/>
    <col min="5" max="6" width="13.85546875" bestFit="1" customWidth="1"/>
  </cols>
  <sheetData>
    <row r="1" spans="2:8" ht="13.5" thickBot="1"/>
    <row r="2" spans="2:8" ht="42.75" customHeight="1">
      <c r="B2" s="99" t="s">
        <v>194</v>
      </c>
      <c r="C2" s="100"/>
      <c r="D2" s="100"/>
      <c r="E2" s="100"/>
      <c r="F2" s="101"/>
    </row>
    <row r="3" spans="2:8" ht="23.25" customHeight="1">
      <c r="B3" s="103" t="s">
        <v>12</v>
      </c>
      <c r="C3" s="98" t="s">
        <v>133</v>
      </c>
      <c r="D3" s="98" t="s">
        <v>106</v>
      </c>
      <c r="E3" s="98" t="s">
        <v>108</v>
      </c>
      <c r="F3" s="105"/>
    </row>
    <row r="4" spans="2:8">
      <c r="B4" s="103"/>
      <c r="C4" s="98"/>
      <c r="D4" s="98"/>
      <c r="E4" s="36" t="s">
        <v>139</v>
      </c>
      <c r="F4" s="46" t="s">
        <v>140</v>
      </c>
    </row>
    <row r="5" spans="2:8" ht="15">
      <c r="B5" s="51">
        <f>k_total_tec_0321!B6</f>
        <v>1</v>
      </c>
      <c r="C5" s="42" t="str">
        <f>k_total_tec_0321!C6</f>
        <v>METROPOLITAN LIFE</v>
      </c>
      <c r="D5" s="43">
        <f t="shared" ref="D5:D11" si="0">E5+F5</f>
        <v>1074053</v>
      </c>
      <c r="E5" s="43">
        <v>512926</v>
      </c>
      <c r="F5" s="44">
        <v>561127</v>
      </c>
      <c r="G5" s="4"/>
      <c r="H5" s="4"/>
    </row>
    <row r="6" spans="2:8" ht="15">
      <c r="B6" s="54">
        <f>k_total_tec_0321!B7</f>
        <v>2</v>
      </c>
      <c r="C6" s="42" t="str">
        <f>k_total_tec_0321!C7</f>
        <v>AZT VIITORUL TAU</v>
      </c>
      <c r="D6" s="43">
        <f t="shared" si="0"/>
        <v>1619318</v>
      </c>
      <c r="E6" s="43">
        <v>773471</v>
      </c>
      <c r="F6" s="44">
        <v>845847</v>
      </c>
      <c r="G6" s="4"/>
      <c r="H6" s="4"/>
    </row>
    <row r="7" spans="2:8" ht="15">
      <c r="B7" s="54">
        <f>k_total_tec_0321!B8</f>
        <v>3</v>
      </c>
      <c r="C7" s="52" t="str">
        <f>k_total_tec_0321!C8</f>
        <v>BCR</v>
      </c>
      <c r="D7" s="43">
        <f t="shared" si="0"/>
        <v>697281</v>
      </c>
      <c r="E7" s="43">
        <v>328760</v>
      </c>
      <c r="F7" s="44">
        <v>368521</v>
      </c>
      <c r="G7" s="4"/>
      <c r="H7" s="4"/>
    </row>
    <row r="8" spans="2:8" ht="15">
      <c r="B8" s="54">
        <f>k_total_tec_0321!B9</f>
        <v>4</v>
      </c>
      <c r="C8" s="52" t="str">
        <f>k_total_tec_0321!C9</f>
        <v>BRD</v>
      </c>
      <c r="D8" s="43">
        <f t="shared" si="0"/>
        <v>485151</v>
      </c>
      <c r="E8" s="43">
        <v>227838</v>
      </c>
      <c r="F8" s="44">
        <v>257313</v>
      </c>
      <c r="G8" s="4"/>
      <c r="H8" s="4"/>
    </row>
    <row r="9" spans="2:8" ht="15">
      <c r="B9" s="54">
        <f>k_total_tec_0321!B10</f>
        <v>5</v>
      </c>
      <c r="C9" s="52" t="str">
        <f>k_total_tec_0321!C10</f>
        <v>VITAL</v>
      </c>
      <c r="D9" s="43">
        <f t="shared" si="0"/>
        <v>962851</v>
      </c>
      <c r="E9" s="43">
        <v>452370</v>
      </c>
      <c r="F9" s="44">
        <v>510481</v>
      </c>
      <c r="G9" s="4"/>
      <c r="H9" s="4"/>
    </row>
    <row r="10" spans="2:8" ht="15">
      <c r="B10" s="54">
        <f>k_total_tec_0321!B11</f>
        <v>6</v>
      </c>
      <c r="C10" s="52" t="str">
        <f>k_total_tec_0321!C11</f>
        <v>ARIPI</v>
      </c>
      <c r="D10" s="43">
        <f t="shared" si="0"/>
        <v>797869</v>
      </c>
      <c r="E10" s="43">
        <v>377034</v>
      </c>
      <c r="F10" s="44">
        <v>420835</v>
      </c>
      <c r="G10" s="4"/>
      <c r="H10" s="4"/>
    </row>
    <row r="11" spans="2:8" ht="15">
      <c r="B11" s="54">
        <f>k_total_tec_0321!B12</f>
        <v>7</v>
      </c>
      <c r="C11" s="52" t="s">
        <v>162</v>
      </c>
      <c r="D11" s="43">
        <f t="shared" si="0"/>
        <v>2041912</v>
      </c>
      <c r="E11" s="43">
        <v>1011104</v>
      </c>
      <c r="F11" s="44">
        <v>1030808</v>
      </c>
      <c r="G11" s="4"/>
      <c r="H11" s="4"/>
    </row>
    <row r="12" spans="2:8" ht="15.75" thickBot="1">
      <c r="B12" s="129" t="s">
        <v>13</v>
      </c>
      <c r="C12" s="130"/>
      <c r="D12" s="39">
        <f>SUM(D5:D11)</f>
        <v>7678435</v>
      </c>
      <c r="E12" s="39">
        <f>SUM(E5:E11)</f>
        <v>3683503</v>
      </c>
      <c r="F12" s="40">
        <f>SUM(F5:F11)</f>
        <v>3994932</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P36" sqref="P36"/>
    </sheetView>
  </sheetViews>
  <sheetFormatPr defaultRowHeight="12.75"/>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D21" sqref="D21"/>
    </sheetView>
  </sheetViews>
  <sheetFormatPr defaultColWidth="11.42578125" defaultRowHeight="12.75"/>
  <cols>
    <col min="2" max="2" width="5.42578125" customWidth="1"/>
    <col min="3" max="3" width="18.140625" style="7" customWidth="1"/>
    <col min="4" max="4" width="15.57031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39" customHeight="1">
      <c r="B2" s="99" t="s">
        <v>195</v>
      </c>
      <c r="C2" s="100"/>
      <c r="D2" s="100"/>
      <c r="E2" s="100"/>
      <c r="F2" s="100"/>
      <c r="G2" s="100"/>
      <c r="H2" s="100"/>
      <c r="I2" s="100"/>
      <c r="J2" s="100"/>
      <c r="K2" s="100"/>
      <c r="L2" s="100"/>
      <c r="M2" s="100"/>
      <c r="N2" s="100"/>
      <c r="O2" s="100"/>
      <c r="P2" s="101"/>
    </row>
    <row r="3" spans="2:16" ht="23.25" customHeight="1">
      <c r="B3" s="103" t="s">
        <v>12</v>
      </c>
      <c r="C3" s="98" t="s">
        <v>133</v>
      </c>
      <c r="D3" s="98" t="s">
        <v>106</v>
      </c>
      <c r="E3" s="131"/>
      <c r="F3" s="132"/>
      <c r="G3" s="132"/>
      <c r="H3" s="133"/>
      <c r="I3" s="98" t="s">
        <v>108</v>
      </c>
      <c r="J3" s="98"/>
      <c r="K3" s="98"/>
      <c r="L3" s="98"/>
      <c r="M3" s="98"/>
      <c r="N3" s="98"/>
      <c r="O3" s="98"/>
      <c r="P3" s="105"/>
    </row>
    <row r="4" spans="2:16" ht="23.25" customHeight="1">
      <c r="B4" s="103"/>
      <c r="C4" s="98"/>
      <c r="D4" s="98"/>
      <c r="E4" s="98" t="s">
        <v>13</v>
      </c>
      <c r="F4" s="98"/>
      <c r="G4" s="98"/>
      <c r="H4" s="98"/>
      <c r="I4" s="98" t="s">
        <v>141</v>
      </c>
      <c r="J4" s="98"/>
      <c r="K4" s="98"/>
      <c r="L4" s="98"/>
      <c r="M4" s="98" t="s">
        <v>142</v>
      </c>
      <c r="N4" s="98"/>
      <c r="O4" s="98"/>
      <c r="P4" s="105"/>
    </row>
    <row r="5" spans="2:16" ht="47.25" customHeight="1">
      <c r="B5" s="103"/>
      <c r="C5" s="98"/>
      <c r="D5" s="98"/>
      <c r="E5" s="36" t="s">
        <v>143</v>
      </c>
      <c r="F5" s="36" t="s">
        <v>144</v>
      </c>
      <c r="G5" s="36" t="s">
        <v>159</v>
      </c>
      <c r="H5" s="36" t="s">
        <v>158</v>
      </c>
      <c r="I5" s="36" t="s">
        <v>143</v>
      </c>
      <c r="J5" s="36" t="s">
        <v>144</v>
      </c>
      <c r="K5" s="36" t="s">
        <v>159</v>
      </c>
      <c r="L5" s="36" t="s">
        <v>158</v>
      </c>
      <c r="M5" s="36" t="s">
        <v>143</v>
      </c>
      <c r="N5" s="36" t="s">
        <v>144</v>
      </c>
      <c r="O5" s="36" t="s">
        <v>159</v>
      </c>
      <c r="P5" s="46" t="s">
        <v>158</v>
      </c>
    </row>
    <row r="6" spans="2:16" ht="18" hidden="1" customHeight="1">
      <c r="B6" s="28"/>
      <c r="C6" s="16"/>
      <c r="D6" s="96" t="s">
        <v>145</v>
      </c>
      <c r="E6" s="96" t="s">
        <v>146</v>
      </c>
      <c r="F6" s="96" t="s">
        <v>147</v>
      </c>
      <c r="G6" s="96"/>
      <c r="H6" s="96" t="s">
        <v>148</v>
      </c>
      <c r="I6" s="96" t="s">
        <v>146</v>
      </c>
      <c r="J6" s="96" t="s">
        <v>147</v>
      </c>
      <c r="K6" s="96"/>
      <c r="L6" s="96" t="s">
        <v>148</v>
      </c>
      <c r="M6" s="96" t="s">
        <v>149</v>
      </c>
      <c r="N6" s="96" t="s">
        <v>150</v>
      </c>
      <c r="O6" s="96"/>
      <c r="P6" s="97" t="s">
        <v>151</v>
      </c>
    </row>
    <row r="7" spans="2:16" ht="15">
      <c r="B7" s="51">
        <f>k_total_tec_0321!B6</f>
        <v>1</v>
      </c>
      <c r="C7" s="42" t="str">
        <f>k_total_tec_0321!C6</f>
        <v>METROPOLITAN LIFE</v>
      </c>
      <c r="D7" s="43">
        <f>SUM(E7+F7+G7+H7)</f>
        <v>1074053</v>
      </c>
      <c r="E7" s="43">
        <f>I7+M7</f>
        <v>97862</v>
      </c>
      <c r="F7" s="43">
        <f>J7+N7</f>
        <v>342014</v>
      </c>
      <c r="G7" s="43">
        <f>K7+O7</f>
        <v>370319</v>
      </c>
      <c r="H7" s="43">
        <f>L7+P7</f>
        <v>263858</v>
      </c>
      <c r="I7" s="43">
        <v>44716</v>
      </c>
      <c r="J7" s="43">
        <v>160463</v>
      </c>
      <c r="K7" s="43">
        <v>173364</v>
      </c>
      <c r="L7" s="43">
        <v>134383</v>
      </c>
      <c r="M7" s="43">
        <v>53146</v>
      </c>
      <c r="N7" s="43">
        <v>181551</v>
      </c>
      <c r="O7" s="43">
        <v>196955</v>
      </c>
      <c r="P7" s="44">
        <v>129475</v>
      </c>
    </row>
    <row r="8" spans="2:16" ht="15">
      <c r="B8" s="54">
        <f>k_total_tec_0321!B7</f>
        <v>2</v>
      </c>
      <c r="C8" s="42" t="str">
        <f>k_total_tec_0321!C7</f>
        <v>AZT VIITORUL TAU</v>
      </c>
      <c r="D8" s="43">
        <f t="shared" ref="D8:D13" si="0">SUM(E8+F8+G8+H8)</f>
        <v>1619318</v>
      </c>
      <c r="E8" s="43">
        <f t="shared" ref="E8:E13" si="1">I8+M8</f>
        <v>97594</v>
      </c>
      <c r="F8" s="43">
        <f t="shared" ref="F8:F13" si="2">J8+N8</f>
        <v>331270</v>
      </c>
      <c r="G8" s="43">
        <f t="shared" ref="G8:G13" si="3">K8+O8</f>
        <v>654806</v>
      </c>
      <c r="H8" s="43">
        <f t="shared" ref="H8:H13" si="4">L8+P8</f>
        <v>535648</v>
      </c>
      <c r="I8" s="43">
        <v>44583</v>
      </c>
      <c r="J8" s="43">
        <v>153859</v>
      </c>
      <c r="K8" s="43">
        <v>307230</v>
      </c>
      <c r="L8" s="43">
        <v>267799</v>
      </c>
      <c r="M8" s="43">
        <v>53011</v>
      </c>
      <c r="N8" s="43">
        <v>177411</v>
      </c>
      <c r="O8" s="43">
        <v>347576</v>
      </c>
      <c r="P8" s="44">
        <v>267849</v>
      </c>
    </row>
    <row r="9" spans="2:16" ht="15">
      <c r="B9" s="54">
        <f>k_total_tec_0321!B8</f>
        <v>3</v>
      </c>
      <c r="C9" s="52" t="str">
        <f>k_total_tec_0321!C8</f>
        <v>BCR</v>
      </c>
      <c r="D9" s="43">
        <f t="shared" si="0"/>
        <v>697281</v>
      </c>
      <c r="E9" s="43">
        <f t="shared" si="1"/>
        <v>101728</v>
      </c>
      <c r="F9" s="43">
        <f t="shared" si="2"/>
        <v>287309</v>
      </c>
      <c r="G9" s="43">
        <f t="shared" si="3"/>
        <v>176433</v>
      </c>
      <c r="H9" s="43">
        <f t="shared" si="4"/>
        <v>131811</v>
      </c>
      <c r="I9" s="43">
        <v>46334</v>
      </c>
      <c r="J9" s="43">
        <v>136398</v>
      </c>
      <c r="K9" s="43">
        <v>81477</v>
      </c>
      <c r="L9" s="43">
        <v>64551</v>
      </c>
      <c r="M9" s="43">
        <v>55394</v>
      </c>
      <c r="N9" s="43">
        <v>150911</v>
      </c>
      <c r="O9" s="43">
        <v>94956</v>
      </c>
      <c r="P9" s="44">
        <v>67260</v>
      </c>
    </row>
    <row r="10" spans="2:16" ht="15">
      <c r="B10" s="54">
        <f>k_total_tec_0321!B9</f>
        <v>4</v>
      </c>
      <c r="C10" s="52" t="str">
        <f>k_total_tec_0321!C9</f>
        <v>BRD</v>
      </c>
      <c r="D10" s="43">
        <f t="shared" si="0"/>
        <v>485151</v>
      </c>
      <c r="E10" s="43">
        <f t="shared" si="1"/>
        <v>105619</v>
      </c>
      <c r="F10" s="43">
        <f t="shared" si="2"/>
        <v>222041</v>
      </c>
      <c r="G10" s="43">
        <f t="shared" si="3"/>
        <v>105629</v>
      </c>
      <c r="H10" s="43">
        <f t="shared" si="4"/>
        <v>51862</v>
      </c>
      <c r="I10" s="43">
        <v>48193</v>
      </c>
      <c r="J10" s="43">
        <v>106052</v>
      </c>
      <c r="K10" s="43">
        <v>48695</v>
      </c>
      <c r="L10" s="43">
        <v>24898</v>
      </c>
      <c r="M10" s="43">
        <v>57426</v>
      </c>
      <c r="N10" s="43">
        <v>115989</v>
      </c>
      <c r="O10" s="43">
        <v>56934</v>
      </c>
      <c r="P10" s="44">
        <v>26964</v>
      </c>
    </row>
    <row r="11" spans="2:16" ht="15">
      <c r="B11" s="54">
        <f>k_total_tec_0321!B10</f>
        <v>5</v>
      </c>
      <c r="C11" s="52" t="str">
        <f>k_total_tec_0321!C10</f>
        <v>VITAL</v>
      </c>
      <c r="D11" s="43">
        <f t="shared" si="0"/>
        <v>962851</v>
      </c>
      <c r="E11" s="43">
        <f t="shared" si="1"/>
        <v>97753</v>
      </c>
      <c r="F11" s="43">
        <f t="shared" si="2"/>
        <v>362394</v>
      </c>
      <c r="G11" s="43">
        <f t="shared" si="3"/>
        <v>305598</v>
      </c>
      <c r="H11" s="43">
        <f t="shared" si="4"/>
        <v>197106</v>
      </c>
      <c r="I11" s="43">
        <v>44654</v>
      </c>
      <c r="J11" s="43">
        <v>170339</v>
      </c>
      <c r="K11" s="43">
        <v>138978</v>
      </c>
      <c r="L11" s="43">
        <v>98399</v>
      </c>
      <c r="M11" s="43">
        <v>53099</v>
      </c>
      <c r="N11" s="43">
        <v>192055</v>
      </c>
      <c r="O11" s="43">
        <v>166620</v>
      </c>
      <c r="P11" s="44">
        <v>98707</v>
      </c>
    </row>
    <row r="12" spans="2:16" ht="15">
      <c r="B12" s="54">
        <f>k_total_tec_0321!B11</f>
        <v>6</v>
      </c>
      <c r="C12" s="52" t="str">
        <f>k_total_tec_0321!C11</f>
        <v>ARIPI</v>
      </c>
      <c r="D12" s="43">
        <f t="shared" si="0"/>
        <v>797869</v>
      </c>
      <c r="E12" s="43">
        <f t="shared" si="1"/>
        <v>97446</v>
      </c>
      <c r="F12" s="43">
        <f t="shared" si="2"/>
        <v>271250</v>
      </c>
      <c r="G12" s="43">
        <f t="shared" si="3"/>
        <v>254525</v>
      </c>
      <c r="H12" s="43">
        <f t="shared" si="4"/>
        <v>174648</v>
      </c>
      <c r="I12" s="43">
        <v>44508</v>
      </c>
      <c r="J12" s="43">
        <v>127519</v>
      </c>
      <c r="K12" s="43">
        <v>117097</v>
      </c>
      <c r="L12" s="43">
        <v>87910</v>
      </c>
      <c r="M12" s="43">
        <v>52938</v>
      </c>
      <c r="N12" s="43">
        <v>143731</v>
      </c>
      <c r="O12" s="43">
        <v>137428</v>
      </c>
      <c r="P12" s="44">
        <v>86738</v>
      </c>
    </row>
    <row r="13" spans="2:16" ht="15">
      <c r="B13" s="54">
        <f>k_total_tec_0321!B12</f>
        <v>7</v>
      </c>
      <c r="C13" s="52" t="s">
        <v>162</v>
      </c>
      <c r="D13" s="43">
        <f t="shared" si="0"/>
        <v>2041912</v>
      </c>
      <c r="E13" s="43">
        <f t="shared" si="1"/>
        <v>104643</v>
      </c>
      <c r="F13" s="43">
        <f t="shared" si="2"/>
        <v>371230</v>
      </c>
      <c r="G13" s="43">
        <f t="shared" si="3"/>
        <v>847723</v>
      </c>
      <c r="H13" s="43">
        <f t="shared" si="4"/>
        <v>718316</v>
      </c>
      <c r="I13" s="43">
        <v>48118</v>
      </c>
      <c r="J13" s="43">
        <v>174300</v>
      </c>
      <c r="K13" s="43">
        <v>418626</v>
      </c>
      <c r="L13" s="43">
        <v>370060</v>
      </c>
      <c r="M13" s="43">
        <v>56525</v>
      </c>
      <c r="N13" s="43">
        <v>196930</v>
      </c>
      <c r="O13" s="43">
        <v>429097</v>
      </c>
      <c r="P13" s="44">
        <v>348256</v>
      </c>
    </row>
    <row r="14" spans="2:16" ht="15.75" thickBot="1">
      <c r="B14" s="110" t="s">
        <v>13</v>
      </c>
      <c r="C14" s="111"/>
      <c r="D14" s="39">
        <f t="shared" ref="D14:P14" si="5">SUM(D7:D13)</f>
        <v>7678435</v>
      </c>
      <c r="E14" s="39">
        <f t="shared" si="5"/>
        <v>702645</v>
      </c>
      <c r="F14" s="39">
        <f t="shared" si="5"/>
        <v>2187508</v>
      </c>
      <c r="G14" s="39">
        <f t="shared" si="5"/>
        <v>2715033</v>
      </c>
      <c r="H14" s="39">
        <f t="shared" si="5"/>
        <v>2073249</v>
      </c>
      <c r="I14" s="39">
        <f t="shared" si="5"/>
        <v>321106</v>
      </c>
      <c r="J14" s="39">
        <f t="shared" si="5"/>
        <v>1028930</v>
      </c>
      <c r="K14" s="39">
        <f t="shared" si="5"/>
        <v>1285467</v>
      </c>
      <c r="L14" s="39">
        <f t="shared" si="5"/>
        <v>1048000</v>
      </c>
      <c r="M14" s="39">
        <f t="shared" si="5"/>
        <v>381539</v>
      </c>
      <c r="N14" s="39">
        <f t="shared" si="5"/>
        <v>1158578</v>
      </c>
      <c r="O14" s="39">
        <f t="shared" si="5"/>
        <v>1429566</v>
      </c>
      <c r="P14" s="40">
        <f t="shared" si="5"/>
        <v>1025249</v>
      </c>
    </row>
    <row r="16" spans="2:16">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D37" sqref="D37"/>
    </sheetView>
  </sheetViews>
  <sheetFormatPr defaultRowHeight="12.7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B18" sqref="B18:K18"/>
    </sheetView>
  </sheetViews>
  <sheetFormatPr defaultRowHeight="12.75"/>
  <cols>
    <col min="2" max="2" width="5.140625" customWidth="1"/>
    <col min="3" max="3" width="18.5703125" customWidth="1"/>
    <col min="4" max="4" width="26.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2" customHeight="1">
      <c r="B2" s="99" t="s">
        <v>177</v>
      </c>
      <c r="C2" s="100"/>
      <c r="D2" s="100"/>
      <c r="E2" s="100"/>
      <c r="F2" s="100"/>
      <c r="G2" s="100"/>
      <c r="H2" s="100"/>
      <c r="I2" s="100"/>
      <c r="J2" s="100"/>
      <c r="K2" s="101"/>
    </row>
    <row r="3" spans="2:11" ht="51" customHeight="1">
      <c r="B3" s="103" t="s">
        <v>12</v>
      </c>
      <c r="C3" s="98" t="s">
        <v>133</v>
      </c>
      <c r="D3" s="98" t="s">
        <v>164</v>
      </c>
      <c r="E3" s="98" t="s">
        <v>107</v>
      </c>
      <c r="F3" s="98"/>
      <c r="G3" s="98" t="s">
        <v>179</v>
      </c>
      <c r="H3" s="98"/>
      <c r="I3" s="98"/>
      <c r="J3" s="98" t="s">
        <v>108</v>
      </c>
      <c r="K3" s="105"/>
    </row>
    <row r="4" spans="2:11" ht="119.25" customHeight="1">
      <c r="B4" s="103" t="s">
        <v>12</v>
      </c>
      <c r="C4" s="98"/>
      <c r="D4" s="98"/>
      <c r="E4" s="36" t="s">
        <v>18</v>
      </c>
      <c r="F4" s="36" t="s">
        <v>109</v>
      </c>
      <c r="G4" s="36" t="s">
        <v>18</v>
      </c>
      <c r="H4" s="36" t="s">
        <v>110</v>
      </c>
      <c r="I4" s="36" t="s">
        <v>109</v>
      </c>
      <c r="J4" s="36" t="s">
        <v>180</v>
      </c>
      <c r="K4" s="46" t="s">
        <v>181</v>
      </c>
    </row>
    <row r="5" spans="2:11" hidden="1">
      <c r="B5" s="49"/>
      <c r="C5" s="23"/>
      <c r="D5" s="23" t="s">
        <v>111</v>
      </c>
      <c r="E5" s="23" t="s">
        <v>112</v>
      </c>
      <c r="F5" s="23"/>
      <c r="G5" s="23" t="s">
        <v>113</v>
      </c>
      <c r="H5" s="23"/>
      <c r="I5" s="23"/>
      <c r="J5" s="23" t="s">
        <v>114</v>
      </c>
      <c r="K5" s="50" t="s">
        <v>115</v>
      </c>
    </row>
    <row r="6" spans="2:11" ht="15">
      <c r="B6" s="51">
        <f>[1]k_total_tec_0609!A10</f>
        <v>1</v>
      </c>
      <c r="C6" s="42" t="s">
        <v>163</v>
      </c>
      <c r="D6" s="43">
        <v>1074053</v>
      </c>
      <c r="E6" s="43">
        <v>543564</v>
      </c>
      <c r="F6" s="53">
        <f>E6/D6</f>
        <v>0.5060867573574116</v>
      </c>
      <c r="G6" s="43">
        <v>23984</v>
      </c>
      <c r="H6" s="53">
        <f t="shared" ref="H6:H13" si="0">G6/$G$13</f>
        <v>0.13950187871526121</v>
      </c>
      <c r="I6" s="53">
        <f t="shared" ref="I6:I13" si="1">G6/D6</f>
        <v>2.2330369171726164E-2</v>
      </c>
      <c r="J6" s="43">
        <v>22085</v>
      </c>
      <c r="K6" s="44">
        <v>1899</v>
      </c>
    </row>
    <row r="7" spans="2:11" ht="15">
      <c r="B7" s="54">
        <v>2</v>
      </c>
      <c r="C7" s="42" t="str">
        <f>[1]k_total_tec_0609!B12</f>
        <v>AZT VIITORUL TAU</v>
      </c>
      <c r="D7" s="43">
        <v>1619318</v>
      </c>
      <c r="E7" s="43">
        <v>850221</v>
      </c>
      <c r="F7" s="53">
        <f t="shared" ref="F7:F12" si="2">E7/D7</f>
        <v>0.52504881684758642</v>
      </c>
      <c r="G7" s="43">
        <v>35976</v>
      </c>
      <c r="H7" s="53">
        <f t="shared" si="0"/>
        <v>0.20925281807289184</v>
      </c>
      <c r="I7" s="53">
        <f t="shared" si="1"/>
        <v>2.221676038925029E-2</v>
      </c>
      <c r="J7" s="43">
        <v>33004</v>
      </c>
      <c r="K7" s="44">
        <v>2972</v>
      </c>
    </row>
    <row r="8" spans="2:11" ht="15">
      <c r="B8" s="54">
        <v>3</v>
      </c>
      <c r="C8" s="52" t="str">
        <f>[1]k_total_tec_0609!B13</f>
        <v>BCR</v>
      </c>
      <c r="D8" s="43">
        <v>697281</v>
      </c>
      <c r="E8" s="43">
        <v>333821</v>
      </c>
      <c r="F8" s="53">
        <f t="shared" si="2"/>
        <v>0.47874673194881262</v>
      </c>
      <c r="G8" s="43">
        <v>15121</v>
      </c>
      <c r="H8" s="53">
        <f t="shared" si="0"/>
        <v>8.7950629922175824E-2</v>
      </c>
      <c r="I8" s="53">
        <f t="shared" si="1"/>
        <v>2.1685661878066375E-2</v>
      </c>
      <c r="J8" s="43">
        <v>13856</v>
      </c>
      <c r="K8" s="44">
        <v>1265</v>
      </c>
    </row>
    <row r="9" spans="2:11" ht="15">
      <c r="B9" s="54">
        <v>4</v>
      </c>
      <c r="C9" s="52" t="str">
        <f>[1]k_total_tec_0609!B15</f>
        <v>BRD</v>
      </c>
      <c r="D9" s="43">
        <v>485151</v>
      </c>
      <c r="E9" s="43">
        <v>226062</v>
      </c>
      <c r="F9" s="53">
        <f t="shared" si="2"/>
        <v>0.46596214374493716</v>
      </c>
      <c r="G9" s="43">
        <v>10531</v>
      </c>
      <c r="H9" s="53">
        <f t="shared" si="0"/>
        <v>6.1253097262775842E-2</v>
      </c>
      <c r="I9" s="53">
        <f t="shared" si="1"/>
        <v>2.1706643910864864E-2</v>
      </c>
      <c r="J9" s="43">
        <v>9632</v>
      </c>
      <c r="K9" s="44">
        <v>899</v>
      </c>
    </row>
    <row r="10" spans="2:11" ht="15">
      <c r="B10" s="54">
        <v>5</v>
      </c>
      <c r="C10" s="52" t="str">
        <f>[1]k_total_tec_0609!B16</f>
        <v>VITAL</v>
      </c>
      <c r="D10" s="43">
        <v>962851</v>
      </c>
      <c r="E10" s="43">
        <v>458702</v>
      </c>
      <c r="F10" s="53">
        <f t="shared" si="2"/>
        <v>0.47639977525079164</v>
      </c>
      <c r="G10" s="43">
        <v>20593</v>
      </c>
      <c r="H10" s="53">
        <f t="shared" si="0"/>
        <v>0.11977827670044089</v>
      </c>
      <c r="I10" s="53">
        <f t="shared" si="1"/>
        <v>2.1387525172638342E-2</v>
      </c>
      <c r="J10" s="43">
        <v>18922</v>
      </c>
      <c r="K10" s="44">
        <v>1671</v>
      </c>
    </row>
    <row r="11" spans="2:11" ht="15">
      <c r="B11" s="54">
        <v>6</v>
      </c>
      <c r="C11" s="52" t="str">
        <f>[1]k_total_tec_0609!B18</f>
        <v>ARIPI</v>
      </c>
      <c r="D11" s="43">
        <v>797869</v>
      </c>
      <c r="E11" s="43">
        <v>397205</v>
      </c>
      <c r="F11" s="53">
        <f t="shared" si="2"/>
        <v>0.49783235092477585</v>
      </c>
      <c r="G11" s="43">
        <v>17618</v>
      </c>
      <c r="H11" s="53">
        <f t="shared" si="0"/>
        <v>0.10247432034712609</v>
      </c>
      <c r="I11" s="53">
        <f t="shared" si="1"/>
        <v>2.2081319113789355E-2</v>
      </c>
      <c r="J11" s="43">
        <v>16250</v>
      </c>
      <c r="K11" s="44">
        <v>1368</v>
      </c>
    </row>
    <row r="12" spans="2:11" ht="15">
      <c r="B12" s="54">
        <v>7</v>
      </c>
      <c r="C12" s="52" t="s">
        <v>162</v>
      </c>
      <c r="D12" s="43">
        <v>2041912</v>
      </c>
      <c r="E12" s="43">
        <v>1140962</v>
      </c>
      <c r="F12" s="53">
        <f t="shared" si="2"/>
        <v>0.55877138681784522</v>
      </c>
      <c r="G12" s="43">
        <v>48103</v>
      </c>
      <c r="H12" s="53">
        <f t="shared" si="0"/>
        <v>0.27978897897932831</v>
      </c>
      <c r="I12" s="53">
        <f t="shared" si="1"/>
        <v>2.3557822276376258E-2</v>
      </c>
      <c r="J12" s="43">
        <v>44332</v>
      </c>
      <c r="K12" s="44">
        <v>3771</v>
      </c>
    </row>
    <row r="13" spans="2:11" ht="15.75" thickBot="1">
      <c r="B13" s="47" t="s">
        <v>13</v>
      </c>
      <c r="C13" s="38"/>
      <c r="D13" s="39">
        <f>SUM(D6:D12)</f>
        <v>7678435</v>
      </c>
      <c r="E13" s="39">
        <f>SUM(E6:E12)</f>
        <v>3950537</v>
      </c>
      <c r="F13" s="48">
        <f>E13/D13</f>
        <v>0.51449768084251546</v>
      </c>
      <c r="G13" s="39">
        <f>SUM(G6:G12)</f>
        <v>171926</v>
      </c>
      <c r="H13" s="48">
        <f t="shared" si="0"/>
        <v>1</v>
      </c>
      <c r="I13" s="48">
        <f t="shared" si="1"/>
        <v>2.2390760617235151E-2</v>
      </c>
      <c r="J13" s="39">
        <f>SUM(J6:J12)</f>
        <v>158081</v>
      </c>
      <c r="K13" s="40">
        <f>SUM(K6:K12)</f>
        <v>13845</v>
      </c>
    </row>
    <row r="14" spans="2:11">
      <c r="C14" s="7"/>
      <c r="D14" s="4"/>
      <c r="E14" s="4"/>
    </row>
    <row r="15" spans="2:11" ht="14.25" customHeight="1">
      <c r="B15" s="106" t="s">
        <v>116</v>
      </c>
      <c r="C15" s="106"/>
      <c r="D15" s="106"/>
      <c r="E15" s="106"/>
      <c r="F15" s="106"/>
      <c r="G15" s="106"/>
      <c r="H15" s="106"/>
      <c r="I15" s="106"/>
      <c r="J15" s="106"/>
      <c r="K15" s="106"/>
    </row>
    <row r="16" spans="2:11" ht="25.5" customHeight="1">
      <c r="B16" s="107" t="s">
        <v>152</v>
      </c>
      <c r="C16" s="107"/>
      <c r="D16" s="107"/>
      <c r="E16" s="107"/>
      <c r="F16" s="107"/>
      <c r="G16" s="107"/>
      <c r="H16" s="107"/>
      <c r="I16" s="107"/>
      <c r="J16" s="107"/>
      <c r="K16" s="107"/>
    </row>
    <row r="17" spans="2:11" ht="30.75" customHeight="1">
      <c r="B17" s="106" t="s">
        <v>117</v>
      </c>
      <c r="C17" s="106"/>
      <c r="D17" s="106"/>
      <c r="E17" s="106"/>
      <c r="F17" s="106"/>
      <c r="G17" s="106"/>
      <c r="H17" s="106"/>
      <c r="I17" s="106"/>
      <c r="J17" s="106"/>
      <c r="K17" s="106"/>
    </row>
    <row r="18" spans="2:11" ht="168" customHeight="1">
      <c r="B18" s="106" t="s">
        <v>182</v>
      </c>
      <c r="C18" s="108"/>
      <c r="D18" s="108"/>
      <c r="E18" s="108"/>
      <c r="F18" s="108"/>
      <c r="G18" s="108"/>
      <c r="H18" s="108"/>
      <c r="I18" s="108"/>
      <c r="J18" s="108"/>
      <c r="K18" s="108"/>
    </row>
  </sheetData>
  <mergeCells count="11">
    <mergeCell ref="B15:K15"/>
    <mergeCell ref="B16:K16"/>
    <mergeCell ref="B17:K17"/>
    <mergeCell ref="B18:K18"/>
    <mergeCell ref="B3:B4"/>
    <mergeCell ref="C3:C4"/>
    <mergeCell ref="D3:D4"/>
    <mergeCell ref="E3:F3"/>
    <mergeCell ref="G3:I3"/>
    <mergeCell ref="J3:K3"/>
    <mergeCell ref="B2:K2"/>
  </mergeCells>
  <phoneticPr fontId="31"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H19"/>
  <sheetViews>
    <sheetView zoomScaleNormal="100" workbookViewId="0">
      <selection activeCell="E26" sqref="E26"/>
    </sheetView>
  </sheetViews>
  <sheetFormatPr defaultRowHeight="12.75"/>
  <cols>
    <col min="2" max="2" width="4.42578125" customWidth="1"/>
    <col min="3" max="3" width="18.42578125" customWidth="1"/>
    <col min="4" max="4" width="17.42578125" customWidth="1"/>
    <col min="5" max="5" width="16.5703125" customWidth="1"/>
    <col min="6" max="6" width="15.5703125" customWidth="1"/>
    <col min="7" max="7" width="0.140625" hidden="1" customWidth="1"/>
    <col min="8" max="8" width="5.28515625" hidden="1" customWidth="1"/>
    <col min="9" max="9" width="0.28515625" customWidth="1"/>
  </cols>
  <sheetData>
    <row r="1" spans="2:6" ht="13.5" thickBot="1"/>
    <row r="2" spans="2:6" s="2" customFormat="1" ht="42.75" customHeight="1">
      <c r="B2" s="99" t="s">
        <v>183</v>
      </c>
      <c r="C2" s="100"/>
      <c r="D2" s="100"/>
      <c r="E2" s="100"/>
      <c r="F2" s="101"/>
    </row>
    <row r="3" spans="2:6" s="17" customFormat="1" ht="12.75" customHeight="1">
      <c r="B3" s="103" t="s">
        <v>12</v>
      </c>
      <c r="C3" s="98" t="s">
        <v>153</v>
      </c>
      <c r="D3" s="109" t="s">
        <v>165</v>
      </c>
      <c r="E3" s="109" t="s">
        <v>169</v>
      </c>
      <c r="F3" s="112" t="s">
        <v>173</v>
      </c>
    </row>
    <row r="4" spans="2:6" s="17" customFormat="1" ht="30" customHeight="1">
      <c r="B4" s="103"/>
      <c r="C4" s="98"/>
      <c r="D4" s="98"/>
      <c r="E4" s="98"/>
      <c r="F4" s="105"/>
    </row>
    <row r="5" spans="2:6" ht="15">
      <c r="B5" s="51">
        <f>k_total_tec_0321!B6</f>
        <v>1</v>
      </c>
      <c r="C5" s="42" t="str">
        <f>k_total_tec_0321!C6</f>
        <v>METROPOLITAN LIFE</v>
      </c>
      <c r="D5" s="43">
        <v>1071862</v>
      </c>
      <c r="E5" s="43">
        <v>1073235</v>
      </c>
      <c r="F5" s="44">
        <v>1074053</v>
      </c>
    </row>
    <row r="6" spans="2:6" ht="15">
      <c r="B6" s="54">
        <f>k_total_tec_0321!B7</f>
        <v>2</v>
      </c>
      <c r="C6" s="42" t="str">
        <f>k_total_tec_0321!C7</f>
        <v>AZT VIITORUL TAU</v>
      </c>
      <c r="D6" s="43">
        <v>1617466</v>
      </c>
      <c r="E6" s="43">
        <v>1618635</v>
      </c>
      <c r="F6" s="44">
        <v>1619318</v>
      </c>
    </row>
    <row r="7" spans="2:6" ht="15">
      <c r="B7" s="54">
        <f>k_total_tec_0321!B8</f>
        <v>3</v>
      </c>
      <c r="C7" s="52" t="str">
        <f>k_total_tec_0321!C8</f>
        <v>BCR</v>
      </c>
      <c r="D7" s="43">
        <v>694871</v>
      </c>
      <c r="E7" s="43">
        <v>696363</v>
      </c>
      <c r="F7" s="44">
        <v>697281</v>
      </c>
    </row>
    <row r="8" spans="2:6" ht="15">
      <c r="B8" s="54">
        <f>k_total_tec_0321!B9</f>
        <v>4</v>
      </c>
      <c r="C8" s="52" t="str">
        <f>k_total_tec_0321!C9</f>
        <v>BRD</v>
      </c>
      <c r="D8" s="43">
        <v>482487</v>
      </c>
      <c r="E8" s="43">
        <v>484082</v>
      </c>
      <c r="F8" s="44">
        <v>485151</v>
      </c>
    </row>
    <row r="9" spans="2:6" ht="15">
      <c r="B9" s="54">
        <f>k_total_tec_0321!B10</f>
        <v>5</v>
      </c>
      <c r="C9" s="52" t="str">
        <f>k_total_tec_0321!C10</f>
        <v>VITAL</v>
      </c>
      <c r="D9" s="43">
        <v>960586</v>
      </c>
      <c r="E9" s="43">
        <v>962019</v>
      </c>
      <c r="F9" s="44">
        <v>962851</v>
      </c>
    </row>
    <row r="10" spans="2:6" ht="15">
      <c r="B10" s="54">
        <f>k_total_tec_0321!B11</f>
        <v>6</v>
      </c>
      <c r="C10" s="52" t="str">
        <f>k_total_tec_0321!C11</f>
        <v>ARIPI</v>
      </c>
      <c r="D10" s="43">
        <v>795524</v>
      </c>
      <c r="E10" s="43">
        <v>796992</v>
      </c>
      <c r="F10" s="44">
        <v>797869</v>
      </c>
    </row>
    <row r="11" spans="2:6" ht="15">
      <c r="B11" s="54">
        <f>k_total_tec_0321!B12</f>
        <v>7</v>
      </c>
      <c r="C11" s="52" t="str">
        <f>k_total_tec_0321!C12</f>
        <v>NN</v>
      </c>
      <c r="D11" s="43">
        <v>2039863</v>
      </c>
      <c r="E11" s="43">
        <v>2041159</v>
      </c>
      <c r="F11" s="44">
        <v>2041912</v>
      </c>
    </row>
    <row r="12" spans="2:6" ht="15.75" thickBot="1">
      <c r="B12" s="110" t="s">
        <v>10</v>
      </c>
      <c r="C12" s="111"/>
      <c r="D12" s="55">
        <f>SUM(D5:D11)</f>
        <v>7662659</v>
      </c>
      <c r="E12" s="55">
        <f>SUM(E5:E11)</f>
        <v>7672485</v>
      </c>
      <c r="F12" s="56">
        <f>SUM(F5:F11)</f>
        <v>7678435</v>
      </c>
    </row>
    <row r="17" spans="3:3" ht="18">
      <c r="C17" s="1"/>
    </row>
    <row r="18" spans="3:3" ht="18">
      <c r="C18" s="1"/>
    </row>
    <row r="19" spans="3:3">
      <c r="C19" s="27"/>
    </row>
  </sheetData>
  <mergeCells count="7">
    <mergeCell ref="B12:C12"/>
    <mergeCell ref="B3:B4"/>
    <mergeCell ref="C3:C4"/>
    <mergeCell ref="F3:F4"/>
    <mergeCell ref="D3:D4"/>
    <mergeCell ref="E3:E4"/>
    <mergeCell ref="B2:F2"/>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M24"/>
  <sheetViews>
    <sheetView zoomScaleNormal="100" workbookViewId="0">
      <selection activeCell="G31" sqref="G31"/>
    </sheetView>
  </sheetViews>
  <sheetFormatPr defaultRowHeight="12.75"/>
  <cols>
    <col min="2" max="2" width="5.7109375" customWidth="1"/>
    <col min="3" max="4" width="18.28515625" customWidth="1"/>
    <col min="5" max="5" width="17.85546875" customWidth="1"/>
    <col min="6" max="7" width="18.42578125" customWidth="1"/>
    <col min="13" max="13" width="16.7109375" customWidth="1"/>
  </cols>
  <sheetData>
    <row r="1" spans="2:13" ht="13.5" thickBot="1"/>
    <row r="2" spans="2:13" ht="40.5" customHeight="1">
      <c r="B2" s="99" t="s">
        <v>196</v>
      </c>
      <c r="C2" s="100"/>
      <c r="D2" s="100"/>
      <c r="E2" s="100"/>
      <c r="F2" s="100"/>
      <c r="G2" s="101"/>
    </row>
    <row r="3" spans="2:13" s="5" customFormat="1" ht="21" customHeight="1">
      <c r="B3" s="103" t="s">
        <v>12</v>
      </c>
      <c r="C3" s="98" t="s">
        <v>153</v>
      </c>
      <c r="D3" s="113" t="s">
        <v>165</v>
      </c>
      <c r="E3" s="113" t="s">
        <v>169</v>
      </c>
      <c r="F3" s="113" t="s">
        <v>173</v>
      </c>
      <c r="G3" s="105" t="s">
        <v>10</v>
      </c>
    </row>
    <row r="4" spans="2:13">
      <c r="B4" s="103"/>
      <c r="C4" s="98"/>
      <c r="D4" s="113"/>
      <c r="E4" s="113"/>
      <c r="F4" s="113"/>
      <c r="G4" s="105"/>
    </row>
    <row r="5" spans="2:13" s="8" customFormat="1" ht="36.75" customHeight="1">
      <c r="B5" s="103"/>
      <c r="C5" s="98"/>
      <c r="D5" s="57" t="s">
        <v>184</v>
      </c>
      <c r="E5" s="57" t="s">
        <v>185</v>
      </c>
      <c r="F5" s="57" t="s">
        <v>186</v>
      </c>
      <c r="G5" s="105"/>
    </row>
    <row r="6" spans="2:13" ht="15.75">
      <c r="B6" s="51">
        <f>k_total_tec_0321!B6</f>
        <v>1</v>
      </c>
      <c r="C6" s="42" t="str">
        <f>k_total_tec_0321!C6</f>
        <v>METROPOLITAN LIFE</v>
      </c>
      <c r="D6" s="43">
        <v>21966324.576479252</v>
      </c>
      <c r="E6" s="43">
        <v>21919288.077789731</v>
      </c>
      <c r="F6" s="43">
        <v>22902771.575870749</v>
      </c>
      <c r="G6" s="44">
        <f t="shared" ref="G6:G12" si="0">SUM(D6:F6)</f>
        <v>66788384.230139732</v>
      </c>
      <c r="M6" s="21"/>
    </row>
    <row r="7" spans="2:13" ht="15.75">
      <c r="B7" s="51">
        <f>k_total_tec_0321!B7</f>
        <v>2</v>
      </c>
      <c r="C7" s="42" t="str">
        <f>k_total_tec_0321!C7</f>
        <v>AZT VIITORUL TAU</v>
      </c>
      <c r="D7" s="43">
        <v>33072069.932073001</v>
      </c>
      <c r="E7" s="43">
        <v>32956921.093765859</v>
      </c>
      <c r="F7" s="43">
        <v>34231197.734838031</v>
      </c>
      <c r="G7" s="44">
        <f t="shared" si="0"/>
        <v>100260188.76067689</v>
      </c>
      <c r="M7" s="21"/>
    </row>
    <row r="8" spans="2:13" ht="15.75">
      <c r="B8" s="51">
        <f>k_total_tec_0321!B8</f>
        <v>3</v>
      </c>
      <c r="C8" s="52" t="str">
        <f>k_total_tec_0321!C8</f>
        <v>BCR</v>
      </c>
      <c r="D8" s="43">
        <v>12096063.098453229</v>
      </c>
      <c r="E8" s="43">
        <v>12125760.337792575</v>
      </c>
      <c r="F8" s="43">
        <v>12493957.335390111</v>
      </c>
      <c r="G8" s="44">
        <f t="shared" si="0"/>
        <v>36715780.77163592</v>
      </c>
      <c r="M8" s="21"/>
    </row>
    <row r="9" spans="2:13" ht="15.75">
      <c r="B9" s="51">
        <f>k_total_tec_0321!B9</f>
        <v>4</v>
      </c>
      <c r="C9" s="52" t="str">
        <f>k_total_tec_0321!C9</f>
        <v>BRD</v>
      </c>
      <c r="D9" s="43">
        <v>8155606.8418037482</v>
      </c>
      <c r="E9" s="43">
        <v>8158855.281053978</v>
      </c>
      <c r="F9" s="43">
        <v>8575142.8919379711</v>
      </c>
      <c r="G9" s="44">
        <f t="shared" si="0"/>
        <v>24889605.014795698</v>
      </c>
      <c r="M9" s="21"/>
    </row>
    <row r="10" spans="2:13" ht="15.75">
      <c r="B10" s="51">
        <f>k_total_tec_0321!B10</f>
        <v>5</v>
      </c>
      <c r="C10" s="52" t="str">
        <f>k_total_tec_0321!C10</f>
        <v>VITAL</v>
      </c>
      <c r="D10" s="43">
        <v>16879290.244700875</v>
      </c>
      <c r="E10" s="43">
        <v>16811389.943362903</v>
      </c>
      <c r="F10" s="43">
        <v>17477994.032637816</v>
      </c>
      <c r="G10" s="44">
        <f t="shared" si="0"/>
        <v>51168674.22070159</v>
      </c>
      <c r="M10" s="21"/>
    </row>
    <row r="11" spans="2:13" ht="15.75">
      <c r="B11" s="51">
        <f>k_total_tec_0321!B11</f>
        <v>6</v>
      </c>
      <c r="C11" s="52" t="str">
        <f>k_total_tec_0321!C11</f>
        <v>ARIPI</v>
      </c>
      <c r="D11" s="43">
        <v>14728648.211801292</v>
      </c>
      <c r="E11" s="43">
        <v>14660017.255029334</v>
      </c>
      <c r="F11" s="43">
        <v>15298889.745879678</v>
      </c>
      <c r="G11" s="44">
        <f t="shared" si="0"/>
        <v>44687555.212710306</v>
      </c>
      <c r="M11" s="21"/>
    </row>
    <row r="12" spans="2:13" ht="15.75">
      <c r="B12" s="51">
        <f>k_total_tec_0321!B12</f>
        <v>7</v>
      </c>
      <c r="C12" s="52" t="str">
        <f>k_total_tec_0321!C12</f>
        <v>NN</v>
      </c>
      <c r="D12" s="43">
        <v>51153266.020132579</v>
      </c>
      <c r="E12" s="43">
        <v>51028825.846003942</v>
      </c>
      <c r="F12" s="43">
        <v>53635920.0698222</v>
      </c>
      <c r="G12" s="44">
        <f t="shared" si="0"/>
        <v>155818011.93595871</v>
      </c>
      <c r="M12" s="21"/>
    </row>
    <row r="13" spans="2:13" ht="15.75" thickBot="1">
      <c r="B13" s="110" t="s">
        <v>10</v>
      </c>
      <c r="C13" s="111"/>
      <c r="D13" s="39">
        <f>SUM(D6:D12)</f>
        <v>158051268.92544398</v>
      </c>
      <c r="E13" s="39">
        <f>SUM(E6:E12)</f>
        <v>157661057.83479834</v>
      </c>
      <c r="F13" s="39">
        <f>SUM(F6:F12)</f>
        <v>164615873.38637656</v>
      </c>
      <c r="G13" s="40">
        <f>SUM(G6:G12)</f>
        <v>480328200.14661884</v>
      </c>
      <c r="M13" s="22"/>
    </row>
    <row r="24" spans="4:7">
      <c r="D24" s="4"/>
      <c r="E24" s="4"/>
      <c r="F24" s="4"/>
      <c r="G24" s="4"/>
    </row>
  </sheetData>
  <mergeCells count="8">
    <mergeCell ref="B13:C13"/>
    <mergeCell ref="B3:B5"/>
    <mergeCell ref="C3:C5"/>
    <mergeCell ref="F3:F4"/>
    <mergeCell ref="E3:E4"/>
    <mergeCell ref="D3:D4"/>
    <mergeCell ref="B2:G2"/>
    <mergeCell ref="G3:G5"/>
  </mergeCells>
  <phoneticPr fontId="31" type="noConversion"/>
  <printOptions horizontalCentered="1" verticalCentered="1"/>
  <pageMargins left="0.27559055118110198" right="0.23622047244094499" top="0.98425196850393704" bottom="0.98425196850393704" header="0.511811023622047" footer="0.511811023622047"/>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I7"/>
  <sheetViews>
    <sheetView workbookViewId="0">
      <selection activeCell="G39" sqref="G39"/>
    </sheetView>
  </sheetViews>
  <sheetFormatPr defaultRowHeight="12.75"/>
  <cols>
    <col min="2" max="2" width="10.42578125" bestFit="1" customWidth="1"/>
    <col min="3" max="5" width="13.140625" bestFit="1" customWidth="1"/>
  </cols>
  <sheetData>
    <row r="1" spans="2:9" ht="13.5" thickBot="1"/>
    <row r="2" spans="2:9" ht="25.5">
      <c r="B2" s="58"/>
      <c r="C2" s="67" t="s">
        <v>166</v>
      </c>
      <c r="D2" s="67" t="s">
        <v>170</v>
      </c>
      <c r="E2" s="68" t="s">
        <v>174</v>
      </c>
    </row>
    <row r="3" spans="2:9" ht="15">
      <c r="B3" s="64" t="s">
        <v>118</v>
      </c>
      <c r="C3" s="43">
        <v>158051269</v>
      </c>
      <c r="D3" s="43">
        <v>157661058</v>
      </c>
      <c r="E3" s="44">
        <v>164615873</v>
      </c>
    </row>
    <row r="4" spans="2:9" ht="15" hidden="1">
      <c r="B4" s="64"/>
      <c r="C4" s="60"/>
      <c r="D4" s="60"/>
      <c r="E4" s="61"/>
    </row>
    <row r="5" spans="2:9" ht="15">
      <c r="B5" s="64" t="s">
        <v>119</v>
      </c>
      <c r="C5" s="43">
        <v>772491382</v>
      </c>
      <c r="D5" s="43">
        <v>776654137</v>
      </c>
      <c r="E5" s="44">
        <v>811029485</v>
      </c>
    </row>
    <row r="6" spans="2:9" ht="15">
      <c r="B6" s="64" t="s">
        <v>120</v>
      </c>
      <c r="C6" s="62">
        <v>4.8747999999999996</v>
      </c>
      <c r="D6" s="62">
        <v>4.9260999999999999</v>
      </c>
      <c r="E6" s="63">
        <v>4.9268000000000001</v>
      </c>
    </row>
    <row r="7" spans="2:9" ht="39" thickBot="1">
      <c r="B7" s="59"/>
      <c r="C7" s="65" t="s">
        <v>168</v>
      </c>
      <c r="D7" s="65" t="s">
        <v>172</v>
      </c>
      <c r="E7" s="66" t="s">
        <v>176</v>
      </c>
      <c r="I7" s="26"/>
    </row>
  </sheetData>
  <phoneticPr fontId="31"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F19"/>
  <sheetViews>
    <sheetView zoomScaleNormal="100" workbookViewId="0">
      <selection activeCell="L39" sqref="L39"/>
    </sheetView>
  </sheetViews>
  <sheetFormatPr defaultRowHeight="12.75"/>
  <cols>
    <col min="2" max="2" width="4.7109375" customWidth="1"/>
    <col min="3" max="3" width="18.140625" customWidth="1"/>
    <col min="4" max="4" width="15.85546875" bestFit="1" customWidth="1"/>
    <col min="5" max="5" width="16.140625" bestFit="1" customWidth="1"/>
    <col min="6" max="6" width="15.85546875" bestFit="1" customWidth="1"/>
  </cols>
  <sheetData>
    <row r="1" spans="2:6" ht="13.5" thickBot="1"/>
    <row r="2" spans="2:6" s="2" customFormat="1" ht="55.5" customHeight="1">
      <c r="B2" s="99" t="s">
        <v>187</v>
      </c>
      <c r="C2" s="100"/>
      <c r="D2" s="100"/>
      <c r="E2" s="100"/>
      <c r="F2" s="101"/>
    </row>
    <row r="3" spans="2:6" ht="12.75" customHeight="1">
      <c r="B3" s="103" t="s">
        <v>12</v>
      </c>
      <c r="C3" s="98" t="s">
        <v>11</v>
      </c>
      <c r="D3" s="109" t="s">
        <v>165</v>
      </c>
      <c r="E3" s="109" t="s">
        <v>169</v>
      </c>
      <c r="F3" s="112" t="s">
        <v>173</v>
      </c>
    </row>
    <row r="4" spans="2:6" ht="21.75" customHeight="1">
      <c r="B4" s="103"/>
      <c r="C4" s="98"/>
      <c r="D4" s="98"/>
      <c r="E4" s="98"/>
      <c r="F4" s="105"/>
    </row>
    <row r="5" spans="2:6" ht="25.5">
      <c r="B5" s="103"/>
      <c r="C5" s="98"/>
      <c r="D5" s="57" t="s">
        <v>188</v>
      </c>
      <c r="E5" s="57" t="s">
        <v>189</v>
      </c>
      <c r="F5" s="69" t="s">
        <v>190</v>
      </c>
    </row>
    <row r="6" spans="2:6" ht="15">
      <c r="B6" s="51">
        <f>k_total_tec_0321!B6</f>
        <v>1</v>
      </c>
      <c r="C6" s="42" t="str">
        <f>k_total_tec_0321!C6</f>
        <v>METROPOLITAN LIFE</v>
      </c>
      <c r="D6" s="72">
        <f>sume_euro_0321!D6/evolutie_rp_0321!D5</f>
        <v>20.493612588634779</v>
      </c>
      <c r="E6" s="72">
        <f>sume_euro_0321!E6/evolutie_rp_0321!E5</f>
        <v>20.423568070170774</v>
      </c>
      <c r="F6" s="73">
        <f>sume_euro_0321!F6/evolutie_rp_0321!F5</f>
        <v>21.323688473353503</v>
      </c>
    </row>
    <row r="7" spans="2:6" ht="15">
      <c r="B7" s="54">
        <f>k_total_tec_0321!B7</f>
        <v>2</v>
      </c>
      <c r="C7" s="42" t="str">
        <f>k_total_tec_0321!C7</f>
        <v>AZT VIITORUL TAU</v>
      </c>
      <c r="D7" s="72">
        <f>sume_euro_0321!D7/evolutie_rp_0321!D6</f>
        <v>20.446840880780801</v>
      </c>
      <c r="E7" s="72">
        <f>sume_euro_0321!E7/evolutie_rp_0321!E6</f>
        <v>20.36093442546705</v>
      </c>
      <c r="F7" s="73">
        <f>sume_euro_0321!F7/evolutie_rp_0321!F6</f>
        <v>21.139268343116072</v>
      </c>
    </row>
    <row r="8" spans="2:6" ht="15">
      <c r="B8" s="54">
        <f>k_total_tec_0321!B8</f>
        <v>3</v>
      </c>
      <c r="C8" s="52" t="str">
        <f>k_total_tec_0321!C8</f>
        <v>BCR</v>
      </c>
      <c r="D8" s="72">
        <f>sume_euro_0321!D8/evolutie_rp_0321!D7</f>
        <v>17.407638393965541</v>
      </c>
      <c r="E8" s="72">
        <f>sume_euro_0321!E8/evolutie_rp_0321!E7</f>
        <v>17.412987677106013</v>
      </c>
      <c r="F8" s="73">
        <f>sume_euro_0321!F8/evolutie_rp_0321!F7</f>
        <v>17.918109536026524</v>
      </c>
    </row>
    <row r="9" spans="2:6" ht="15">
      <c r="B9" s="54">
        <f>k_total_tec_0321!B9</f>
        <v>4</v>
      </c>
      <c r="C9" s="52" t="str">
        <f>k_total_tec_0321!C9</f>
        <v>BRD</v>
      </c>
      <c r="D9" s="72">
        <f>sume_euro_0321!D9/evolutie_rp_0321!D8</f>
        <v>16.903267532189982</v>
      </c>
      <c r="E9" s="72">
        <f>sume_euro_0321!E9/evolutie_rp_0321!E8</f>
        <v>16.854283532653515</v>
      </c>
      <c r="F9" s="73">
        <f>sume_euro_0321!F9/evolutie_rp_0321!F8</f>
        <v>17.675203992031289</v>
      </c>
    </row>
    <row r="10" spans="2:6" ht="15">
      <c r="B10" s="54">
        <f>k_total_tec_0321!B10</f>
        <v>5</v>
      </c>
      <c r="C10" s="52" t="str">
        <f>k_total_tec_0321!C10</f>
        <v>VITAL</v>
      </c>
      <c r="D10" s="72">
        <f>sume_euro_0321!D10/evolutie_rp_0321!D9</f>
        <v>17.571867843900364</v>
      </c>
      <c r="E10" s="72">
        <f>sume_euro_0321!E10/evolutie_rp_0321!E9</f>
        <v>17.475112179034824</v>
      </c>
      <c r="F10" s="73">
        <f>sume_euro_0321!F10/evolutie_rp_0321!F9</f>
        <v>18.152335130396931</v>
      </c>
    </row>
    <row r="11" spans="2:6" ht="15">
      <c r="B11" s="54">
        <f>k_total_tec_0321!B11</f>
        <v>6</v>
      </c>
      <c r="C11" s="52" t="str">
        <f>k_total_tec_0321!C11</f>
        <v>ARIPI</v>
      </c>
      <c r="D11" s="72">
        <f>sume_euro_0321!D11/evolutie_rp_0321!D10</f>
        <v>18.514398323370877</v>
      </c>
      <c r="E11" s="72">
        <f>sume_euro_0321!E11/evolutie_rp_0321!E10</f>
        <v>18.394183699496775</v>
      </c>
      <c r="F11" s="73">
        <f>sume_euro_0321!F11/evolutie_rp_0321!F10</f>
        <v>19.174688759532803</v>
      </c>
    </row>
    <row r="12" spans="2:6" ht="15">
      <c r="B12" s="54">
        <f>k_total_tec_0321!B12</f>
        <v>7</v>
      </c>
      <c r="C12" s="52" t="str">
        <f>k_total_tec_0321!C12</f>
        <v>NN</v>
      </c>
      <c r="D12" s="72">
        <f>sume_euro_0321!D12/evolutie_rp_0321!D11</f>
        <v>25.07681448221404</v>
      </c>
      <c r="E12" s="72">
        <f>sume_euro_0321!E12/evolutie_rp_0321!E11</f>
        <v>24.99992692681165</v>
      </c>
      <c r="F12" s="73">
        <f>sume_euro_0321!F12/evolutie_rp_0321!F11</f>
        <v>26.267498339704257</v>
      </c>
    </row>
    <row r="13" spans="2:6" ht="15.75" thickBot="1">
      <c r="B13" s="110" t="s">
        <v>10</v>
      </c>
      <c r="C13" s="111"/>
      <c r="D13" s="70">
        <f>sume_euro_0321!D13/evolutie_rp_0321!D12</f>
        <v>20.626165006878679</v>
      </c>
      <c r="E13" s="70">
        <f>sume_euro_0321!E13/evolutie_rp_0321!E12</f>
        <v>20.548890983142794</v>
      </c>
      <c r="F13" s="71">
        <f>sume_euro_0321!F13/evolutie_rp_0321!F12</f>
        <v>21.438727212820915</v>
      </c>
    </row>
    <row r="18" spans="3:3" ht="18">
      <c r="C18" s="1"/>
    </row>
    <row r="19" spans="3:3" ht="18">
      <c r="C19" s="1"/>
    </row>
  </sheetData>
  <mergeCells count="7">
    <mergeCell ref="B13:C13"/>
    <mergeCell ref="C3:C5"/>
    <mergeCell ref="B3:B5"/>
    <mergeCell ref="F3:F4"/>
    <mergeCell ref="D3:D4"/>
    <mergeCell ref="E3:E4"/>
    <mergeCell ref="B2:F2"/>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J19" sqref="J19"/>
    </sheetView>
  </sheetViews>
  <sheetFormatPr defaultRowHeight="12.75"/>
  <cols>
    <col min="2" max="2" width="5" customWidth="1"/>
    <col min="3" max="3" width="17.42578125" customWidth="1"/>
    <col min="4" max="4" width="18" customWidth="1"/>
    <col min="5" max="5" width="15.7109375" customWidth="1"/>
    <col min="6" max="6" width="15.85546875" customWidth="1"/>
    <col min="7" max="7" width="15.5703125" customWidth="1"/>
    <col min="8" max="8" width="9.5703125" bestFit="1" customWidth="1"/>
    <col min="9" max="9" width="7" bestFit="1" customWidth="1"/>
    <col min="10" max="10" width="10.85546875" customWidth="1"/>
    <col min="11" max="11" width="13" customWidth="1"/>
    <col min="12" max="12" width="18.140625" customWidth="1"/>
    <col min="13" max="13" width="21.7109375" customWidth="1"/>
  </cols>
  <sheetData>
    <row r="1" spans="2:15" ht="13.5" thickBot="1"/>
    <row r="2" spans="2:15" s="2" customFormat="1" ht="46.5" customHeight="1">
      <c r="B2" s="99" t="s">
        <v>187</v>
      </c>
      <c r="C2" s="100"/>
      <c r="D2" s="100"/>
      <c r="E2" s="100"/>
      <c r="F2" s="100"/>
      <c r="G2" s="100"/>
      <c r="H2" s="100"/>
      <c r="I2" s="100"/>
      <c r="J2" s="100"/>
      <c r="K2" s="100"/>
      <c r="L2" s="100"/>
      <c r="M2" s="101"/>
      <c r="N2" s="3"/>
      <c r="O2" s="3"/>
    </row>
    <row r="3" spans="2:15" ht="27" customHeight="1">
      <c r="B3" s="103" t="s">
        <v>12</v>
      </c>
      <c r="C3" s="98" t="s">
        <v>11</v>
      </c>
      <c r="D3" s="98" t="s">
        <v>0</v>
      </c>
      <c r="E3" s="98" t="s">
        <v>1</v>
      </c>
      <c r="F3" s="98" t="s">
        <v>2</v>
      </c>
      <c r="G3" s="98" t="s">
        <v>3</v>
      </c>
      <c r="H3" s="98" t="s">
        <v>155</v>
      </c>
      <c r="I3" s="98"/>
      <c r="J3" s="98"/>
      <c r="K3" s="98"/>
      <c r="L3" s="98" t="s">
        <v>4</v>
      </c>
      <c r="M3" s="105" t="s">
        <v>5</v>
      </c>
    </row>
    <row r="4" spans="2:15" ht="84" customHeight="1">
      <c r="B4" s="115"/>
      <c r="C4" s="114"/>
      <c r="D4" s="114"/>
      <c r="E4" s="114"/>
      <c r="F4" s="114"/>
      <c r="G4" s="98"/>
      <c r="H4" s="36" t="s">
        <v>131</v>
      </c>
      <c r="I4" s="36" t="s">
        <v>132</v>
      </c>
      <c r="J4" s="36" t="s">
        <v>160</v>
      </c>
      <c r="K4" s="36" t="s">
        <v>161</v>
      </c>
      <c r="L4" s="114"/>
      <c r="M4" s="116"/>
    </row>
    <row r="5" spans="2:15" ht="15.75">
      <c r="B5" s="51">
        <f>k_total_tec_0321!B6</f>
        <v>1</v>
      </c>
      <c r="C5" s="42" t="str">
        <f>k_total_tec_0321!C6</f>
        <v>METROPOLITAN LIFE</v>
      </c>
      <c r="D5" s="43">
        <v>1073235</v>
      </c>
      <c r="E5" s="60">
        <v>26</v>
      </c>
      <c r="F5" s="43">
        <v>7</v>
      </c>
      <c r="G5" s="43">
        <v>1</v>
      </c>
      <c r="H5" s="43">
        <v>132</v>
      </c>
      <c r="I5" s="43">
        <v>2</v>
      </c>
      <c r="J5" s="43">
        <v>0</v>
      </c>
      <c r="K5" s="43">
        <v>1</v>
      </c>
      <c r="L5" s="43">
        <v>965</v>
      </c>
      <c r="M5" s="44">
        <f t="shared" ref="M5:M11" si="0">D5-E5+F5+G5-H5+I5+L5+J5+K5</f>
        <v>1074053</v>
      </c>
      <c r="N5" s="74"/>
      <c r="O5" s="4"/>
    </row>
    <row r="6" spans="2:15" ht="15.75">
      <c r="B6" s="54">
        <f>k_total_tec_0321!B7</f>
        <v>2</v>
      </c>
      <c r="C6" s="42" t="str">
        <f>k_total_tec_0321!C7</f>
        <v>AZT VIITORUL TAU</v>
      </c>
      <c r="D6" s="43">
        <v>1618635</v>
      </c>
      <c r="E6" s="60">
        <v>18</v>
      </c>
      <c r="F6" s="43">
        <v>3</v>
      </c>
      <c r="G6" s="43">
        <v>3</v>
      </c>
      <c r="H6" s="43">
        <v>271</v>
      </c>
      <c r="I6" s="43">
        <v>1</v>
      </c>
      <c r="J6" s="43">
        <v>0</v>
      </c>
      <c r="K6" s="43">
        <v>0</v>
      </c>
      <c r="L6" s="43">
        <v>965</v>
      </c>
      <c r="M6" s="44">
        <f t="shared" si="0"/>
        <v>1619318</v>
      </c>
      <c r="N6" s="74"/>
      <c r="O6" s="4"/>
    </row>
    <row r="7" spans="2:15" ht="15.75">
      <c r="B7" s="54">
        <f>k_total_tec_0321!B8</f>
        <v>3</v>
      </c>
      <c r="C7" s="52" t="str">
        <f>k_total_tec_0321!C8</f>
        <v>BCR</v>
      </c>
      <c r="D7" s="43">
        <v>696363</v>
      </c>
      <c r="E7" s="60">
        <v>9</v>
      </c>
      <c r="F7" s="43">
        <v>24</v>
      </c>
      <c r="G7" s="43">
        <v>15</v>
      </c>
      <c r="H7" s="43">
        <v>78</v>
      </c>
      <c r="I7" s="43">
        <v>0</v>
      </c>
      <c r="J7" s="43">
        <v>0</v>
      </c>
      <c r="K7" s="43">
        <v>1</v>
      </c>
      <c r="L7" s="43">
        <v>965</v>
      </c>
      <c r="M7" s="44">
        <f t="shared" si="0"/>
        <v>697281</v>
      </c>
      <c r="N7" s="74"/>
      <c r="O7" s="4"/>
    </row>
    <row r="8" spans="2:15" ht="15.75">
      <c r="B8" s="54">
        <f>k_total_tec_0321!B9</f>
        <v>4</v>
      </c>
      <c r="C8" s="52" t="str">
        <f>k_total_tec_0321!C9</f>
        <v>BRD</v>
      </c>
      <c r="D8" s="43">
        <v>484082</v>
      </c>
      <c r="E8" s="60">
        <v>20</v>
      </c>
      <c r="F8" s="43">
        <v>5</v>
      </c>
      <c r="G8" s="43">
        <v>145</v>
      </c>
      <c r="H8" s="43">
        <v>35</v>
      </c>
      <c r="I8" s="43">
        <v>0</v>
      </c>
      <c r="J8" s="43">
        <v>0</v>
      </c>
      <c r="K8" s="43">
        <v>0</v>
      </c>
      <c r="L8" s="43">
        <v>974</v>
      </c>
      <c r="M8" s="44">
        <f t="shared" si="0"/>
        <v>485151</v>
      </c>
      <c r="N8" s="74"/>
      <c r="O8" s="4"/>
    </row>
    <row r="9" spans="2:15" ht="15.75">
      <c r="B9" s="54">
        <f>k_total_tec_0321!B10</f>
        <v>5</v>
      </c>
      <c r="C9" s="52" t="str">
        <f>k_total_tec_0321!C10</f>
        <v>VITAL</v>
      </c>
      <c r="D9" s="43">
        <v>962019</v>
      </c>
      <c r="E9" s="60">
        <v>20</v>
      </c>
      <c r="F9" s="43">
        <v>3</v>
      </c>
      <c r="G9" s="43">
        <v>0</v>
      </c>
      <c r="H9" s="43">
        <v>116</v>
      </c>
      <c r="I9" s="43">
        <v>0</v>
      </c>
      <c r="J9" s="43">
        <v>0</v>
      </c>
      <c r="K9" s="43">
        <v>0</v>
      </c>
      <c r="L9" s="43">
        <v>965</v>
      </c>
      <c r="M9" s="44">
        <f t="shared" si="0"/>
        <v>962851</v>
      </c>
      <c r="N9" s="74"/>
      <c r="O9" s="4"/>
    </row>
    <row r="10" spans="2:15" ht="15.75">
      <c r="B10" s="54">
        <f>k_total_tec_0321!B11</f>
        <v>6</v>
      </c>
      <c r="C10" s="52" t="str">
        <f>k_total_tec_0321!C11</f>
        <v>ARIPI</v>
      </c>
      <c r="D10" s="43">
        <v>796992</v>
      </c>
      <c r="E10" s="60">
        <v>11</v>
      </c>
      <c r="F10" s="43">
        <v>0</v>
      </c>
      <c r="G10" s="43">
        <v>2</v>
      </c>
      <c r="H10" s="43">
        <v>80</v>
      </c>
      <c r="I10" s="43">
        <v>0</v>
      </c>
      <c r="J10" s="43">
        <v>0</v>
      </c>
      <c r="K10" s="43">
        <v>1</v>
      </c>
      <c r="L10" s="43">
        <v>965</v>
      </c>
      <c r="M10" s="44">
        <f t="shared" si="0"/>
        <v>797869</v>
      </c>
      <c r="N10" s="74"/>
      <c r="O10" s="4"/>
    </row>
    <row r="11" spans="2:15" ht="15.75">
      <c r="B11" s="54">
        <f>k_total_tec_0321!B12</f>
        <v>7</v>
      </c>
      <c r="C11" s="52" t="str">
        <f>k_total_tec_0321!C12</f>
        <v>NN</v>
      </c>
      <c r="D11" s="43">
        <v>2041159</v>
      </c>
      <c r="E11" s="60">
        <v>11</v>
      </c>
      <c r="F11" s="43">
        <v>73</v>
      </c>
      <c r="G11" s="43">
        <v>37</v>
      </c>
      <c r="H11" s="43">
        <v>314</v>
      </c>
      <c r="I11" s="43">
        <v>0</v>
      </c>
      <c r="J11" s="43">
        <v>1</v>
      </c>
      <c r="K11" s="43">
        <v>2</v>
      </c>
      <c r="L11" s="43">
        <v>965</v>
      </c>
      <c r="M11" s="44">
        <f t="shared" si="0"/>
        <v>2041912</v>
      </c>
      <c r="N11" s="74"/>
      <c r="O11" s="4"/>
    </row>
    <row r="12" spans="2:15" ht="15.75" thickBot="1">
      <c r="B12" s="110" t="s">
        <v>10</v>
      </c>
      <c r="C12" s="111"/>
      <c r="D12" s="39">
        <f t="shared" ref="D12:M12" si="1">SUM(D5:D11)</f>
        <v>7672485</v>
      </c>
      <c r="E12" s="39">
        <f t="shared" si="1"/>
        <v>115</v>
      </c>
      <c r="F12" s="39">
        <f t="shared" si="1"/>
        <v>115</v>
      </c>
      <c r="G12" s="39">
        <f t="shared" si="1"/>
        <v>203</v>
      </c>
      <c r="H12" s="39">
        <f t="shared" si="1"/>
        <v>1026</v>
      </c>
      <c r="I12" s="39">
        <f t="shared" si="1"/>
        <v>3</v>
      </c>
      <c r="J12" s="39">
        <f t="shared" si="1"/>
        <v>1</v>
      </c>
      <c r="K12" s="39">
        <f t="shared" si="1"/>
        <v>5</v>
      </c>
      <c r="L12" s="39">
        <f t="shared" si="1"/>
        <v>6764</v>
      </c>
      <c r="M12" s="40">
        <f t="shared" si="1"/>
        <v>7678435</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F3:F4"/>
    <mergeCell ref="B3:B4"/>
    <mergeCell ref="B12:C12"/>
    <mergeCell ref="L3:L4"/>
    <mergeCell ref="C3:C4"/>
    <mergeCell ref="M3:M4"/>
    <mergeCell ref="D3:D4"/>
    <mergeCell ref="G3:G4"/>
    <mergeCell ref="B2:M2"/>
    <mergeCell ref="H3:K3"/>
    <mergeCell ref="E3:E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D2"/>
  <sheetViews>
    <sheetView workbookViewId="0">
      <selection activeCell="L23" sqref="L23"/>
    </sheetView>
  </sheetViews>
  <sheetFormatPr defaultRowHeight="12.75"/>
  <cols>
    <col min="2" max="4" width="16.140625" customWidth="1"/>
  </cols>
  <sheetData>
    <row r="1" spans="2:4">
      <c r="B1" s="75" t="s">
        <v>165</v>
      </c>
      <c r="C1" s="67" t="s">
        <v>169</v>
      </c>
      <c r="D1" s="68" t="s">
        <v>173</v>
      </c>
    </row>
    <row r="2" spans="2:4" ht="15.75" thickBot="1">
      <c r="B2" s="76">
        <v>7662659</v>
      </c>
      <c r="C2" s="77">
        <v>7672485</v>
      </c>
      <c r="D2" s="78">
        <v>7678435</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D5"/>
  <sheetViews>
    <sheetView workbookViewId="0">
      <selection activeCell="J33" sqref="J33"/>
    </sheetView>
  </sheetViews>
  <sheetFormatPr defaultRowHeight="12.75"/>
  <cols>
    <col min="2" max="4" width="16.7109375" customWidth="1"/>
  </cols>
  <sheetData>
    <row r="1" spans="2:4">
      <c r="B1" s="75" t="s">
        <v>165</v>
      </c>
      <c r="C1" s="67" t="s">
        <v>169</v>
      </c>
      <c r="D1" s="68" t="s">
        <v>173</v>
      </c>
    </row>
    <row r="2" spans="2:4" ht="15.75" thickBot="1">
      <c r="B2" s="76">
        <v>3569344</v>
      </c>
      <c r="C2" s="77">
        <v>3580169</v>
      </c>
      <c r="D2" s="78">
        <v>3586933</v>
      </c>
    </row>
    <row r="5" spans="2:4">
      <c r="B5" s="4"/>
      <c r="C5" s="4"/>
      <c r="D5" s="4"/>
    </row>
  </sheetData>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k_total_tec_0321</vt:lpstr>
      <vt:lpstr>regularizati_0321</vt:lpstr>
      <vt:lpstr>evolutie_rp_0321</vt:lpstr>
      <vt:lpstr>sume_euro_0321</vt:lpstr>
      <vt:lpstr>sume_euro_0321_graf</vt:lpstr>
      <vt:lpstr>evolutie_contrib_0321</vt:lpstr>
      <vt:lpstr>part_fonduri_0321</vt:lpstr>
      <vt:lpstr>evolutie_rp_0321_graf</vt:lpstr>
      <vt:lpstr>evolutie_aleatorii_0321_graf</vt:lpstr>
      <vt:lpstr>participanti_judete_0321</vt:lpstr>
      <vt:lpstr>participanti_jud_dom_0321</vt:lpstr>
      <vt:lpstr>conturi_goale_0321</vt:lpstr>
      <vt:lpstr>rp_sexe_0321</vt:lpstr>
      <vt:lpstr>Sheet1</vt:lpstr>
      <vt:lpstr>rp_varste_sexe_0231</vt:lpstr>
      <vt:lpstr>Sheet2</vt:lpstr>
      <vt:lpstr>evolutie_contrib_0321!Print_Area</vt:lpstr>
      <vt:lpstr>evolutie_rp_0321!Print_Area</vt:lpstr>
      <vt:lpstr>k_total_tec_0321!Print_Area</vt:lpstr>
      <vt:lpstr>part_fonduri_0321!Print_Area</vt:lpstr>
      <vt:lpstr>participanti_judete_0321!Print_Area</vt:lpstr>
      <vt:lpstr>rp_sexe_0321!Print_Area</vt:lpstr>
      <vt:lpstr>rp_varste_sexe_0231!Print_Area</vt:lpstr>
      <vt:lpstr>sume_euro_0321!Print_Area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2021-05-21T08:14:54Z</cp:lastPrinted>
  <dcterms:created xsi:type="dcterms:W3CDTF">2008-08-08T07:39:32Z</dcterms:created>
  <dcterms:modified xsi:type="dcterms:W3CDTF">2021-05-21T08:18:21Z</dcterms:modified>
</cp:coreProperties>
</file>