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221" sheetId="23" r:id="rId1"/>
    <sheet name="regularizati_0221" sheetId="31" r:id="rId2"/>
    <sheet name="evolutie_rp_0221" sheetId="1" r:id="rId3"/>
    <sheet name="sume_euro_0221" sheetId="15" r:id="rId4"/>
    <sheet name="sume_euro_0221_graf" sheetId="16" r:id="rId5"/>
    <sheet name="evolutie_contrib_0221" sheetId="25" r:id="rId6"/>
    <sheet name="part_fonduri_0221" sheetId="24" r:id="rId7"/>
    <sheet name="evolutie_rp_0221_graf" sheetId="13" r:id="rId8"/>
    <sheet name="evolutie_aleatorii_0221_graf" sheetId="14" r:id="rId9"/>
    <sheet name="participanti_judete_0221" sheetId="17" r:id="rId10"/>
    <sheet name="participanti_jud_dom_0221" sheetId="32" r:id="rId11"/>
    <sheet name="conturi_goale_0221" sheetId="30" r:id="rId12"/>
    <sheet name="rp_sexe_0221" sheetId="26" r:id="rId13"/>
    <sheet name="Sheet1" sheetId="33" r:id="rId14"/>
    <sheet name="rp_varste_sexe_0221" sheetId="28" r:id="rId15"/>
    <sheet name="Sheet2" sheetId="34" r:id="rId16"/>
  </sheets>
  <externalReferences>
    <externalReference r:id="rId17"/>
  </externalReferences>
  <definedNames>
    <definedName name="_xlnm.Print_Area" localSheetId="5">evolutie_contrib_0221!#REF!</definedName>
    <definedName name="_xlnm.Print_Area" localSheetId="2">evolutie_rp_0221!#REF!</definedName>
    <definedName name="_xlnm.Print_Area" localSheetId="0">k_total_tec_0221!$B$2:$K$16</definedName>
    <definedName name="_xlnm.Print_Area" localSheetId="6">part_fonduri_0221!$B$2:$M$12</definedName>
    <definedName name="_xlnm.Print_Area" localSheetId="10">participanti_jud_dom_0221!#REF!</definedName>
    <definedName name="_xlnm.Print_Area" localSheetId="9">participanti_judete_0221!$B$2:$E$48</definedName>
    <definedName name="_xlnm.Print_Area" localSheetId="12">rp_sexe_0221!$B$2:$F$12</definedName>
    <definedName name="_xlnm.Print_Area" localSheetId="14">rp_varste_sexe_0221!$B$2:$P$14</definedName>
    <definedName name="_xlnm.Print_Area" localSheetId="3">sume_euro_0221!#REF!</definedName>
  </definedNames>
  <calcPr calcId="125725"/>
</workbook>
</file>

<file path=xl/calcChain.xml><?xml version="1.0" encoding="utf-8"?>
<calcChain xmlns="http://schemas.openxmlformats.org/spreadsheetml/2006/main">
  <c r="E23" i="15"/>
  <c r="D23"/>
  <c r="O13"/>
  <c r="N13"/>
  <c r="M13"/>
  <c r="L13"/>
  <c r="K13"/>
  <c r="J13"/>
  <c r="I13"/>
  <c r="H13"/>
  <c r="G13"/>
  <c r="F13"/>
  <c r="E13"/>
  <c r="D13"/>
  <c r="P12"/>
  <c r="P11"/>
  <c r="P10"/>
  <c r="P9"/>
  <c r="P8"/>
  <c r="P7"/>
  <c r="P6"/>
  <c r="P13" s="1"/>
  <c r="E21" i="1"/>
  <c r="D21"/>
  <c r="O12"/>
  <c r="N12"/>
  <c r="M12"/>
  <c r="L12"/>
  <c r="K12"/>
  <c r="J12"/>
  <c r="I12"/>
  <c r="H12"/>
  <c r="G12"/>
  <c r="F12"/>
  <c r="E12"/>
  <c r="D12"/>
  <c r="I6" i="23"/>
  <c r="I13" s="1"/>
  <c r="I7"/>
  <c r="I8"/>
  <c r="I9"/>
  <c r="I10"/>
  <c r="I11"/>
  <c r="I12"/>
  <c r="F13"/>
  <c r="G13"/>
  <c r="H13"/>
  <c r="D48" i="17"/>
  <c r="E23" s="1"/>
  <c r="M6" i="24"/>
  <c r="F7" i="31"/>
  <c r="F8"/>
  <c r="F9"/>
  <c r="F10"/>
  <c r="F11"/>
  <c r="F12"/>
  <c r="F6"/>
  <c r="D53" i="32"/>
  <c r="E8" i="28"/>
  <c r="D8" s="1"/>
  <c r="F8"/>
  <c r="G8"/>
  <c r="H8"/>
  <c r="E9"/>
  <c r="D9"/>
  <c r="F9"/>
  <c r="G9"/>
  <c r="H9"/>
  <c r="E10"/>
  <c r="D10" s="1"/>
  <c r="F10"/>
  <c r="G10"/>
  <c r="H10"/>
  <c r="E11"/>
  <c r="D11" s="1"/>
  <c r="F11"/>
  <c r="G11"/>
  <c r="H11"/>
  <c r="E12"/>
  <c r="D12" s="1"/>
  <c r="F12"/>
  <c r="G12"/>
  <c r="H12"/>
  <c r="E13"/>
  <c r="D13" s="1"/>
  <c r="F13"/>
  <c r="G13"/>
  <c r="H13"/>
  <c r="E7"/>
  <c r="D7" s="1"/>
  <c r="F7"/>
  <c r="G7"/>
  <c r="H7"/>
  <c r="H14"/>
  <c r="J12" i="24"/>
  <c r="L12"/>
  <c r="M7"/>
  <c r="M8"/>
  <c r="M9"/>
  <c r="M10"/>
  <c r="M11"/>
  <c r="M5"/>
  <c r="M12" s="1"/>
  <c r="K12"/>
  <c r="G14" i="28"/>
  <c r="K14"/>
  <c r="O14"/>
  <c r="K7" i="23"/>
  <c r="K8"/>
  <c r="K9"/>
  <c r="K10"/>
  <c r="K11"/>
  <c r="K12"/>
  <c r="K6"/>
  <c r="K13" s="1"/>
  <c r="D12" i="24"/>
  <c r="G13" i="31"/>
  <c r="H13"/>
  <c r="E13" i="23"/>
  <c r="D13"/>
  <c r="D11" i="26"/>
  <c r="D10"/>
  <c r="D9"/>
  <c r="D8"/>
  <c r="D6"/>
  <c r="D5"/>
  <c r="D12" s="1"/>
  <c r="D7"/>
  <c r="E12"/>
  <c r="F12"/>
  <c r="F14" i="28"/>
  <c r="K13" i="31"/>
  <c r="J13"/>
  <c r="D13"/>
  <c r="I13" s="1"/>
  <c r="E13"/>
  <c r="F13" s="1"/>
  <c r="I12"/>
  <c r="I11"/>
  <c r="C11"/>
  <c r="I10"/>
  <c r="C10"/>
  <c r="I9"/>
  <c r="C9"/>
  <c r="I8"/>
  <c r="C8"/>
  <c r="I7"/>
  <c r="C7"/>
  <c r="I6"/>
  <c r="B6"/>
  <c r="J13" i="23"/>
  <c r="C12" i="28"/>
  <c r="C11"/>
  <c r="C10"/>
  <c r="C9"/>
  <c r="C8"/>
  <c r="C7"/>
  <c r="B7"/>
  <c r="C10" i="26"/>
  <c r="C9"/>
  <c r="C8"/>
  <c r="C7"/>
  <c r="C6"/>
  <c r="C5"/>
  <c r="B5"/>
  <c r="C11" i="24"/>
  <c r="C10"/>
  <c r="C9"/>
  <c r="C8"/>
  <c r="C7"/>
  <c r="C6"/>
  <c r="C5"/>
  <c r="B5"/>
  <c r="E12"/>
  <c r="F12"/>
  <c r="G12"/>
  <c r="H12"/>
  <c r="I12"/>
  <c r="I14" i="28"/>
  <c r="J14"/>
  <c r="L14"/>
  <c r="M14"/>
  <c r="N14"/>
  <c r="P14"/>
  <c r="H6" i="31"/>
  <c r="H9"/>
  <c r="H11"/>
  <c r="H10"/>
  <c r="H12"/>
  <c r="B6" i="26"/>
  <c r="B8" i="28"/>
  <c r="B6" i="24"/>
  <c r="B7"/>
  <c r="B7" i="26"/>
  <c r="B9" i="28"/>
  <c r="B10"/>
  <c r="B8" i="24"/>
  <c r="B9" i="26"/>
  <c r="B9" i="24"/>
  <c r="B11" i="28"/>
  <c r="B10" i="24"/>
  <c r="B12" i="28"/>
  <c r="B10" i="26"/>
  <c r="B13" i="28"/>
  <c r="B11" i="26"/>
  <c r="B11" i="24"/>
  <c r="H7" i="31"/>
  <c r="H8"/>
  <c r="D14" i="28" l="1"/>
  <c r="E14"/>
  <c r="E31" i="17"/>
  <c r="E45"/>
  <c r="E8"/>
  <c r="E16"/>
  <c r="E15"/>
  <c r="E36"/>
  <c r="E7"/>
  <c r="E5"/>
  <c r="E29"/>
  <c r="E34"/>
  <c r="E37"/>
  <c r="E14"/>
  <c r="E13"/>
  <c r="E44"/>
  <c r="E26"/>
  <c r="E38"/>
  <c r="E11"/>
  <c r="E24"/>
  <c r="E10"/>
  <c r="E28"/>
  <c r="E35"/>
  <c r="E21"/>
  <c r="E22"/>
  <c r="E39"/>
  <c r="E25"/>
  <c r="E18"/>
  <c r="E30"/>
  <c r="E33"/>
  <c r="E47"/>
  <c r="E46"/>
  <c r="E27"/>
  <c r="E43"/>
  <c r="E9"/>
  <c r="E48"/>
  <c r="E32"/>
  <c r="E19"/>
  <c r="E20"/>
  <c r="E6"/>
  <c r="E40"/>
  <c r="E17"/>
  <c r="E41"/>
  <c r="E12"/>
  <c r="E42"/>
</calcChain>
</file>

<file path=xl/sharedStrings.xml><?xml version="1.0" encoding="utf-8"?>
<sst xmlns="http://schemas.openxmlformats.org/spreadsheetml/2006/main" count="514" uniqueCount="267">
  <si>
    <t>Transferuri validate catre alte fonduri la luna de referinta FEBRUARIE 2021</t>
  </si>
  <si>
    <t>Transferuri validate de la alte fonduri la luna de referinta   FEBRUARIE 2021</t>
  </si>
  <si>
    <t>Acte aderare validate pentru luna de referinta  FEBRUARIE 2021</t>
  </si>
  <si>
    <t>Asigurati repartizati aleatoriu la luna de referinta FEBRUARIE 2021</t>
  </si>
  <si>
    <t>Numar participanti in Registrul participantilor dupa repartizarea aleatorie la luna de referinta   FEBRUARIE 2021</t>
  </si>
  <si>
    <t>decembrie 2020</t>
  </si>
  <si>
    <t>noiembrie 2020</t>
  </si>
  <si>
    <t>BCR</t>
  </si>
  <si>
    <t>BRD</t>
  </si>
  <si>
    <t>Total</t>
  </si>
  <si>
    <t>Fond</t>
  </si>
  <si>
    <t>Nr. crt.</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</si>
  <si>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</si>
  <si>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</si>
  <si>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</si>
  <si>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</si>
  <si>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</si>
  <si>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</si>
  <si>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</si>
  <si>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</si>
  <si>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</si>
  <si>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</si>
  <si>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</si>
  <si>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</si>
  <si>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</si>
  <si>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</si>
  <si>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</si>
  <si>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</si>
  <si>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</si>
  <si>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</si>
  <si>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</si>
  <si>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</si>
  <si>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</si>
  <si>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</si>
  <si>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</si>
  <si>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</si>
  <si>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</si>
  <si>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</si>
  <si>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</si>
  <si>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</si>
  <si>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</si>
  <si>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</si>
  <si>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</si>
  <si>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</si>
  <si>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</si>
  <si>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</si>
  <si>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</si>
  <si>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</si>
  <si>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</si>
  <si>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</si>
  <si>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</si>
  <si>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</si>
  <si>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</si>
  <si>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</si>
  <si>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</si>
  <si>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</si>
  <si>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</si>
  <si>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</si>
  <si>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</si>
  <si>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</si>
  <si>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</si>
  <si>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</si>
  <si>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</si>
  <si>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</si>
  <si>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</si>
  <si>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</si>
  <si>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</si>
  <si>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</si>
  <si>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</si>
  <si>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</si>
  <si>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</si>
  <si>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</si>
  <si>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</si>
  <si>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</si>
  <si>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</si>
  <si>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</si>
  <si>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</si>
  <si>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</si>
  <si>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</si>
  <si>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</si>
  <si>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</si>
  <si>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</si>
  <si>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</si>
  <si>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</si>
  <si>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</si>
  <si>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</si>
  <si>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</si>
  <si>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</si>
  <si>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</si>
  <si>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</si>
  <si>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</si>
  <si>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</si>
  <si>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</si>
  <si>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</si>
  <si>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</si>
  <si>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</si>
  <si>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</si>
  <si>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</si>
  <si>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</si>
  <si>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</si>
  <si>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</si>
  <si>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</si>
  <si>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</si>
  <si>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</si>
  <si>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</si>
  <si>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</si>
  <si>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</si>
  <si>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</si>
  <si>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</si>
  <si>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</si>
  <si>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</si>
  <si>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</si>
  <si>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</si>
  <si>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</si>
  <si>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</si>
  <si>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</si>
  <si>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</si>
  <si>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</si>
  <si>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</si>
  <si>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</si>
  <si>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</si>
  <si>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</si>
  <si>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</si>
  <si>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</si>
  <si>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</si>
  <si>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</si>
  <si>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</si>
  <si>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</si>
  <si>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</si>
  <si>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</si>
  <si>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</si>
  <si>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</si>
  <si>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</si>
  <si>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</si>
  <si>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</si>
  <si>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</si>
  <si>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</si>
  <si>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</si>
  <si>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</si>
  <si>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</si>
  <si>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</si>
  <si>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</si>
  <si>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</si>
  <si>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</si>
  <si>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</si>
  <si>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</si>
  <si>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</si>
  <si>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</si>
  <si>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</si>
  <si>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</si>
  <si>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</si>
  <si>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</si>
  <si>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</si>
  <si>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Luna de referinta</t>
  </si>
  <si>
    <t xml:space="preserve">COMENZI </t>
  </si>
  <si>
    <t>Denumire CTP</t>
  </si>
  <si>
    <t>Alte nationalitati</t>
  </si>
  <si>
    <t>peste 45 de ani</t>
  </si>
  <si>
    <t>35-45 ani</t>
  </si>
  <si>
    <t>Preluati MapN acte aderare</t>
  </si>
  <si>
    <t>Preluati MapN repartizare aleatorie</t>
  </si>
  <si>
    <t>NN</t>
  </si>
  <si>
    <t>METROPOLITAN LIFE</t>
  </si>
  <si>
    <t>Numar participanti in registrul participantilor</t>
  </si>
  <si>
    <t>IANUARIE 2020</t>
  </si>
  <si>
    <t>Ianuarie 2020'</t>
  </si>
  <si>
    <t xml:space="preserve">1Euro 4,8438 BNR 18/03/2020)              </t>
  </si>
  <si>
    <t>ianuarie 2020</t>
  </si>
  <si>
    <t>FEBRUARIE 2020</t>
  </si>
  <si>
    <t>Februarie 2020'</t>
  </si>
  <si>
    <t xml:space="preserve">1Euro 4,8360 BNR 16/04/2020)              </t>
  </si>
  <si>
    <t>februarie 2020</t>
  </si>
  <si>
    <t>MARTIE 2020</t>
  </si>
  <si>
    <t>Martie 2020'</t>
  </si>
  <si>
    <t xml:space="preserve">1Euro 4,8392 BNR 18/05/2020)              </t>
  </si>
  <si>
    <t>martie 2020</t>
  </si>
  <si>
    <t>APRILIE 2020</t>
  </si>
  <si>
    <t>Aprilie 2020'</t>
  </si>
  <si>
    <t>aprilie 2020</t>
  </si>
  <si>
    <t xml:space="preserve">1Euro 4,8394 BNR 18/06/2020)              </t>
  </si>
  <si>
    <t>MAI 2020</t>
  </si>
  <si>
    <t>Mai 2020'</t>
  </si>
  <si>
    <t xml:space="preserve">1Euro 4,8427 BNR 20/07/2020)              </t>
  </si>
  <si>
    <t>mai 2020</t>
  </si>
  <si>
    <t>IUNIE 2020</t>
  </si>
  <si>
    <t>Iunie 2020'</t>
  </si>
  <si>
    <t xml:space="preserve">1Euro 4,8349 BNR 18/08/2020)              </t>
  </si>
  <si>
    <t>iunie 2020</t>
  </si>
  <si>
    <t>IULIE 2020</t>
  </si>
  <si>
    <t>Iulie 2020'</t>
  </si>
  <si>
    <t>iulie 2020</t>
  </si>
  <si>
    <t xml:space="preserve">1Euro 4,8582 BNR 18/09/2020)              </t>
  </si>
  <si>
    <t>AUGUST 2020</t>
  </si>
  <si>
    <t>August 2020'</t>
  </si>
  <si>
    <t>august 2020</t>
  </si>
  <si>
    <t xml:space="preserve">1Euro 4,8746 BNR 19/10/2020)              </t>
  </si>
  <si>
    <t>SEPTEMBRIE 2020</t>
  </si>
  <si>
    <t>Septembrie 2020'</t>
  </si>
  <si>
    <t>septembrie 2020</t>
  </si>
  <si>
    <t xml:space="preserve">1Euro 4,8725BNR 18/11/2020)              </t>
  </si>
  <si>
    <t>OCTOMBRIE 2020</t>
  </si>
  <si>
    <t>Octombrie 2020'</t>
  </si>
  <si>
    <t>octombrie 2020</t>
  </si>
  <si>
    <t xml:space="preserve">1Euro 4,8677 BNR (18/12/2020)              </t>
  </si>
  <si>
    <t xml:space="preserve">1Euro 4,8677 BNR 18/12/2020)              </t>
  </si>
  <si>
    <t>NOIMBRIE 2020</t>
  </si>
  <si>
    <t>NOIEMBRIE 2020</t>
  </si>
  <si>
    <t>Noiembrie 2020'</t>
  </si>
  <si>
    <t xml:space="preserve">1Euro 4,8740 BNR 18/01/2021)              </t>
  </si>
  <si>
    <t>DECEMBRIE 2020</t>
  </si>
  <si>
    <t>Decembrie 2020'</t>
  </si>
  <si>
    <t xml:space="preserve">1Euro 4,8748 BNR 18/02/2021)              </t>
  </si>
  <si>
    <t>IANUARIE 2021</t>
  </si>
  <si>
    <t>Ianuarie 2021'</t>
  </si>
  <si>
    <t>ianuarie 2021</t>
  </si>
  <si>
    <t xml:space="preserve">1Euro 4,8876 BNR 18/03/2021)              </t>
  </si>
  <si>
    <t>FEBRUARIE 2021</t>
  </si>
  <si>
    <t>Februarie 2021'</t>
  </si>
  <si>
    <t>Numar participanti in Registrul Participantilor la luna de referinta  IANUARIE 2021</t>
  </si>
  <si>
    <t>Numar de participanti pentru care se fac viramente in luna de referinta FEBRUARIE 2021</t>
  </si>
  <si>
    <t>februarie 2021</t>
  </si>
  <si>
    <t>(BNR  19/04/2021)</t>
  </si>
  <si>
    <t xml:space="preserve">1Euro 4,9261 BNR 19/04/2021)              </t>
  </si>
  <si>
    <t>Situatie centralizatoare
privind numarul participantilor si contributiile virate la fondurile de pensii administrate privat
aferente lunii de referinta FEBRUARIE 2021</t>
  </si>
  <si>
    <t>1 EUR</t>
  </si>
  <si>
    <r>
      <t xml:space="preserve">din care, Numar participanti pentru care s-au efectuat regularizari prin actualizarea cu datele primite de la angajatori </t>
    </r>
    <r>
      <rPr>
        <b/>
        <sz val="10"/>
        <color indexed="10"/>
        <rFont val="Arial"/>
        <family val="2"/>
      </rPr>
      <t>(*)</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</si>
  <si>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</si>
  <si>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</si>
  <si>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</si>
  <si>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t>Nr. 
crt.</t>
  </si>
  <si>
    <t>IANUARIE
2021</t>
  </si>
  <si>
    <t>FEBRUARIE 
2021</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</si>
  <si>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</si>
  <si>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</si>
  <si>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</si>
  <si>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</si>
  <si>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</si>
  <si>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</si>
  <si>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</si>
  <si>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</si>
  <si>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</si>
  <si>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4,8740 
BNR (18/01/2021)              </t>
  </si>
  <si>
    <t xml:space="preserve">1Euro 4,8748 
BNR (18/02/2021)              </t>
  </si>
  <si>
    <t xml:space="preserve">1Euro 4,8876 
BNR (18/03/2021)              </t>
  </si>
  <si>
    <t>Situatie centralizatoare               
privind evolutia numarului de participanti din Registrul participantilor 
pana la luna de referinta FEBRUARIE  2021</t>
  </si>
  <si>
    <t>Situatie centralizatoare                
privind valoarea in Euro a viramentelor catre fondurile de pensii administrate privat 
aferente lunilor de referinta IANUARIE 2020 - FEBRUARIE 2021</t>
  </si>
  <si>
    <t xml:space="preserve">1Euro 4,9261 
BNR (19/04/2021)              </t>
  </si>
  <si>
    <t xml:space="preserve">1Euro 4,8438 
BNR 18/03/2020)              </t>
  </si>
  <si>
    <t xml:space="preserve">1Euro 4,8360 
BNR 16/04/2020)              </t>
  </si>
  <si>
    <t xml:space="preserve">1Euro 4,8392 
BNR 18/05/2020)              </t>
  </si>
  <si>
    <t xml:space="preserve">1Euro 4,8394 
BNR 18/06/2020)              </t>
  </si>
  <si>
    <t xml:space="preserve">1Euro 4,8427 
BNR 20/07/2020)              </t>
  </si>
  <si>
    <t xml:space="preserve">1Euro 4,8349 
BNR 18/08/2020)              </t>
  </si>
  <si>
    <t xml:space="preserve">1Euro 4,8582 
BNR 18/09/2020)              </t>
  </si>
  <si>
    <t xml:space="preserve">1Euro 4,8746 
BNR 19/10/2020)              </t>
  </si>
  <si>
    <t xml:space="preserve">1Euro 4,8725 
BNR 18/11/2020)              </t>
  </si>
  <si>
    <t xml:space="preserve">1Euro 4,867 
BNR 18/12/2020)              </t>
  </si>
  <si>
    <t xml:space="preserve">1Euro 4,8740 
BNR 18/01/2021)              </t>
  </si>
  <si>
    <t xml:space="preserve">1Euro 4,8748 
BNR 18/02/2021)              </t>
  </si>
  <si>
    <t xml:space="preserve">1Euro 4,8876 
BNR 18/03/2021)              </t>
  </si>
  <si>
    <t xml:space="preserve">1Euro 4,9261 
BNR 19/04/2021)              </t>
  </si>
  <si>
    <t>Situatie centralizatoare               
privind evolutia contributiei medii in Euro la pilonul II a participantilor pana la luna de referinta 
FEBRUARIE 2021</t>
  </si>
  <si>
    <t>Situatie centralizatoare           
privind repartizarea participantilor dupa judetul 
angajatorului la luna de referinta 
FEBRUARIE 2021</t>
  </si>
  <si>
    <t>Situatie centralizatoare privind repartizarea participantilor
 dupa judetul de domiciliu pentru care se fac viramente 
la luna de referinta 
FEBRUARIE 2021</t>
  </si>
  <si>
    <t>Situatie centralizatoare privind numarul de participanti  
care nu figurează cu declaraţii depuse 
in sistemul public de pensii</t>
  </si>
  <si>
    <t>Situatie centralizatoare    
privind repartizarea pe sexe a participantilor    
aferente lunii de referinta FEBRUARIE 2021</t>
  </si>
  <si>
    <t>Situatie centralizatoare              
privind repartizarea pe sexe si varste a participantilor              
aferente lunii de referinta FEBRUARIE 2021</t>
  </si>
</sst>
</file>

<file path=xl/styles.xml><?xml version="1.0" encoding="utf-8"?>
<styleSheet xmlns="http://schemas.openxmlformats.org/spreadsheetml/2006/main">
  <numFmts count="1">
    <numFmt numFmtId="164" formatCode="#,##0.0000"/>
  </numFmts>
  <fonts count="38">
    <font>
      <sz val="10"/>
      <name val="Arial"/>
      <charset val="238"/>
    </font>
    <font>
      <sz val="10"/>
      <name val="Arial"/>
      <charset val="238"/>
    </font>
    <font>
      <b/>
      <sz val="12"/>
      <name val="Arial"/>
      <family val="2"/>
    </font>
    <font>
      <sz val="12"/>
      <name val="Arial"/>
      <family val="2"/>
    </font>
    <font>
      <b/>
      <sz val="14"/>
      <name val="Arial"/>
      <family val="2"/>
    </font>
    <font>
      <sz val="14"/>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i/>
      <sz val="9"/>
      <name val="Arial"/>
      <family val="2"/>
    </font>
    <font>
      <b/>
      <sz val="11"/>
      <name val="Arial"/>
      <family val="2"/>
    </font>
    <font>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7" tint="0.39997558519241921"/>
        <bgColor indexed="64"/>
      </patternFill>
    </fill>
    <fill>
      <patternFill patternType="solid">
        <fgColor theme="7" tint="0.79998168889431442"/>
        <bgColor indexed="64"/>
      </patternFill>
    </fill>
  </fills>
  <borders count="4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9" borderId="0" applyNumberFormat="0" applyBorder="0" applyAlignment="0" applyProtection="0"/>
    <xf numFmtId="0" fontId="9" fillId="3" borderId="0" applyNumberFormat="0" applyBorder="0" applyAlignment="0" applyProtection="0"/>
    <xf numFmtId="0" fontId="10" fillId="20" borderId="1" applyNumberFormat="0" applyAlignment="0" applyProtection="0"/>
    <xf numFmtId="0" fontId="11" fillId="21" borderId="2" applyNumberFormat="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17" fillId="7" borderId="1" applyNumberFormat="0" applyAlignment="0" applyProtection="0"/>
    <xf numFmtId="0" fontId="18" fillId="0" borderId="6" applyNumberFormat="0" applyFill="0" applyAlignment="0" applyProtection="0"/>
    <xf numFmtId="0" fontId="19" fillId="22" borderId="0" applyNumberFormat="0" applyBorder="0" applyAlignment="0" applyProtection="0"/>
    <xf numFmtId="0" fontId="1" fillId="0" borderId="0"/>
    <xf numFmtId="0" fontId="6" fillId="0" borderId="0"/>
    <xf numFmtId="0" fontId="20" fillId="23" borderId="7" applyNumberFormat="0" applyFont="0" applyAlignment="0" applyProtection="0"/>
    <xf numFmtId="0" fontId="21" fillId="20"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cellStyleXfs>
  <cellXfs count="178">
    <xf numFmtId="0" fontId="0" fillId="0" borderId="0" xfId="0"/>
    <xf numFmtId="3" fontId="4" fillId="0" borderId="0" xfId="0" applyNumberFormat="1" applyFont="1" applyBorder="1"/>
    <xf numFmtId="0" fontId="3" fillId="0" borderId="0" xfId="0" applyFont="1"/>
    <xf numFmtId="0" fontId="5"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26" fillId="0" borderId="0" xfId="0" applyFont="1" applyFill="1" applyAlignment="1">
      <alignment horizontal="center" vertical="center" wrapText="1"/>
    </xf>
    <xf numFmtId="0" fontId="29" fillId="0" borderId="0" xfId="0" applyFont="1"/>
    <xf numFmtId="0" fontId="3" fillId="0" borderId="0" xfId="38" applyFont="1"/>
    <xf numFmtId="10" fontId="3" fillId="0" borderId="0" xfId="38" applyNumberFormat="1" applyFont="1"/>
    <xf numFmtId="0" fontId="31" fillId="0" borderId="0" xfId="0" applyFont="1" applyAlignment="1">
      <alignment horizontal="right"/>
    </xf>
    <xf numFmtId="164" fontId="31" fillId="0" borderId="0" xfId="0" applyNumberFormat="1" applyFont="1" applyAlignment="1">
      <alignment horizontal="left" vertical="center"/>
    </xf>
    <xf numFmtId="0" fontId="25" fillId="0" borderId="0" xfId="0" applyFont="1"/>
    <xf numFmtId="3" fontId="25" fillId="0" borderId="0" xfId="0" applyNumberFormat="1" applyFont="1"/>
    <xf numFmtId="0" fontId="31" fillId="0" borderId="0" xfId="0" applyFont="1"/>
    <xf numFmtId="0" fontId="2" fillId="24" borderId="12" xfId="0" applyFont="1" applyFill="1" applyBorder="1" applyAlignment="1">
      <alignment horizontal="center" vertical="center" wrapText="1"/>
    </xf>
    <xf numFmtId="3" fontId="5" fillId="0" borderId="12" xfId="0" applyNumberFormat="1" applyFont="1" applyBorder="1"/>
    <xf numFmtId="3" fontId="5" fillId="0" borderId="15" xfId="0" applyNumberFormat="1" applyFont="1" applyBorder="1"/>
    <xf numFmtId="4" fontId="0" fillId="0" borderId="0" xfId="0" applyNumberFormat="1"/>
    <xf numFmtId="4" fontId="28" fillId="0" borderId="0" xfId="0" applyNumberFormat="1" applyFont="1" applyBorder="1"/>
    <xf numFmtId="0" fontId="34" fillId="0" borderId="0" xfId="38" applyFont="1"/>
    <xf numFmtId="0" fontId="26" fillId="0" borderId="12" xfId="0" applyFont="1" applyFill="1" applyBorder="1" applyAlignment="1">
      <alignment horizontal="center" vertical="center" wrapText="1"/>
    </xf>
    <xf numFmtId="0" fontId="26" fillId="25" borderId="12" xfId="0" applyFont="1" applyFill="1" applyBorder="1" applyAlignment="1">
      <alignment horizontal="center" vertical="center" wrapText="1"/>
    </xf>
    <xf numFmtId="0" fontId="33" fillId="26" borderId="10" xfId="0" applyFont="1" applyFill="1" applyBorder="1" applyAlignment="1">
      <alignment horizontal="center" vertical="center" wrapText="1"/>
    </xf>
    <xf numFmtId="0" fontId="26" fillId="25" borderId="15" xfId="0" applyFont="1" applyFill="1" applyBorder="1" applyAlignment="1">
      <alignment horizontal="center" vertical="center" wrapText="1"/>
    </xf>
    <xf numFmtId="3" fontId="3" fillId="0" borderId="0" xfId="38" applyNumberFormat="1" applyFont="1"/>
    <xf numFmtId="0" fontId="0" fillId="27" borderId="0" xfId="0" applyFill="1"/>
    <xf numFmtId="0" fontId="2" fillId="24" borderId="10" xfId="0" applyFont="1" applyFill="1" applyBorder="1" applyAlignment="1">
      <alignment horizontal="center" vertical="center" wrapText="1"/>
    </xf>
    <xf numFmtId="3" fontId="26" fillId="25" borderId="12" xfId="0" applyNumberFormat="1" applyFont="1" applyFill="1" applyBorder="1" applyAlignment="1">
      <alignment horizontal="center" vertical="center" wrapText="1"/>
    </xf>
    <xf numFmtId="0" fontId="35" fillId="0" borderId="0" xfId="0" applyFont="1" applyAlignment="1">
      <alignment horizontal="right"/>
    </xf>
    <xf numFmtId="164" fontId="36" fillId="0" borderId="0" xfId="0" quotePrefix="1" applyNumberFormat="1" applyFont="1" applyAlignment="1">
      <alignment horizontal="left"/>
    </xf>
    <xf numFmtId="0" fontId="35" fillId="0" borderId="0" xfId="0" applyFont="1"/>
    <xf numFmtId="3" fontId="26" fillId="0" borderId="15" xfId="0" applyNumberFormat="1" applyFont="1" applyFill="1" applyBorder="1" applyAlignment="1">
      <alignment horizontal="center" vertical="center" wrapText="1"/>
    </xf>
    <xf numFmtId="0" fontId="25" fillId="28" borderId="12" xfId="0" applyFont="1" applyFill="1" applyBorder="1" applyAlignment="1">
      <alignment horizontal="center" vertical="center" wrapText="1"/>
    </xf>
    <xf numFmtId="0" fontId="27" fillId="28" borderId="25" xfId="0" applyFont="1" applyFill="1" applyBorder="1" applyAlignment="1">
      <alignment horizontal="centerContinuous"/>
    </xf>
    <xf numFmtId="0" fontId="27" fillId="28" borderId="16" xfId="0" applyFont="1" applyFill="1" applyBorder="1" applyAlignment="1">
      <alignment horizontal="centerContinuous"/>
    </xf>
    <xf numFmtId="3" fontId="27" fillId="28" borderId="16" xfId="0" applyNumberFormat="1" applyFont="1" applyFill="1" applyBorder="1"/>
    <xf numFmtId="3" fontId="27" fillId="28" borderId="17" xfId="0" applyNumberFormat="1" applyFont="1" applyFill="1" applyBorder="1"/>
    <xf numFmtId="0" fontId="25" fillId="29" borderId="10" xfId="0" applyFont="1" applyFill="1" applyBorder="1" applyAlignment="1">
      <alignment horizontal="center"/>
    </xf>
    <xf numFmtId="0" fontId="33" fillId="29" borderId="12" xfId="0" applyFont="1" applyFill="1" applyBorder="1" applyAlignment="1">
      <alignment horizontal="left"/>
    </xf>
    <xf numFmtId="3" fontId="27" fillId="29" borderId="12" xfId="0" applyNumberFormat="1" applyFont="1" applyFill="1" applyBorder="1"/>
    <xf numFmtId="3" fontId="27" fillId="29" borderId="15" xfId="0" applyNumberFormat="1" applyFont="1" applyFill="1" applyBorder="1"/>
    <xf numFmtId="0" fontId="25" fillId="29" borderId="10" xfId="0" quotePrefix="1" applyFont="1" applyFill="1" applyBorder="1" applyAlignment="1">
      <alignment horizontal="center"/>
    </xf>
    <xf numFmtId="0" fontId="25" fillId="29" borderId="12" xfId="0" applyFont="1" applyFill="1" applyBorder="1" applyAlignment="1">
      <alignment horizontal="left"/>
    </xf>
    <xf numFmtId="0" fontId="25" fillId="28" borderId="15" xfId="0" applyFont="1" applyFill="1" applyBorder="1" applyAlignment="1">
      <alignment horizontal="center" vertical="center" wrapText="1"/>
    </xf>
    <xf numFmtId="10" fontId="27" fillId="28" borderId="16" xfId="0" applyNumberFormat="1" applyFont="1" applyFill="1" applyBorder="1"/>
    <xf numFmtId="10" fontId="27" fillId="29" borderId="12" xfId="0" applyNumberFormat="1" applyFont="1" applyFill="1" applyBorder="1"/>
    <xf numFmtId="3" fontId="27" fillId="28" borderId="14" xfId="0" applyNumberFormat="1" applyFont="1" applyFill="1" applyBorder="1" applyAlignment="1">
      <alignment horizontal="right"/>
    </xf>
    <xf numFmtId="3" fontId="27" fillId="28" borderId="16" xfId="0" applyNumberFormat="1" applyFont="1" applyFill="1" applyBorder="1" applyAlignment="1">
      <alignment horizontal="right"/>
    </xf>
    <xf numFmtId="3" fontId="27" fillId="28" borderId="17" xfId="0" applyNumberFormat="1" applyFont="1" applyFill="1" applyBorder="1" applyAlignment="1">
      <alignment horizontal="right"/>
    </xf>
    <xf numFmtId="0" fontId="25" fillId="28" borderId="24" xfId="0" applyFont="1" applyFill="1" applyBorder="1" applyAlignment="1">
      <alignment horizontal="center" vertical="center" wrapText="1"/>
    </xf>
    <xf numFmtId="0" fontId="25" fillId="28" borderId="23" xfId="0" applyFont="1" applyFill="1" applyBorder="1" applyAlignment="1">
      <alignment horizontal="center" vertical="center" wrapText="1"/>
    </xf>
    <xf numFmtId="0" fontId="25" fillId="29" borderId="10" xfId="0" applyFont="1" applyFill="1" applyBorder="1" applyAlignment="1">
      <alignment horizontal="center" vertical="center"/>
    </xf>
    <xf numFmtId="0" fontId="33" fillId="29" borderId="12" xfId="0" applyFont="1" applyFill="1" applyBorder="1"/>
    <xf numFmtId="0" fontId="25" fillId="29" borderId="12" xfId="0" applyFont="1" applyFill="1" applyBorder="1"/>
    <xf numFmtId="17" fontId="25" fillId="28" borderId="35" xfId="0" applyNumberFormat="1" applyFont="1" applyFill="1" applyBorder="1" applyAlignment="1">
      <alignment horizontal="center" vertical="center" wrapText="1"/>
    </xf>
    <xf numFmtId="3" fontId="27" fillId="29" borderId="19" xfId="0" applyNumberFormat="1" applyFont="1" applyFill="1" applyBorder="1"/>
    <xf numFmtId="3" fontId="27" fillId="28" borderId="36" xfId="0" applyNumberFormat="1" applyFont="1" applyFill="1" applyBorder="1" applyAlignment="1">
      <alignment horizontal="right"/>
    </xf>
    <xf numFmtId="0" fontId="25" fillId="28" borderId="26" xfId="0" applyFont="1" applyFill="1" applyBorder="1" applyAlignment="1">
      <alignment horizontal="center" vertical="center" wrapText="1"/>
    </xf>
    <xf numFmtId="0" fontId="35" fillId="28" borderId="12" xfId="0" applyFont="1" applyFill="1" applyBorder="1" applyAlignment="1">
      <alignment vertical="center" wrapText="1"/>
    </xf>
    <xf numFmtId="3" fontId="27" fillId="28" borderId="14" xfId="0" applyNumberFormat="1" applyFont="1" applyFill="1" applyBorder="1"/>
    <xf numFmtId="0" fontId="25" fillId="28" borderId="23" xfId="0" quotePrefix="1" applyFont="1" applyFill="1" applyBorder="1" applyAlignment="1">
      <alignment horizontal="center" vertical="center" wrapText="1"/>
    </xf>
    <xf numFmtId="0" fontId="35" fillId="28" borderId="12" xfId="0" applyFont="1" applyFill="1" applyBorder="1" applyAlignment="1">
      <alignment horizontal="left" vertical="center" wrapText="1"/>
    </xf>
    <xf numFmtId="0" fontId="25" fillId="28" borderId="23" xfId="0" applyFont="1" applyFill="1" applyBorder="1" applyAlignment="1">
      <alignment vertical="center"/>
    </xf>
    <xf numFmtId="0" fontId="25" fillId="0" borderId="24" xfId="0" applyFont="1" applyBorder="1"/>
    <xf numFmtId="0" fontId="25" fillId="0" borderId="25" xfId="0" applyFont="1" applyBorder="1"/>
    <xf numFmtId="0" fontId="25" fillId="28" borderId="10" xfId="0" applyFont="1" applyFill="1" applyBorder="1"/>
    <xf numFmtId="17" fontId="25" fillId="28" borderId="23" xfId="0" quotePrefix="1" applyNumberFormat="1" applyFont="1" applyFill="1" applyBorder="1" applyAlignment="1">
      <alignment horizontal="center" vertical="center" wrapText="1"/>
    </xf>
    <xf numFmtId="17" fontId="25" fillId="28" borderId="26" xfId="0" quotePrefix="1" applyNumberFormat="1" applyFont="1" applyFill="1" applyBorder="1" applyAlignment="1">
      <alignment horizontal="center" vertical="center" wrapText="1"/>
    </xf>
    <xf numFmtId="0" fontId="35" fillId="28" borderId="16" xfId="0" applyFont="1" applyFill="1" applyBorder="1" applyAlignment="1">
      <alignment vertical="center" wrapText="1"/>
    </xf>
    <xf numFmtId="0" fontId="35" fillId="28" borderId="17" xfId="0" applyFont="1" applyFill="1" applyBorder="1" applyAlignment="1">
      <alignment vertical="center" wrapText="1"/>
    </xf>
    <xf numFmtId="0" fontId="27" fillId="29" borderId="12" xfId="0" applyFont="1" applyFill="1" applyBorder="1"/>
    <xf numFmtId="0" fontId="27" fillId="29" borderId="15" xfId="0" applyFont="1" applyFill="1" applyBorder="1"/>
    <xf numFmtId="164" fontId="27" fillId="29" borderId="12" xfId="0" applyNumberFormat="1" applyFont="1" applyFill="1" applyBorder="1"/>
    <xf numFmtId="164" fontId="27" fillId="29" borderId="15" xfId="0" applyNumberFormat="1" applyFont="1" applyFill="1" applyBorder="1"/>
    <xf numFmtId="0" fontId="25" fillId="28" borderId="12" xfId="0" applyFont="1" applyFill="1" applyBorder="1" applyAlignment="1">
      <alignment vertical="center" wrapText="1"/>
    </xf>
    <xf numFmtId="0" fontId="25" fillId="28" borderId="15" xfId="0" applyFont="1" applyFill="1" applyBorder="1" applyAlignment="1">
      <alignment vertical="center" wrapText="1"/>
    </xf>
    <xf numFmtId="2" fontId="27" fillId="29" borderId="12" xfId="0" applyNumberFormat="1" applyFont="1" applyFill="1" applyBorder="1"/>
    <xf numFmtId="2" fontId="27" fillId="29" borderId="15" xfId="0" applyNumberFormat="1" applyFont="1" applyFill="1" applyBorder="1"/>
    <xf numFmtId="2" fontId="27" fillId="28" borderId="14" xfId="0" applyNumberFormat="1" applyFont="1" applyFill="1" applyBorder="1"/>
    <xf numFmtId="2" fontId="27" fillId="28" borderId="16" xfId="0" applyNumberFormat="1" applyFont="1" applyFill="1" applyBorder="1"/>
    <xf numFmtId="2" fontId="27" fillId="28" borderId="17" xfId="0" applyNumberFormat="1" applyFont="1" applyFill="1" applyBorder="1"/>
    <xf numFmtId="0" fontId="35" fillId="28" borderId="15" xfId="0" applyFont="1" applyFill="1" applyBorder="1" applyAlignment="1">
      <alignment vertical="center" wrapText="1"/>
    </xf>
    <xf numFmtId="2" fontId="27" fillId="28" borderId="17" xfId="0" applyNumberFormat="1" applyFont="1" applyFill="1" applyBorder="1" applyAlignment="1">
      <alignment horizontal="center"/>
    </xf>
    <xf numFmtId="2" fontId="27" fillId="29" borderId="15" xfId="0" applyNumberFormat="1" applyFont="1" applyFill="1" applyBorder="1" applyAlignment="1">
      <alignment horizontal="center"/>
    </xf>
    <xf numFmtId="3" fontId="3" fillId="0" borderId="0" xfId="0" applyNumberFormat="1" applyFont="1" applyFill="1" applyBorder="1"/>
    <xf numFmtId="17" fontId="25" fillId="28" borderId="24" xfId="0" quotePrefix="1" applyNumberFormat="1" applyFont="1" applyFill="1" applyBorder="1" applyAlignment="1">
      <alignment horizontal="center" vertical="center" wrapText="1"/>
    </xf>
    <xf numFmtId="3" fontId="27" fillId="29" borderId="25" xfId="0" applyNumberFormat="1" applyFont="1" applyFill="1" applyBorder="1"/>
    <xf numFmtId="3" fontId="27" fillId="29" borderId="16" xfId="0" applyNumberFormat="1" applyFont="1" applyFill="1" applyBorder="1"/>
    <xf numFmtId="3" fontId="27" fillId="29" borderId="17" xfId="0" applyNumberFormat="1" applyFont="1" applyFill="1" applyBorder="1"/>
    <xf numFmtId="0" fontId="25" fillId="28" borderId="10" xfId="38" applyFont="1" applyFill="1" applyBorder="1" applyAlignment="1">
      <alignment horizontal="center"/>
    </xf>
    <xf numFmtId="0" fontId="25" fillId="28" borderId="12" xfId="38" applyFont="1" applyFill="1" applyBorder="1" applyAlignment="1">
      <alignment horizontal="center"/>
    </xf>
    <xf numFmtId="10" fontId="25" fillId="28" borderId="15" xfId="38" applyNumberFormat="1" applyFont="1" applyFill="1" applyBorder="1" applyAlignment="1">
      <alignment horizontal="center"/>
    </xf>
    <xf numFmtId="0" fontId="25" fillId="29" borderId="10" xfId="38" applyFont="1" applyFill="1" applyBorder="1"/>
    <xf numFmtId="0" fontId="25" fillId="29" borderId="12" xfId="38" applyFont="1" applyFill="1" applyBorder="1"/>
    <xf numFmtId="10" fontId="27" fillId="29" borderId="15" xfId="38" applyNumberFormat="1" applyFont="1" applyFill="1" applyBorder="1"/>
    <xf numFmtId="0" fontId="27" fillId="28" borderId="25" xfId="38" applyFont="1" applyFill="1" applyBorder="1"/>
    <xf numFmtId="0" fontId="27" fillId="28" borderId="16" xfId="38" applyFont="1" applyFill="1" applyBorder="1"/>
    <xf numFmtId="10" fontId="27" fillId="28" borderId="17" xfId="38" applyNumberFormat="1" applyFont="1" applyFill="1" applyBorder="1"/>
    <xf numFmtId="0" fontId="25" fillId="28" borderId="15" xfId="38" applyFont="1" applyFill="1" applyBorder="1" applyAlignment="1">
      <alignment horizontal="center" vertical="center" wrapText="1"/>
    </xf>
    <xf numFmtId="0" fontId="25" fillId="28" borderId="15" xfId="38" applyFont="1" applyFill="1" applyBorder="1" applyAlignment="1">
      <alignment horizontal="center"/>
    </xf>
    <xf numFmtId="0" fontId="25" fillId="29" borderId="10" xfId="38" applyFont="1" applyFill="1" applyBorder="1" applyAlignment="1">
      <alignment horizontal="center"/>
    </xf>
    <xf numFmtId="3" fontId="27" fillId="29" borderId="15" xfId="37" applyNumberFormat="1" applyFont="1" applyFill="1" applyBorder="1"/>
    <xf numFmtId="3" fontId="27" fillId="28" borderId="17" xfId="37" applyNumberFormat="1" applyFont="1" applyFill="1" applyBorder="1"/>
    <xf numFmtId="17" fontId="27" fillId="29" borderId="10" xfId="0" quotePrefix="1" applyNumberFormat="1" applyFont="1" applyFill="1" applyBorder="1"/>
    <xf numFmtId="17" fontId="27" fillId="29" borderId="25" xfId="0" quotePrefix="1" applyNumberFormat="1" applyFont="1" applyFill="1" applyBorder="1"/>
    <xf numFmtId="0" fontId="25" fillId="28" borderId="12" xfId="0" applyFont="1" applyFill="1" applyBorder="1" applyAlignment="1">
      <alignment horizontal="center" vertical="center" wrapText="1"/>
    </xf>
    <xf numFmtId="0" fontId="25" fillId="28" borderId="31" xfId="0" applyFont="1" applyFill="1" applyBorder="1" applyAlignment="1">
      <alignment horizontal="center" vertical="center" wrapText="1"/>
    </xf>
    <xf numFmtId="0" fontId="25" fillId="28" borderId="32" xfId="0" applyFont="1" applyFill="1" applyBorder="1" applyAlignment="1">
      <alignment horizontal="center" vertical="center"/>
    </xf>
    <xf numFmtId="0" fontId="25" fillId="28" borderId="30" xfId="0" applyFont="1" applyFill="1" applyBorder="1" applyAlignment="1">
      <alignment horizontal="center" vertical="center"/>
    </xf>
    <xf numFmtId="3" fontId="25" fillId="28" borderId="15" xfId="0" applyNumberFormat="1" applyFont="1" applyFill="1" applyBorder="1" applyAlignment="1">
      <alignment horizontal="center" vertical="center" wrapText="1"/>
    </xf>
    <xf numFmtId="0" fontId="25" fillId="28" borderId="10" xfId="0" applyFont="1" applyFill="1" applyBorder="1" applyAlignment="1">
      <alignment horizontal="center" vertical="center" wrapText="1"/>
    </xf>
    <xf numFmtId="3" fontId="25" fillId="28" borderId="12" xfId="0" applyNumberFormat="1" applyFont="1" applyFill="1" applyBorder="1" applyAlignment="1">
      <alignment horizontal="center" vertical="center" wrapText="1"/>
    </xf>
    <xf numFmtId="0" fontId="25" fillId="28" borderId="15" xfId="0" applyFont="1" applyFill="1" applyBorder="1" applyAlignment="1">
      <alignment horizontal="center" vertical="center" wrapText="1"/>
    </xf>
    <xf numFmtId="0" fontId="20" fillId="0" borderId="0" xfId="0" applyFont="1" applyAlignment="1">
      <alignment horizontal="left" vertical="top" wrapText="1"/>
    </xf>
    <xf numFmtId="0" fontId="20" fillId="0" borderId="0" xfId="0" applyNumberFormat="1" applyFont="1" applyAlignment="1">
      <alignment horizontal="left" vertical="top" wrapText="1"/>
    </xf>
    <xf numFmtId="0" fontId="20" fillId="0" borderId="0" xfId="0" applyFont="1" applyAlignment="1">
      <alignment horizontal="left" wrapText="1"/>
    </xf>
    <xf numFmtId="0" fontId="0" fillId="0" borderId="0" xfId="0" applyAlignment="1">
      <alignment horizontal="left"/>
    </xf>
    <xf numFmtId="0" fontId="25" fillId="28" borderId="32" xfId="0" applyFont="1" applyFill="1" applyBorder="1" applyAlignment="1">
      <alignment horizontal="center" vertical="center" wrapText="1"/>
    </xf>
    <xf numFmtId="0" fontId="25" fillId="28" borderId="30" xfId="0" applyFont="1" applyFill="1" applyBorder="1" applyAlignment="1">
      <alignment horizontal="center" vertical="center" wrapText="1"/>
    </xf>
    <xf numFmtId="0" fontId="25" fillId="28" borderId="13" xfId="0" applyFont="1" applyFill="1" applyBorder="1" applyAlignment="1">
      <alignment horizontal="center" vertical="center" wrapText="1"/>
    </xf>
    <xf numFmtId="0" fontId="25" fillId="28" borderId="11" xfId="0" applyFont="1" applyFill="1" applyBorder="1" applyAlignment="1">
      <alignment horizontal="center" vertical="center" wrapText="1"/>
    </xf>
    <xf numFmtId="0" fontId="25" fillId="28" borderId="14" xfId="0" applyFont="1" applyFill="1" applyBorder="1" applyAlignment="1">
      <alignment horizontal="center" vertical="center" wrapText="1"/>
    </xf>
    <xf numFmtId="0" fontId="25" fillId="28" borderId="20" xfId="0" applyFont="1" applyFill="1" applyBorder="1" applyAlignment="1">
      <alignment horizontal="center" vertical="center" wrapText="1"/>
    </xf>
    <xf numFmtId="17" fontId="25" fillId="28" borderId="14" xfId="0" quotePrefix="1" applyNumberFormat="1" applyFont="1" applyFill="1" applyBorder="1" applyAlignment="1">
      <alignment horizontal="center" vertical="center" wrapText="1"/>
    </xf>
    <xf numFmtId="17" fontId="25" fillId="28" borderId="20" xfId="0" quotePrefix="1" applyNumberFormat="1" applyFont="1" applyFill="1" applyBorder="1" applyAlignment="1">
      <alignment horizontal="center" vertical="center" wrapText="1"/>
    </xf>
    <xf numFmtId="0" fontId="27" fillId="28" borderId="25" xfId="0" applyFont="1" applyFill="1" applyBorder="1" applyAlignment="1">
      <alignment horizontal="center"/>
    </xf>
    <xf numFmtId="0" fontId="27" fillId="28" borderId="16" xfId="0" applyFont="1" applyFill="1" applyBorder="1" applyAlignment="1">
      <alignment horizontal="center"/>
    </xf>
    <xf numFmtId="17" fontId="25" fillId="28" borderId="22" xfId="0" quotePrefix="1" applyNumberFormat="1" applyFont="1" applyFill="1" applyBorder="1" applyAlignment="1">
      <alignment horizontal="center" vertical="center" wrapText="1"/>
    </xf>
    <xf numFmtId="17" fontId="25" fillId="28" borderId="21" xfId="0" quotePrefix="1" applyNumberFormat="1" applyFont="1" applyFill="1" applyBorder="1" applyAlignment="1">
      <alignment horizontal="center" vertical="center" wrapText="1"/>
    </xf>
    <xf numFmtId="0" fontId="27" fillId="28" borderId="33" xfId="0" applyFont="1" applyFill="1" applyBorder="1" applyAlignment="1">
      <alignment horizontal="center"/>
    </xf>
    <xf numFmtId="0" fontId="27" fillId="28" borderId="34" xfId="0" applyFont="1" applyFill="1" applyBorder="1" applyAlignment="1">
      <alignment horizontal="center"/>
    </xf>
    <xf numFmtId="0" fontId="25" fillId="28" borderId="12" xfId="0" quotePrefix="1" applyFont="1" applyFill="1" applyBorder="1" applyAlignment="1">
      <alignment horizontal="center" vertical="center" wrapText="1"/>
    </xf>
    <xf numFmtId="0" fontId="27" fillId="28" borderId="13" xfId="0" applyFont="1" applyFill="1" applyBorder="1" applyAlignment="1">
      <alignment horizontal="center"/>
    </xf>
    <xf numFmtId="0" fontId="27" fillId="28" borderId="14" xfId="0" applyFont="1" applyFill="1" applyBorder="1" applyAlignment="1">
      <alignment horizontal="center"/>
    </xf>
    <xf numFmtId="0" fontId="25" fillId="28" borderId="37" xfId="0" applyFont="1" applyFill="1" applyBorder="1" applyAlignment="1">
      <alignment horizontal="center" vertical="center" wrapText="1"/>
    </xf>
    <xf numFmtId="0" fontId="25" fillId="28" borderId="11" xfId="0" applyFont="1" applyFill="1" applyBorder="1" applyAlignment="1">
      <alignment horizontal="center" vertical="center"/>
    </xf>
    <xf numFmtId="0" fontId="25" fillId="28" borderId="27" xfId="0" applyFont="1" applyFill="1" applyBorder="1" applyAlignment="1">
      <alignment horizontal="center" vertical="center" wrapText="1"/>
    </xf>
    <xf numFmtId="0" fontId="27" fillId="28" borderId="38" xfId="0" applyFont="1" applyFill="1" applyBorder="1" applyAlignment="1">
      <alignment horizontal="center"/>
    </xf>
    <xf numFmtId="0" fontId="27" fillId="28" borderId="39" xfId="0" applyFont="1" applyFill="1" applyBorder="1" applyAlignment="1">
      <alignment horizontal="center"/>
    </xf>
    <xf numFmtId="0" fontId="25" fillId="28" borderId="28" xfId="0" applyFont="1" applyFill="1" applyBorder="1" applyAlignment="1">
      <alignment horizontal="center" vertical="center"/>
    </xf>
    <xf numFmtId="0" fontId="25" fillId="28" borderId="29" xfId="0" applyFont="1" applyFill="1" applyBorder="1" applyAlignment="1">
      <alignment horizontal="center" vertical="center"/>
    </xf>
    <xf numFmtId="17" fontId="25" fillId="28" borderId="14" xfId="0" applyNumberFormat="1" applyFont="1" applyFill="1" applyBorder="1" applyAlignment="1">
      <alignment horizontal="center" vertical="center"/>
    </xf>
    <xf numFmtId="17" fontId="25" fillId="28" borderId="20" xfId="0" applyNumberFormat="1" applyFont="1" applyFill="1" applyBorder="1" applyAlignment="1">
      <alignment horizontal="center" vertical="center"/>
    </xf>
    <xf numFmtId="17" fontId="25" fillId="28" borderId="22" xfId="0" applyNumberFormat="1" applyFont="1" applyFill="1" applyBorder="1" applyAlignment="1">
      <alignment horizontal="center" vertical="center"/>
    </xf>
    <xf numFmtId="17" fontId="25" fillId="28" borderId="21" xfId="0" applyNumberFormat="1" applyFont="1" applyFill="1" applyBorder="1" applyAlignment="1">
      <alignment horizontal="center" vertical="center"/>
    </xf>
    <xf numFmtId="0" fontId="25" fillId="28" borderId="40" xfId="0" applyFont="1" applyFill="1" applyBorder="1" applyAlignment="1">
      <alignment horizontal="center" vertical="center" wrapText="1"/>
    </xf>
    <xf numFmtId="0" fontId="25" fillId="28" borderId="14" xfId="0" applyFont="1" applyFill="1" applyBorder="1" applyAlignment="1">
      <alignment horizontal="center" vertical="center"/>
    </xf>
    <xf numFmtId="0" fontId="25" fillId="28" borderId="41" xfId="0" applyFont="1" applyFill="1" applyBorder="1" applyAlignment="1">
      <alignment horizontal="center" vertical="center"/>
    </xf>
    <xf numFmtId="0" fontId="25" fillId="28" borderId="20" xfId="0" applyFont="1" applyFill="1" applyBorder="1" applyAlignment="1">
      <alignment horizontal="center" vertical="center"/>
    </xf>
    <xf numFmtId="0" fontId="25" fillId="28" borderId="24" xfId="0" applyFont="1" applyFill="1" applyBorder="1" applyAlignment="1">
      <alignment horizontal="center" vertical="center" wrapText="1"/>
    </xf>
    <xf numFmtId="0" fontId="25" fillId="28" borderId="23" xfId="0" applyFont="1" applyFill="1" applyBorder="1" applyAlignment="1">
      <alignment horizontal="center" vertical="center"/>
    </xf>
    <xf numFmtId="0" fontId="25" fillId="28" borderId="12" xfId="0" applyFont="1" applyFill="1" applyBorder="1" applyAlignment="1">
      <alignment horizontal="center" vertical="center"/>
    </xf>
    <xf numFmtId="0" fontId="25" fillId="28" borderId="26" xfId="0" applyFont="1" applyFill="1" applyBorder="1" applyAlignment="1">
      <alignment horizontal="center" vertical="center"/>
    </xf>
    <xf numFmtId="0" fontId="25" fillId="28" borderId="15" xfId="0" applyFont="1" applyFill="1" applyBorder="1" applyAlignment="1">
      <alignment horizontal="center" vertical="center"/>
    </xf>
    <xf numFmtId="0" fontId="20" fillId="28" borderId="12" xfId="0" applyFont="1" applyFill="1" applyBorder="1" applyAlignment="1">
      <alignment horizontal="center" vertical="center" wrapText="1"/>
    </xf>
    <xf numFmtId="0" fontId="20" fillId="28" borderId="10" xfId="0" applyFont="1" applyFill="1" applyBorder="1" applyAlignment="1">
      <alignment horizontal="center" vertical="center" wrapText="1"/>
    </xf>
    <xf numFmtId="0" fontId="20" fillId="28" borderId="15" xfId="0" applyFont="1" applyFill="1" applyBorder="1" applyAlignment="1">
      <alignment horizontal="center" vertical="center" wrapText="1"/>
    </xf>
    <xf numFmtId="0" fontId="25" fillId="28" borderId="42" xfId="38" applyFont="1" applyFill="1" applyBorder="1" applyAlignment="1">
      <alignment horizontal="center"/>
    </xf>
    <xf numFmtId="0" fontId="25" fillId="28" borderId="43" xfId="38" applyFont="1" applyFill="1" applyBorder="1" applyAlignment="1">
      <alignment horizontal="center"/>
    </xf>
    <xf numFmtId="0" fontId="25" fillId="28" borderId="19" xfId="38" applyFont="1" applyFill="1" applyBorder="1" applyAlignment="1">
      <alignment horizontal="center"/>
    </xf>
    <xf numFmtId="0" fontId="25" fillId="28" borderId="18" xfId="38" applyFont="1" applyFill="1" applyBorder="1" applyAlignment="1">
      <alignment horizontal="center"/>
    </xf>
    <xf numFmtId="0" fontId="2" fillId="0" borderId="0" xfId="38" applyFont="1" applyAlignment="1">
      <alignment horizontal="center"/>
    </xf>
    <xf numFmtId="0" fontId="25" fillId="28" borderId="31" xfId="38" applyFont="1" applyFill="1" applyBorder="1" applyAlignment="1">
      <alignment horizontal="center" vertical="center" wrapText="1"/>
    </xf>
    <xf numFmtId="0" fontId="25" fillId="28" borderId="32" xfId="38" applyFont="1" applyFill="1" applyBorder="1" applyAlignment="1">
      <alignment horizontal="center" vertical="center"/>
    </xf>
    <xf numFmtId="0" fontId="25" fillId="28" borderId="30" xfId="38" applyFont="1" applyFill="1" applyBorder="1" applyAlignment="1">
      <alignment horizontal="center" vertical="center"/>
    </xf>
    <xf numFmtId="0" fontId="25" fillId="28" borderId="10" xfId="38" applyFont="1" applyFill="1" applyBorder="1" applyAlignment="1">
      <alignment horizontal="center" vertical="center"/>
    </xf>
    <xf numFmtId="0" fontId="25" fillId="28" borderId="12" xfId="38" applyFont="1" applyFill="1" applyBorder="1" applyAlignment="1">
      <alignment horizontal="center" vertical="center"/>
    </xf>
    <xf numFmtId="0" fontId="25" fillId="28" borderId="31" xfId="37" applyFont="1" applyFill="1" applyBorder="1" applyAlignment="1">
      <alignment horizontal="center" vertical="center" wrapText="1"/>
    </xf>
    <xf numFmtId="0" fontId="25" fillId="28" borderId="32" xfId="37" applyFont="1" applyFill="1" applyBorder="1" applyAlignment="1">
      <alignment horizontal="center" vertical="center"/>
    </xf>
    <xf numFmtId="0" fontId="25" fillId="28" borderId="30" xfId="37" applyFont="1" applyFill="1" applyBorder="1" applyAlignment="1">
      <alignment horizontal="center" vertical="center"/>
    </xf>
    <xf numFmtId="0" fontId="25" fillId="28" borderId="31" xfId="38" applyFont="1" applyFill="1" applyBorder="1" applyAlignment="1">
      <alignment horizontal="center" wrapText="1"/>
    </xf>
    <xf numFmtId="0" fontId="25" fillId="28" borderId="30" xfId="38" applyFont="1" applyFill="1" applyBorder="1" applyAlignment="1">
      <alignment horizontal="center"/>
    </xf>
    <xf numFmtId="3" fontId="27" fillId="28" borderId="25" xfId="0" applyNumberFormat="1" applyFont="1" applyFill="1" applyBorder="1" applyAlignment="1">
      <alignment horizontal="center"/>
    </xf>
    <xf numFmtId="3" fontId="27" fillId="28" borderId="16" xfId="0" applyNumberFormat="1" applyFont="1" applyFill="1" applyBorder="1" applyAlignment="1">
      <alignment horizontal="center"/>
    </xf>
    <xf numFmtId="0" fontId="25" fillId="28" borderId="19" xfId="0" applyFont="1" applyFill="1" applyBorder="1" applyAlignment="1">
      <alignment horizontal="center" vertical="center" wrapText="1"/>
    </xf>
    <xf numFmtId="0" fontId="25" fillId="28" borderId="44" xfId="0" applyFont="1" applyFill="1" applyBorder="1" applyAlignment="1">
      <alignment horizontal="center" vertical="center" wrapText="1"/>
    </xf>
    <xf numFmtId="0" fontId="25" fillId="28" borderId="43" xfId="0" applyFont="1" applyFill="1" applyBorder="1" applyAlignment="1">
      <alignment horizontal="center" vertic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37"/>
    <cellStyle name="Normal_k_participanti_judete_1008" xfId="38"/>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Repartizarea pe sexe a participantilor
la luna de referinta FEBRUARIE 2021
</a:t>
            </a:r>
          </a:p>
        </c:rich>
      </c:tx>
      <c:layout>
        <c:manualLayout>
          <c:xMode val="edge"/>
          <c:yMode val="edge"/>
          <c:x val="0.376248641188759"/>
          <c:y val="4.4189818738411123E-2"/>
        </c:manualLayout>
      </c:layout>
    </c:title>
    <c:view3D>
      <c:perspective val="0"/>
    </c:view3D>
    <c:plotArea>
      <c:layout>
        <c:manualLayout>
          <c:layoutTarget val="inner"/>
          <c:xMode val="edge"/>
          <c:yMode val="edge"/>
          <c:x val="0.15094339622641526"/>
          <c:y val="0.38336052202283882"/>
          <c:w val="0.6270810210876806"/>
          <c:h val="0.36541598694942939"/>
        </c:manualLayout>
      </c:layout>
      <c:pie3DChart>
        <c:varyColors val="1"/>
        <c:ser>
          <c:idx val="0"/>
          <c:order val="0"/>
          <c:dPt>
            <c:idx val="0"/>
            <c:explosion val="8"/>
          </c:dPt>
          <c:dLbls>
            <c:dLbl>
              <c:idx val="0"/>
              <c:layout>
                <c:manualLayout>
                  <c:x val="-0.11432208598786414"/>
                  <c:y val="-0.19734381489426392"/>
                </c:manualLayout>
              </c:layout>
              <c:dLblPos val="bestFit"/>
              <c:showVal val="1"/>
              <c:showPercent val="1"/>
              <c:separator>
</c:separator>
            </c:dLbl>
            <c:dLbl>
              <c:idx val="1"/>
              <c:layout>
                <c:manualLayout>
                  <c:x val="6.0355568761451955E-2"/>
                  <c:y val="-0.28044289732951438"/>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rp_sexe_0221!$E$4:$F$4</c:f>
              <c:strCache>
                <c:ptCount val="2"/>
                <c:pt idx="0">
                  <c:v>femei</c:v>
                </c:pt>
                <c:pt idx="1">
                  <c:v>barbati</c:v>
                </c:pt>
              </c:strCache>
            </c:strRef>
          </c:cat>
          <c:val>
            <c:numRef>
              <c:f>rp_sexe_0221!$E$12:$F$12</c:f>
              <c:numCache>
                <c:formatCode>#,##0</c:formatCode>
                <c:ptCount val="2"/>
                <c:pt idx="0">
                  <c:v>3680575</c:v>
                </c:pt>
                <c:pt idx="1">
                  <c:v>3991910</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28785614127"/>
          <c:w val="8.7680300466643213E-2"/>
          <c:h val="0.14729946427929397"/>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6"/>
  <c:chart>
    <c:title>
      <c:tx>
        <c:rich>
          <a:bodyPr/>
          <a:lstStyle/>
          <a:p>
            <a:pPr>
              <a:defRPr sz="1050"/>
            </a:pPr>
            <a:r>
              <a:rPr lang="en-US" sz="1050"/>
              <a:t>Situatie centralizatoare privind repartizarea</a:t>
            </a:r>
          </a:p>
          <a:p>
            <a:pPr>
              <a:defRPr sz="1050"/>
            </a:pPr>
            <a:r>
              <a:rPr lang="en-US" sz="1050"/>
              <a:t> pe sexe si categorii de varsta a participantilor</a:t>
            </a:r>
          </a:p>
          <a:p>
            <a:pPr>
              <a:defRPr sz="1050"/>
            </a:pPr>
            <a:r>
              <a:rPr lang="en-US" sz="1050"/>
              <a:t> aferente lunii de referinta FEBRUARIE 2021</a:t>
            </a:r>
          </a:p>
        </c:rich>
      </c:tx>
      <c:layout>
        <c:manualLayout>
          <c:xMode val="edge"/>
          <c:yMode val="edge"/>
          <c:x val="0.31459210455835879"/>
          <c:y val="7.8650374182679228E-2"/>
        </c:manualLayout>
      </c:layout>
    </c:title>
    <c:view3D>
      <c:hPercent val="167"/>
      <c:depthPercent val="100"/>
      <c:rAngAx val="1"/>
    </c:view3D>
    <c:plotArea>
      <c:layout>
        <c:manualLayout>
          <c:layoutTarget val="inner"/>
          <c:xMode val="edge"/>
          <c:yMode val="edge"/>
          <c:x val="0.18934911242603567"/>
          <c:y val="0.27032161057272952"/>
          <c:w val="0.55739644970414171"/>
          <c:h val="0.66918776323598772"/>
        </c:manualLayout>
      </c:layout>
      <c:bar3DChart>
        <c:barDir val="bar"/>
        <c:grouping val="clustered"/>
        <c:ser>
          <c:idx val="0"/>
          <c:order val="0"/>
          <c:tx>
            <c:strRef>
              <c:f>rp_varste_sexe_0221!$E$5:$H$5</c:f>
              <c:strCache>
                <c:ptCount val="1"/>
                <c:pt idx="0">
                  <c:v>15-25 ani 25-35 ani 35-45 ani peste 45 de ani</c:v>
                </c:pt>
              </c:strCache>
            </c:strRef>
          </c:tx>
          <c:dLbls>
            <c:dLbl>
              <c:idx val="0"/>
              <c:layout>
                <c:manualLayout>
                  <c:x val="-0.12419450527263987"/>
                  <c:y val="3.616787977117202E-3"/>
                </c:manualLayout>
              </c:layout>
              <c:spPr/>
              <c:txPr>
                <a:bodyPr/>
                <a:lstStyle/>
                <a:p>
                  <a:pPr>
                    <a:defRPr/>
                  </a:pPr>
                  <a:endParaRPr lang="en-US"/>
                </a:p>
              </c:txPr>
              <c:showVal val="1"/>
            </c:dLbl>
            <c:dLbl>
              <c:idx val="1"/>
              <c:layout>
                <c:manualLayout>
                  <c:x val="-0.38107130099861797"/>
                  <c:y val="1.0002530402034695E-4"/>
                </c:manualLayout>
              </c:layout>
              <c:spPr/>
              <c:txPr>
                <a:bodyPr/>
                <a:lstStyle/>
                <a:p>
                  <a:pPr>
                    <a:defRPr/>
                  </a:pPr>
                  <a:endParaRPr lang="en-US"/>
                </a:p>
              </c:txPr>
              <c:showVal val="1"/>
            </c:dLbl>
            <c:dLbl>
              <c:idx val="2"/>
              <c:layout>
                <c:manualLayout>
                  <c:x val="-0.42118610321638805"/>
                  <c:y val="3.639809674074621E-4"/>
                </c:manualLayout>
              </c:layout>
              <c:spPr/>
              <c:txPr>
                <a:bodyPr/>
                <a:lstStyle/>
                <a:p>
                  <a:pPr>
                    <a:defRPr/>
                  </a:pPr>
                  <a:endParaRPr lang="en-US"/>
                </a:p>
              </c:txPr>
              <c:showVal val="1"/>
            </c:dLbl>
            <c:dLbl>
              <c:idx val="3"/>
              <c:layout>
                <c:manualLayout>
                  <c:x val="-0.20305915606703023"/>
                  <c:y val="-6.9335000421733651E-3"/>
                </c:manualLayout>
              </c:layout>
              <c:spPr/>
              <c:txPr>
                <a:bodyPr/>
                <a:lstStyle/>
                <a:p>
                  <a:pPr>
                    <a:defRPr/>
                  </a:pPr>
                  <a:endParaRPr lang="en-US"/>
                </a:p>
              </c:txPr>
              <c:showVal val="1"/>
            </c:dLbl>
            <c:showVal val="1"/>
          </c:dLbls>
          <c:cat>
            <c:strRef>
              <c:f>rp_varste_sexe_0221!$E$5:$H$5</c:f>
              <c:strCache>
                <c:ptCount val="4"/>
                <c:pt idx="0">
                  <c:v>15-25 ani</c:v>
                </c:pt>
                <c:pt idx="1">
                  <c:v>25-35 ani</c:v>
                </c:pt>
                <c:pt idx="2">
                  <c:v>35-45 ani</c:v>
                </c:pt>
                <c:pt idx="3">
                  <c:v>peste 45 de ani</c:v>
                </c:pt>
              </c:strCache>
            </c:strRef>
          </c:cat>
          <c:val>
            <c:numRef>
              <c:f>rp_varste_sexe_0221!$E$14:$H$14</c:f>
              <c:numCache>
                <c:formatCode>#,##0</c:formatCode>
                <c:ptCount val="4"/>
                <c:pt idx="0">
                  <c:v>697641</c:v>
                </c:pt>
                <c:pt idx="1">
                  <c:v>2185742</c:v>
                </c:pt>
                <c:pt idx="2">
                  <c:v>2714904</c:v>
                </c:pt>
                <c:pt idx="3">
                  <c:v>2074198</c:v>
                </c:pt>
              </c:numCache>
            </c:numRef>
          </c:val>
        </c:ser>
        <c:dLbls>
          <c:showVal val="1"/>
        </c:dLbls>
        <c:shape val="box"/>
        <c:axId val="121780096"/>
        <c:axId val="121781632"/>
        <c:axId val="0"/>
      </c:bar3DChart>
      <c:catAx>
        <c:axId val="121780096"/>
        <c:scaling>
          <c:orientation val="minMax"/>
        </c:scaling>
        <c:axPos val="l"/>
        <c:numFmt formatCode="General" sourceLinked="1"/>
        <c:tickLblPos val="low"/>
        <c:txPr>
          <a:bodyPr rot="0" vert="horz"/>
          <a:lstStyle/>
          <a:p>
            <a:pPr>
              <a:defRPr b="1"/>
            </a:pPr>
            <a:endParaRPr lang="en-US"/>
          </a:p>
        </c:txPr>
        <c:crossAx val="121781632"/>
        <c:crosses val="autoZero"/>
        <c:lblAlgn val="ctr"/>
        <c:lblOffset val="100"/>
        <c:tickLblSkip val="1"/>
        <c:tickMarkSkip val="1"/>
      </c:catAx>
      <c:valAx>
        <c:axId val="121781632"/>
        <c:scaling>
          <c:orientation val="minMax"/>
        </c:scaling>
        <c:axPos val="b"/>
        <c:majorGridlines/>
        <c:numFmt formatCode="#,##0" sourceLinked="1"/>
        <c:tickLblPos val="nextTo"/>
        <c:txPr>
          <a:bodyPr rot="0" vert="horz"/>
          <a:lstStyle/>
          <a:p>
            <a:pPr>
              <a:defRPr b="1"/>
            </a:pPr>
            <a:endParaRPr lang="en-US"/>
          </a:p>
        </c:txPr>
        <c:crossAx val="121780096"/>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33" r="0.75000000000000033"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9</xdr:col>
      <xdr:colOff>181583</xdr:colOff>
      <xdr:row>32</xdr:row>
      <xdr:rowOff>119219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7011008" cy="4005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153447</xdr:colOff>
      <xdr:row>29</xdr:row>
      <xdr:rowOff>73128</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687722" cy="41212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854856</xdr:colOff>
      <xdr:row>29</xdr:row>
      <xdr:rowOff>54839</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857250"/>
          <a:ext cx="7541406" cy="41029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9525</xdr:rowOff>
    </xdr:to>
    <xdr:graphicFrame macro="">
      <xdr:nvGraphicFramePr>
        <xdr:cNvPr id="616453"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30</xdr:row>
      <xdr:rowOff>9525</xdr:rowOff>
    </xdr:to>
    <xdr:graphicFrame macro="">
      <xdr:nvGraphicFramePr>
        <xdr:cNvPr id="62873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sheetPr>
    <pageSetUpPr fitToPage="1"/>
  </sheetPr>
  <dimension ref="B1:N31"/>
  <sheetViews>
    <sheetView tabSelected="1" zoomScaleNormal="100" workbookViewId="0">
      <selection activeCell="C22" sqref="C22"/>
    </sheetView>
  </sheetViews>
  <sheetFormatPr defaultRowHeight="12.75"/>
  <cols>
    <col min="2" max="2" width="6.28515625" customWidth="1"/>
    <col min="3" max="3" width="18.42578125" style="7" customWidth="1"/>
    <col min="4" max="4" width="13.5703125" customWidth="1"/>
    <col min="5" max="5" width="12.85546875" customWidth="1"/>
    <col min="6" max="7" width="13.7109375" bestFit="1" customWidth="1"/>
    <col min="8" max="8" width="12.42578125" customWidth="1"/>
    <col min="9" max="9" width="16.42578125" customWidth="1"/>
    <col min="10" max="10" width="15.42578125" style="4" bestFit="1" customWidth="1"/>
    <col min="11" max="11" width="14.5703125" style="4" customWidth="1"/>
  </cols>
  <sheetData>
    <row r="1" spans="2:14" ht="13.5" thickBot="1"/>
    <row r="2" spans="2:14" ht="42" customHeight="1">
      <c r="B2" s="107" t="s">
        <v>223</v>
      </c>
      <c r="C2" s="108"/>
      <c r="D2" s="108"/>
      <c r="E2" s="108"/>
      <c r="F2" s="108"/>
      <c r="G2" s="108"/>
      <c r="H2" s="108"/>
      <c r="I2" s="108"/>
      <c r="J2" s="108"/>
      <c r="K2" s="109"/>
    </row>
    <row r="3" spans="2:14" s="5" customFormat="1" ht="76.5" customHeight="1">
      <c r="B3" s="111" t="s">
        <v>11</v>
      </c>
      <c r="C3" s="106" t="s">
        <v>152</v>
      </c>
      <c r="D3" s="106" t="s">
        <v>105</v>
      </c>
      <c r="E3" s="106" t="s">
        <v>120</v>
      </c>
      <c r="F3" s="106" t="s">
        <v>121</v>
      </c>
      <c r="G3" s="106"/>
      <c r="H3" s="106"/>
      <c r="I3" s="106" t="s">
        <v>122</v>
      </c>
      <c r="J3" s="112" t="s">
        <v>123</v>
      </c>
      <c r="K3" s="110" t="s">
        <v>124</v>
      </c>
    </row>
    <row r="4" spans="2:14" s="5" customFormat="1" ht="56.25" customHeight="1">
      <c r="B4" s="111" t="s">
        <v>11</v>
      </c>
      <c r="C4" s="106"/>
      <c r="D4" s="106"/>
      <c r="E4" s="106"/>
      <c r="F4" s="33" t="s">
        <v>9</v>
      </c>
      <c r="G4" s="33" t="s">
        <v>125</v>
      </c>
      <c r="H4" s="33" t="s">
        <v>126</v>
      </c>
      <c r="I4" s="106"/>
      <c r="J4" s="112"/>
      <c r="K4" s="110"/>
    </row>
    <row r="5" spans="2:14" s="6" customFormat="1" ht="13.5" hidden="1" customHeight="1">
      <c r="B5" s="23"/>
      <c r="C5" s="21"/>
      <c r="D5" s="22" t="s">
        <v>110</v>
      </c>
      <c r="E5" s="22" t="s">
        <v>133</v>
      </c>
      <c r="F5" s="22" t="s">
        <v>134</v>
      </c>
      <c r="G5" s="22" t="s">
        <v>135</v>
      </c>
      <c r="H5" s="22" t="s">
        <v>136</v>
      </c>
      <c r="I5" s="21"/>
      <c r="J5" s="28" t="s">
        <v>137</v>
      </c>
      <c r="K5" s="32"/>
    </row>
    <row r="6" spans="2:14" ht="15">
      <c r="B6" s="38">
        <v>1</v>
      </c>
      <c r="C6" s="39" t="s">
        <v>162</v>
      </c>
      <c r="D6" s="40">
        <v>1073235</v>
      </c>
      <c r="E6" s="40">
        <v>1146427</v>
      </c>
      <c r="F6" s="40">
        <v>107976605</v>
      </c>
      <c r="G6" s="40">
        <v>105066889</v>
      </c>
      <c r="H6" s="40">
        <v>2909716</v>
      </c>
      <c r="I6" s="40">
        <f t="shared" ref="I6:I12" si="0">F6/$C$15</f>
        <v>21919288.077789731</v>
      </c>
      <c r="J6" s="40">
        <v>2801901509</v>
      </c>
      <c r="K6" s="41">
        <f t="shared" ref="K6:K12" si="1">J6/$C$15</f>
        <v>568786973.26485455</v>
      </c>
      <c r="N6" s="19"/>
    </row>
    <row r="7" spans="2:14" ht="15">
      <c r="B7" s="42">
        <v>2</v>
      </c>
      <c r="C7" s="39" t="s">
        <v>127</v>
      </c>
      <c r="D7" s="40">
        <v>1618635</v>
      </c>
      <c r="E7" s="40">
        <v>1723225</v>
      </c>
      <c r="F7" s="40">
        <v>162349089</v>
      </c>
      <c r="G7" s="40">
        <v>157971868</v>
      </c>
      <c r="H7" s="40">
        <v>4377221</v>
      </c>
      <c r="I7" s="40">
        <f t="shared" si="0"/>
        <v>32956921.093765859</v>
      </c>
      <c r="J7" s="40">
        <v>4212757477</v>
      </c>
      <c r="K7" s="41">
        <f t="shared" si="1"/>
        <v>855191221.65607679</v>
      </c>
      <c r="N7" s="19"/>
    </row>
    <row r="8" spans="2:14" ht="15">
      <c r="B8" s="42">
        <v>3</v>
      </c>
      <c r="C8" s="43" t="s">
        <v>7</v>
      </c>
      <c r="D8" s="40">
        <v>696363</v>
      </c>
      <c r="E8" s="40">
        <v>737708</v>
      </c>
      <c r="F8" s="40">
        <v>59732708</v>
      </c>
      <c r="G8" s="40">
        <v>57833336</v>
      </c>
      <c r="H8" s="40">
        <v>1899372</v>
      </c>
      <c r="I8" s="40">
        <f t="shared" si="0"/>
        <v>12125760.337792575</v>
      </c>
      <c r="J8" s="40">
        <v>1542315354</v>
      </c>
      <c r="K8" s="41">
        <f t="shared" si="1"/>
        <v>313090549.11593348</v>
      </c>
      <c r="N8" s="19"/>
    </row>
    <row r="9" spans="2:14" ht="15">
      <c r="B9" s="42">
        <v>4</v>
      </c>
      <c r="C9" s="43" t="s">
        <v>8</v>
      </c>
      <c r="D9" s="40">
        <v>484082</v>
      </c>
      <c r="E9" s="40">
        <v>513020</v>
      </c>
      <c r="F9" s="40">
        <v>40191337</v>
      </c>
      <c r="G9" s="40">
        <v>38772757</v>
      </c>
      <c r="H9" s="40">
        <v>1418580</v>
      </c>
      <c r="I9" s="40">
        <f t="shared" si="0"/>
        <v>8158855.281053978</v>
      </c>
      <c r="J9" s="40">
        <v>1034007512</v>
      </c>
      <c r="K9" s="41">
        <f t="shared" si="1"/>
        <v>209903881.77259901</v>
      </c>
      <c r="N9" s="19"/>
    </row>
    <row r="10" spans="2:14" ht="15">
      <c r="B10" s="42">
        <v>5</v>
      </c>
      <c r="C10" s="43" t="s">
        <v>128</v>
      </c>
      <c r="D10" s="40">
        <v>962019</v>
      </c>
      <c r="E10" s="40">
        <v>1019129</v>
      </c>
      <c r="F10" s="40">
        <v>82814588</v>
      </c>
      <c r="G10" s="40">
        <v>80385250</v>
      </c>
      <c r="H10" s="40">
        <v>2429338</v>
      </c>
      <c r="I10" s="40">
        <f t="shared" si="0"/>
        <v>16811389.943362903</v>
      </c>
      <c r="J10" s="40">
        <v>2143734919</v>
      </c>
      <c r="K10" s="41">
        <f t="shared" si="1"/>
        <v>435178928.36117822</v>
      </c>
      <c r="N10" s="19"/>
    </row>
    <row r="11" spans="2:14" ht="15">
      <c r="B11" s="42">
        <v>6</v>
      </c>
      <c r="C11" s="43" t="s">
        <v>129</v>
      </c>
      <c r="D11" s="40">
        <v>796992</v>
      </c>
      <c r="E11" s="40">
        <v>846453</v>
      </c>
      <c r="F11" s="40">
        <v>72216711</v>
      </c>
      <c r="G11" s="40">
        <v>70003912</v>
      </c>
      <c r="H11" s="40">
        <v>2212799</v>
      </c>
      <c r="I11" s="40">
        <f t="shared" si="0"/>
        <v>14660017.255029334</v>
      </c>
      <c r="J11" s="40">
        <v>1866880659</v>
      </c>
      <c r="K11" s="41">
        <f t="shared" si="1"/>
        <v>378977418.0386107</v>
      </c>
      <c r="N11" s="19"/>
    </row>
    <row r="12" spans="2:14" ht="15">
      <c r="B12" s="42">
        <v>7</v>
      </c>
      <c r="C12" s="43" t="s">
        <v>161</v>
      </c>
      <c r="D12" s="40">
        <v>2041159</v>
      </c>
      <c r="E12" s="40">
        <v>2199607</v>
      </c>
      <c r="F12" s="40">
        <v>251373099</v>
      </c>
      <c r="G12" s="40">
        <v>244884637</v>
      </c>
      <c r="H12" s="40">
        <v>6488462</v>
      </c>
      <c r="I12" s="40">
        <f t="shared" si="0"/>
        <v>51028825.846003942</v>
      </c>
      <c r="J12" s="40">
        <v>6530417047</v>
      </c>
      <c r="K12" s="41">
        <f t="shared" si="1"/>
        <v>1325676914.1917541</v>
      </c>
      <c r="N12" s="19"/>
    </row>
    <row r="13" spans="2:14" ht="15.75" thickBot="1">
      <c r="B13" s="34" t="s">
        <v>12</v>
      </c>
      <c r="C13" s="35"/>
      <c r="D13" s="36">
        <f t="shared" ref="D13:K13" si="2">SUM(D6:D12)</f>
        <v>7672485</v>
      </c>
      <c r="E13" s="36">
        <f t="shared" si="2"/>
        <v>8185569</v>
      </c>
      <c r="F13" s="36">
        <f t="shared" si="2"/>
        <v>776654137</v>
      </c>
      <c r="G13" s="36">
        <f t="shared" si="2"/>
        <v>754918649</v>
      </c>
      <c r="H13" s="36">
        <f t="shared" si="2"/>
        <v>21735488</v>
      </c>
      <c r="I13" s="36">
        <f t="shared" si="2"/>
        <v>157661057.83479834</v>
      </c>
      <c r="J13" s="36">
        <f t="shared" si="2"/>
        <v>20132014477</v>
      </c>
      <c r="K13" s="37">
        <f t="shared" si="2"/>
        <v>4086805886.4010067</v>
      </c>
      <c r="N13" s="18"/>
    </row>
    <row r="15" spans="2:14" s="12" customFormat="1">
      <c r="B15" s="29" t="s">
        <v>224</v>
      </c>
      <c r="C15" s="30">
        <v>4.9260999999999999</v>
      </c>
      <c r="J15" s="13"/>
      <c r="K15" s="13"/>
    </row>
    <row r="16" spans="2:14">
      <c r="B16" s="31"/>
      <c r="C16" s="31" t="s">
        <v>221</v>
      </c>
    </row>
    <row r="17" spans="7:7">
      <c r="G17" s="18"/>
    </row>
    <row r="18" spans="7:7">
      <c r="G18" s="18"/>
    </row>
    <row r="19" spans="7:7">
      <c r="G19" s="18"/>
    </row>
    <row r="20" spans="7:7">
      <c r="G20" s="18"/>
    </row>
    <row r="21" spans="7:7">
      <c r="G21" s="18"/>
    </row>
    <row r="22" spans="7:7">
      <c r="G22" s="18"/>
    </row>
    <row r="23" spans="7:7">
      <c r="G23" s="18"/>
    </row>
    <row r="24" spans="7:7">
      <c r="G24" s="18"/>
    </row>
    <row r="25" spans="7:7">
      <c r="G25" s="18"/>
    </row>
    <row r="26" spans="7:7">
      <c r="G26" s="18"/>
    </row>
    <row r="27" spans="7:7">
      <c r="G27" s="18"/>
    </row>
    <row r="28" spans="7:7">
      <c r="G28" s="18"/>
    </row>
    <row r="29" spans="7:7">
      <c r="G29" s="18"/>
    </row>
    <row r="30" spans="7:7">
      <c r="G30" s="18"/>
    </row>
    <row r="31" spans="7:7">
      <c r="G31" s="18"/>
    </row>
  </sheetData>
  <mergeCells count="9">
    <mergeCell ref="F3:H3"/>
    <mergeCell ref="B2:K2"/>
    <mergeCell ref="K3:K4"/>
    <mergeCell ref="I3:I4"/>
    <mergeCell ref="B3:B4"/>
    <mergeCell ref="C3:C4"/>
    <mergeCell ref="D3:D4"/>
    <mergeCell ref="E3:E4"/>
    <mergeCell ref="J3:J4"/>
  </mergeCells>
  <phoneticPr fontId="32" type="noConversion"/>
  <printOptions horizontalCentered="1"/>
  <pageMargins left="0.196850393700787" right="0.23622047244094499" top="0.59055118110236204" bottom="0.43307086614173201" header="0.35433070866141703" footer="0.196850393700787"/>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I13" sqref="I13"/>
    </sheetView>
  </sheetViews>
  <sheetFormatPr defaultRowHeight="15"/>
  <cols>
    <col min="1" max="1" width="9.140625" style="8"/>
    <col min="2" max="2" width="7.85546875" style="8" customWidth="1"/>
    <col min="3" max="3" width="20.140625" style="8" customWidth="1"/>
    <col min="4" max="4" width="13.7109375" style="8" customWidth="1"/>
    <col min="5" max="5" width="16.5703125" style="9" customWidth="1"/>
    <col min="6" max="16384" width="9.140625" style="8"/>
  </cols>
  <sheetData>
    <row r="1" spans="2:5" ht="15.75" thickBot="1"/>
    <row r="2" spans="2:5" ht="52.5" customHeight="1">
      <c r="B2" s="163" t="s">
        <v>262</v>
      </c>
      <c r="C2" s="164"/>
      <c r="D2" s="164"/>
      <c r="E2" s="165"/>
    </row>
    <row r="3" spans="2:5">
      <c r="B3" s="158" t="s">
        <v>13</v>
      </c>
      <c r="C3" s="159"/>
      <c r="D3" s="160" t="s">
        <v>14</v>
      </c>
      <c r="E3" s="161"/>
    </row>
    <row r="4" spans="2:5">
      <c r="B4" s="90" t="s">
        <v>15</v>
      </c>
      <c r="C4" s="91" t="s">
        <v>16</v>
      </c>
      <c r="D4" s="91" t="s">
        <v>17</v>
      </c>
      <c r="E4" s="92" t="s">
        <v>18</v>
      </c>
    </row>
    <row r="5" spans="2:5" ht="15.75">
      <c r="B5" s="93"/>
      <c r="C5" s="94" t="s">
        <v>19</v>
      </c>
      <c r="D5" s="40">
        <v>105708</v>
      </c>
      <c r="E5" s="95">
        <f t="shared" ref="E5:E48" si="0">D5/$D$48</f>
        <v>1.377754404211934E-2</v>
      </c>
    </row>
    <row r="6" spans="2:5" ht="15.75">
      <c r="B6" s="93" t="s">
        <v>20</v>
      </c>
      <c r="C6" s="94" t="s">
        <v>21</v>
      </c>
      <c r="D6" s="40">
        <v>69226</v>
      </c>
      <c r="E6" s="95">
        <f t="shared" si="0"/>
        <v>9.0226308686168818E-3</v>
      </c>
    </row>
    <row r="7" spans="2:5" ht="15.75">
      <c r="B7" s="93" t="s">
        <v>22</v>
      </c>
      <c r="C7" s="94" t="s">
        <v>23</v>
      </c>
      <c r="D7" s="40">
        <v>97383</v>
      </c>
      <c r="E7" s="95">
        <f t="shared" si="0"/>
        <v>1.2692497932547278E-2</v>
      </c>
    </row>
    <row r="8" spans="2:5" ht="15.75">
      <c r="B8" s="93" t="s">
        <v>24</v>
      </c>
      <c r="C8" s="94" t="s">
        <v>25</v>
      </c>
      <c r="D8" s="40">
        <v>125460</v>
      </c>
      <c r="E8" s="95">
        <f t="shared" si="0"/>
        <v>1.6351938126956261E-2</v>
      </c>
    </row>
    <row r="9" spans="2:5" ht="15.75">
      <c r="B9" s="93" t="s">
        <v>26</v>
      </c>
      <c r="C9" s="94" t="s">
        <v>27</v>
      </c>
      <c r="D9" s="40">
        <v>104956</v>
      </c>
      <c r="E9" s="95">
        <f t="shared" si="0"/>
        <v>1.3679531468618056E-2</v>
      </c>
    </row>
    <row r="10" spans="2:5" ht="15.75">
      <c r="B10" s="93" t="s">
        <v>28</v>
      </c>
      <c r="C10" s="94" t="s">
        <v>29</v>
      </c>
      <c r="D10" s="40">
        <v>158151</v>
      </c>
      <c r="E10" s="95">
        <f t="shared" si="0"/>
        <v>2.0612748021012747E-2</v>
      </c>
    </row>
    <row r="11" spans="2:5" ht="15.75">
      <c r="B11" s="93" t="s">
        <v>30</v>
      </c>
      <c r="C11" s="94" t="s">
        <v>31</v>
      </c>
      <c r="D11" s="40">
        <v>69796</v>
      </c>
      <c r="E11" s="95">
        <f t="shared" si="0"/>
        <v>9.0969223139569511E-3</v>
      </c>
    </row>
    <row r="12" spans="2:5" ht="15.75">
      <c r="B12" s="93" t="s">
        <v>32</v>
      </c>
      <c r="C12" s="94" t="s">
        <v>33</v>
      </c>
      <c r="D12" s="40">
        <v>58415</v>
      </c>
      <c r="E12" s="95">
        <f t="shared" si="0"/>
        <v>7.6135697886669049E-3</v>
      </c>
    </row>
    <row r="13" spans="2:5" ht="15.75">
      <c r="B13" s="93" t="s">
        <v>34</v>
      </c>
      <c r="C13" s="94" t="s">
        <v>35</v>
      </c>
      <c r="D13" s="40">
        <v>137196</v>
      </c>
      <c r="E13" s="95">
        <f t="shared" si="0"/>
        <v>1.7881559885747578E-2</v>
      </c>
    </row>
    <row r="14" spans="2:5" ht="15.75">
      <c r="B14" s="93" t="s">
        <v>36</v>
      </c>
      <c r="C14" s="94" t="s">
        <v>37</v>
      </c>
      <c r="D14" s="40">
        <v>48712</v>
      </c>
      <c r="E14" s="95">
        <f t="shared" si="0"/>
        <v>6.3489208515885012E-3</v>
      </c>
    </row>
    <row r="15" spans="2:5" ht="15.75">
      <c r="B15" s="93" t="s">
        <v>38</v>
      </c>
      <c r="C15" s="94" t="s">
        <v>39</v>
      </c>
      <c r="D15" s="40">
        <v>72209</v>
      </c>
      <c r="E15" s="95">
        <f t="shared" si="0"/>
        <v>9.4114227658965779E-3</v>
      </c>
    </row>
    <row r="16" spans="2:5" ht="15.75">
      <c r="B16" s="93" t="s">
        <v>40</v>
      </c>
      <c r="C16" s="94" t="s">
        <v>41</v>
      </c>
      <c r="D16" s="40">
        <v>48029</v>
      </c>
      <c r="E16" s="95">
        <f t="shared" si="0"/>
        <v>6.2599014530494356E-3</v>
      </c>
    </row>
    <row r="17" spans="2:5" ht="15.75">
      <c r="B17" s="93" t="s">
        <v>42</v>
      </c>
      <c r="C17" s="94" t="s">
        <v>43</v>
      </c>
      <c r="D17" s="40">
        <v>217688</v>
      </c>
      <c r="E17" s="95">
        <f t="shared" si="0"/>
        <v>2.8372554654717476E-2</v>
      </c>
    </row>
    <row r="18" spans="2:5" ht="15.75">
      <c r="B18" s="93" t="s">
        <v>44</v>
      </c>
      <c r="C18" s="94" t="s">
        <v>45</v>
      </c>
      <c r="D18" s="40">
        <v>178275</v>
      </c>
      <c r="E18" s="95">
        <f t="shared" si="0"/>
        <v>2.3235627049124241E-2</v>
      </c>
    </row>
    <row r="19" spans="2:5" ht="15.75">
      <c r="B19" s="93" t="s">
        <v>46</v>
      </c>
      <c r="C19" s="94" t="s">
        <v>47</v>
      </c>
      <c r="D19" s="40">
        <v>54308</v>
      </c>
      <c r="E19" s="95">
        <f t="shared" si="0"/>
        <v>7.0782803746113551E-3</v>
      </c>
    </row>
    <row r="20" spans="2:5" ht="15.75">
      <c r="B20" s="93" t="s">
        <v>48</v>
      </c>
      <c r="C20" s="94" t="s">
        <v>49</v>
      </c>
      <c r="D20" s="40">
        <v>68284</v>
      </c>
      <c r="E20" s="95">
        <f t="shared" si="0"/>
        <v>8.8998544800022415E-3</v>
      </c>
    </row>
    <row r="21" spans="2:5" ht="15.75">
      <c r="B21" s="93" t="s">
        <v>50</v>
      </c>
      <c r="C21" s="94" t="s">
        <v>51</v>
      </c>
      <c r="D21" s="40">
        <v>132376</v>
      </c>
      <c r="E21" s="95">
        <f t="shared" si="0"/>
        <v>1.7253340997082433E-2</v>
      </c>
    </row>
    <row r="22" spans="2:5" ht="15.75">
      <c r="B22" s="93" t="s">
        <v>52</v>
      </c>
      <c r="C22" s="94" t="s">
        <v>53</v>
      </c>
      <c r="D22" s="40">
        <v>124169</v>
      </c>
      <c r="E22" s="95">
        <f t="shared" si="0"/>
        <v>1.6183674520054453E-2</v>
      </c>
    </row>
    <row r="23" spans="2:5" ht="15.75">
      <c r="B23" s="93" t="s">
        <v>54</v>
      </c>
      <c r="C23" s="94" t="s">
        <v>55</v>
      </c>
      <c r="D23" s="40">
        <v>71275</v>
      </c>
      <c r="E23" s="95">
        <f t="shared" si="0"/>
        <v>9.2896890642340784E-3</v>
      </c>
    </row>
    <row r="24" spans="2:5" ht="15.75">
      <c r="B24" s="93" t="s">
        <v>56</v>
      </c>
      <c r="C24" s="94" t="s">
        <v>57</v>
      </c>
      <c r="D24" s="40">
        <v>99269</v>
      </c>
      <c r="E24" s="95">
        <f t="shared" si="0"/>
        <v>1.2938311381514593E-2</v>
      </c>
    </row>
    <row r="25" spans="2:5" ht="15.75">
      <c r="B25" s="93" t="s">
        <v>58</v>
      </c>
      <c r="C25" s="94" t="s">
        <v>59</v>
      </c>
      <c r="D25" s="40">
        <v>107426</v>
      </c>
      <c r="E25" s="95">
        <f t="shared" si="0"/>
        <v>1.4001461065091689E-2</v>
      </c>
    </row>
    <row r="26" spans="2:5" ht="15.75">
      <c r="B26" s="93" t="s">
        <v>60</v>
      </c>
      <c r="C26" s="94" t="s">
        <v>61</v>
      </c>
      <c r="D26" s="40">
        <v>33949</v>
      </c>
      <c r="E26" s="95">
        <f t="shared" si="0"/>
        <v>4.4247724172807113E-3</v>
      </c>
    </row>
    <row r="27" spans="2:5" ht="15.75">
      <c r="B27" s="93" t="s">
        <v>62</v>
      </c>
      <c r="C27" s="94" t="s">
        <v>63</v>
      </c>
      <c r="D27" s="40">
        <v>199704</v>
      </c>
      <c r="E27" s="95">
        <f t="shared" si="0"/>
        <v>2.6028594386303786E-2</v>
      </c>
    </row>
    <row r="28" spans="2:5" ht="15.75">
      <c r="B28" s="93" t="s">
        <v>64</v>
      </c>
      <c r="C28" s="94" t="s">
        <v>65</v>
      </c>
      <c r="D28" s="40">
        <v>23157</v>
      </c>
      <c r="E28" s="95">
        <f t="shared" si="0"/>
        <v>3.0181877188420699E-3</v>
      </c>
    </row>
    <row r="29" spans="2:5" ht="15.75">
      <c r="B29" s="93" t="s">
        <v>66</v>
      </c>
      <c r="C29" s="94" t="s">
        <v>67</v>
      </c>
      <c r="D29" s="40">
        <v>135145</v>
      </c>
      <c r="E29" s="95">
        <f t="shared" si="0"/>
        <v>1.7614241018392346E-2</v>
      </c>
    </row>
    <row r="30" spans="2:5" ht="15.75">
      <c r="B30" s="93" t="s">
        <v>68</v>
      </c>
      <c r="C30" s="94" t="s">
        <v>69</v>
      </c>
      <c r="D30" s="40">
        <v>41468</v>
      </c>
      <c r="E30" s="95">
        <f t="shared" si="0"/>
        <v>5.4047678164245352E-3</v>
      </c>
    </row>
    <row r="31" spans="2:5" ht="15.75">
      <c r="B31" s="93" t="s">
        <v>70</v>
      </c>
      <c r="C31" s="94" t="s">
        <v>71</v>
      </c>
      <c r="D31" s="40">
        <v>161812</v>
      </c>
      <c r="E31" s="95">
        <f t="shared" si="0"/>
        <v>2.1089907637486419E-2</v>
      </c>
    </row>
    <row r="32" spans="2:5" ht="15.75">
      <c r="B32" s="93" t="s">
        <v>72</v>
      </c>
      <c r="C32" s="94" t="s">
        <v>73</v>
      </c>
      <c r="D32" s="40">
        <v>105321</v>
      </c>
      <c r="E32" s="95">
        <f t="shared" si="0"/>
        <v>1.3727104060809504E-2</v>
      </c>
    </row>
    <row r="33" spans="2:13" ht="15.75">
      <c r="B33" s="93" t="s">
        <v>74</v>
      </c>
      <c r="C33" s="94" t="s">
        <v>75</v>
      </c>
      <c r="D33" s="40">
        <v>77732</v>
      </c>
      <c r="E33" s="95">
        <f t="shared" si="0"/>
        <v>1.0131267770481142E-2</v>
      </c>
    </row>
    <row r="34" spans="2:13" ht="15.75">
      <c r="B34" s="93" t="s">
        <v>76</v>
      </c>
      <c r="C34" s="94" t="s">
        <v>77</v>
      </c>
      <c r="D34" s="40">
        <v>173403</v>
      </c>
      <c r="E34" s="95">
        <f t="shared" si="0"/>
        <v>2.2600630695270175E-2</v>
      </c>
    </row>
    <row r="35" spans="2:13" ht="15.75">
      <c r="B35" s="93" t="s">
        <v>78</v>
      </c>
      <c r="C35" s="94" t="s">
        <v>79</v>
      </c>
      <c r="D35" s="40">
        <v>123079</v>
      </c>
      <c r="E35" s="95">
        <f t="shared" si="0"/>
        <v>1.6041608422825201E-2</v>
      </c>
    </row>
    <row r="36" spans="2:13" ht="15.75">
      <c r="B36" s="93" t="s">
        <v>80</v>
      </c>
      <c r="C36" s="94" t="s">
        <v>81</v>
      </c>
      <c r="D36" s="40">
        <v>69387</v>
      </c>
      <c r="E36" s="95">
        <f t="shared" si="0"/>
        <v>9.0436149435287258E-3</v>
      </c>
    </row>
    <row r="37" spans="2:13" ht="15.75">
      <c r="B37" s="93" t="s">
        <v>82</v>
      </c>
      <c r="C37" s="94" t="s">
        <v>83</v>
      </c>
      <c r="D37" s="40">
        <v>182038</v>
      </c>
      <c r="E37" s="95">
        <f t="shared" si="0"/>
        <v>2.3726080924237714E-2</v>
      </c>
    </row>
    <row r="38" spans="2:13" ht="15.75">
      <c r="B38" s="93" t="s">
        <v>84</v>
      </c>
      <c r="C38" s="94" t="s">
        <v>85</v>
      </c>
      <c r="D38" s="40">
        <v>168678</v>
      </c>
      <c r="E38" s="95">
        <f t="shared" si="0"/>
        <v>2.1984793714161708E-2</v>
      </c>
    </row>
    <row r="39" spans="2:13" ht="15.75">
      <c r="B39" s="93" t="s">
        <v>86</v>
      </c>
      <c r="C39" s="94" t="s">
        <v>87</v>
      </c>
      <c r="D39" s="40">
        <v>41607</v>
      </c>
      <c r="E39" s="95">
        <f t="shared" si="0"/>
        <v>5.4228845022179905E-3</v>
      </c>
    </row>
    <row r="40" spans="2:13" ht="15.75">
      <c r="B40" s="93" t="s">
        <v>88</v>
      </c>
      <c r="C40" s="94" t="s">
        <v>89</v>
      </c>
      <c r="D40" s="40">
        <v>368435</v>
      </c>
      <c r="E40" s="95">
        <f t="shared" si="0"/>
        <v>4.802029590152343E-2</v>
      </c>
      <c r="M40" s="20"/>
    </row>
    <row r="41" spans="2:13" ht="15.75">
      <c r="B41" s="93" t="s">
        <v>90</v>
      </c>
      <c r="C41" s="94" t="s">
        <v>91</v>
      </c>
      <c r="D41" s="40">
        <v>58214</v>
      </c>
      <c r="E41" s="95">
        <f t="shared" si="0"/>
        <v>7.5873722789943547E-3</v>
      </c>
    </row>
    <row r="42" spans="2:13" ht="15.75">
      <c r="B42" s="93" t="s">
        <v>92</v>
      </c>
      <c r="C42" s="94" t="s">
        <v>93</v>
      </c>
      <c r="D42" s="40">
        <v>86892</v>
      </c>
      <c r="E42" s="95">
        <f t="shared" si="0"/>
        <v>1.1325144330682954E-2</v>
      </c>
    </row>
    <row r="43" spans="2:13" ht="15.75">
      <c r="B43" s="93" t="s">
        <v>94</v>
      </c>
      <c r="C43" s="94" t="s">
        <v>95</v>
      </c>
      <c r="D43" s="40">
        <v>108877</v>
      </c>
      <c r="E43" s="95">
        <f t="shared" si="0"/>
        <v>1.419057841103632E-2</v>
      </c>
    </row>
    <row r="44" spans="2:13" ht="15.75">
      <c r="B44" s="93" t="s">
        <v>96</v>
      </c>
      <c r="C44" s="94" t="s">
        <v>97</v>
      </c>
      <c r="D44" s="40">
        <v>85216</v>
      </c>
      <c r="E44" s="95">
        <f t="shared" si="0"/>
        <v>1.1106701414209347E-2</v>
      </c>
    </row>
    <row r="45" spans="2:13" ht="15.75">
      <c r="B45" s="93" t="s">
        <v>98</v>
      </c>
      <c r="C45" s="94" t="s">
        <v>99</v>
      </c>
      <c r="D45" s="40">
        <v>41861</v>
      </c>
      <c r="E45" s="95">
        <f t="shared" si="0"/>
        <v>5.4559898129484773E-3</v>
      </c>
    </row>
    <row r="46" spans="2:13" ht="15.75">
      <c r="B46" s="93" t="s">
        <v>100</v>
      </c>
      <c r="C46" s="94" t="s">
        <v>101</v>
      </c>
      <c r="D46" s="40">
        <v>2481292</v>
      </c>
      <c r="E46" s="95">
        <f t="shared" si="0"/>
        <v>0.32340134910658019</v>
      </c>
    </row>
    <row r="47" spans="2:13" ht="15.75">
      <c r="B47" s="93" t="s">
        <v>102</v>
      </c>
      <c r="C47" s="94" t="s">
        <v>103</v>
      </c>
      <c r="D47" s="40">
        <v>756907</v>
      </c>
      <c r="E47" s="95">
        <f t="shared" si="0"/>
        <v>9.865213161055382E-2</v>
      </c>
    </row>
    <row r="48" spans="2:13" ht="16.5" thickBot="1">
      <c r="B48" s="96" t="s">
        <v>104</v>
      </c>
      <c r="C48" s="97" t="s">
        <v>12</v>
      </c>
      <c r="D48" s="36">
        <f>SUM(D5:D47)</f>
        <v>7672485</v>
      </c>
      <c r="E48" s="98">
        <f t="shared" si="0"/>
        <v>1</v>
      </c>
    </row>
    <row r="49" spans="4:4">
      <c r="D49" s="25"/>
    </row>
  </sheetData>
  <mergeCells count="3">
    <mergeCell ref="B3:C3"/>
    <mergeCell ref="D3:E3"/>
    <mergeCell ref="B2:E2"/>
  </mergeCells>
  <phoneticPr fontId="6" type="noConversion"/>
  <printOptions horizontalCentered="1" verticalCentered="1"/>
  <pageMargins left="0.27" right="0.28000000000000003" top="0.26" bottom="0.55000000000000004" header="0.21" footer="0.15"/>
  <pageSetup scale="82"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topLeftCell="A34" workbookViewId="0">
      <selection activeCell="K11" sqref="K11"/>
    </sheetView>
  </sheetViews>
  <sheetFormatPr defaultRowHeight="15"/>
  <cols>
    <col min="2" max="2" width="11.7109375" customWidth="1"/>
    <col min="3" max="3" width="19.28515625" customWidth="1"/>
    <col min="4" max="4" width="28.85546875" customWidth="1"/>
    <col min="5" max="16384" width="9.140625" style="8"/>
  </cols>
  <sheetData>
    <row r="1" spans="2:4" ht="15.75" thickBot="1"/>
    <row r="2" spans="2:4" ht="51.75" customHeight="1">
      <c r="B2" s="168" t="s">
        <v>263</v>
      </c>
      <c r="C2" s="169"/>
      <c r="D2" s="170"/>
    </row>
    <row r="3" spans="2:4" ht="65.25" customHeight="1">
      <c r="B3" s="166" t="s">
        <v>13</v>
      </c>
      <c r="C3" s="167"/>
      <c r="D3" s="99" t="s">
        <v>219</v>
      </c>
    </row>
    <row r="4" spans="2:4">
      <c r="B4" s="90" t="s">
        <v>15</v>
      </c>
      <c r="C4" s="91" t="s">
        <v>155</v>
      </c>
      <c r="D4" s="100"/>
    </row>
    <row r="5" spans="2:4" ht="15.75">
      <c r="B5" s="101"/>
      <c r="C5" s="94" t="s">
        <v>156</v>
      </c>
      <c r="D5" s="102">
        <v>11721</v>
      </c>
    </row>
    <row r="6" spans="2:4" ht="15.75">
      <c r="B6" s="101" t="s">
        <v>20</v>
      </c>
      <c r="C6" s="94" t="s">
        <v>21</v>
      </c>
      <c r="D6" s="102">
        <v>74726</v>
      </c>
    </row>
    <row r="7" spans="2:4" ht="15.75">
      <c r="B7" s="101" t="s">
        <v>22</v>
      </c>
      <c r="C7" s="94" t="s">
        <v>23</v>
      </c>
      <c r="D7" s="102">
        <v>95873</v>
      </c>
    </row>
    <row r="8" spans="2:4" ht="15.75">
      <c r="B8" s="101" t="s">
        <v>24</v>
      </c>
      <c r="C8" s="94" t="s">
        <v>25</v>
      </c>
      <c r="D8" s="102">
        <v>142175</v>
      </c>
    </row>
    <row r="9" spans="2:4" ht="15.75">
      <c r="B9" s="101" t="s">
        <v>26</v>
      </c>
      <c r="C9" s="94" t="s">
        <v>27</v>
      </c>
      <c r="D9" s="102">
        <v>90806</v>
      </c>
    </row>
    <row r="10" spans="2:4" ht="15.75">
      <c r="B10" s="101" t="s">
        <v>28</v>
      </c>
      <c r="C10" s="94" t="s">
        <v>29</v>
      </c>
      <c r="D10" s="102">
        <v>127793</v>
      </c>
    </row>
    <row r="11" spans="2:4" ht="15.75">
      <c r="B11" s="101" t="s">
        <v>30</v>
      </c>
      <c r="C11" s="94" t="s">
        <v>31</v>
      </c>
      <c r="D11" s="102">
        <v>49315</v>
      </c>
    </row>
    <row r="12" spans="2:4" ht="15.75">
      <c r="B12" s="101" t="s">
        <v>32</v>
      </c>
      <c r="C12" s="94" t="s">
        <v>33</v>
      </c>
      <c r="D12" s="102">
        <v>47850</v>
      </c>
    </row>
    <row r="13" spans="2:4" ht="15.75">
      <c r="B13" s="101" t="s">
        <v>34</v>
      </c>
      <c r="C13" s="94" t="s">
        <v>35</v>
      </c>
      <c r="D13" s="102">
        <v>132077</v>
      </c>
    </row>
    <row r="14" spans="2:4" ht="15.75">
      <c r="B14" s="101" t="s">
        <v>36</v>
      </c>
      <c r="C14" s="94" t="s">
        <v>37</v>
      </c>
      <c r="D14" s="102">
        <v>53491</v>
      </c>
    </row>
    <row r="15" spans="2:4" ht="15.75">
      <c r="B15" s="101" t="s">
        <v>38</v>
      </c>
      <c r="C15" s="94" t="s">
        <v>39</v>
      </c>
      <c r="D15" s="102">
        <v>67784</v>
      </c>
    </row>
    <row r="16" spans="2:4" ht="15.75">
      <c r="B16" s="101" t="s">
        <v>40</v>
      </c>
      <c r="C16" s="94" t="s">
        <v>41</v>
      </c>
      <c r="D16" s="102">
        <v>43240</v>
      </c>
    </row>
    <row r="17" spans="2:4" ht="15.75">
      <c r="B17" s="101" t="s">
        <v>42</v>
      </c>
      <c r="C17" s="94" t="s">
        <v>43</v>
      </c>
      <c r="D17" s="102">
        <v>173111</v>
      </c>
    </row>
    <row r="18" spans="2:4" ht="15.75">
      <c r="B18" s="101" t="s">
        <v>44</v>
      </c>
      <c r="C18" s="94" t="s">
        <v>45</v>
      </c>
      <c r="D18" s="102">
        <v>133571</v>
      </c>
    </row>
    <row r="19" spans="2:4" ht="15.75">
      <c r="B19" s="101" t="s">
        <v>46</v>
      </c>
      <c r="C19" s="94" t="s">
        <v>47</v>
      </c>
      <c r="D19" s="102">
        <v>39373</v>
      </c>
    </row>
    <row r="20" spans="2:4" ht="15.75">
      <c r="B20" s="101" t="s">
        <v>48</v>
      </c>
      <c r="C20" s="94" t="s">
        <v>49</v>
      </c>
      <c r="D20" s="102">
        <v>86366</v>
      </c>
    </row>
    <row r="21" spans="2:4" ht="15.75">
      <c r="B21" s="101" t="s">
        <v>50</v>
      </c>
      <c r="C21" s="94" t="s">
        <v>51</v>
      </c>
      <c r="D21" s="102">
        <v>106584</v>
      </c>
    </row>
    <row r="22" spans="2:4" ht="15.75">
      <c r="B22" s="101" t="s">
        <v>52</v>
      </c>
      <c r="C22" s="94" t="s">
        <v>53</v>
      </c>
      <c r="D22" s="102">
        <v>85743</v>
      </c>
    </row>
    <row r="23" spans="2:4" ht="15.75">
      <c r="B23" s="101" t="s">
        <v>54</v>
      </c>
      <c r="C23" s="94" t="s">
        <v>55</v>
      </c>
      <c r="D23" s="102">
        <v>66076</v>
      </c>
    </row>
    <row r="24" spans="2:4" ht="15.75">
      <c r="B24" s="101" t="s">
        <v>56</v>
      </c>
      <c r="C24" s="94" t="s">
        <v>57</v>
      </c>
      <c r="D24" s="102">
        <v>57554</v>
      </c>
    </row>
    <row r="25" spans="2:4" ht="15.75">
      <c r="B25" s="101" t="s">
        <v>58</v>
      </c>
      <c r="C25" s="94" t="s">
        <v>59</v>
      </c>
      <c r="D25" s="102">
        <v>81478</v>
      </c>
    </row>
    <row r="26" spans="2:4" ht="15.75">
      <c r="B26" s="101" t="s">
        <v>60</v>
      </c>
      <c r="C26" s="94" t="s">
        <v>61</v>
      </c>
      <c r="D26" s="102">
        <v>45784</v>
      </c>
    </row>
    <row r="27" spans="2:4" ht="15.75">
      <c r="B27" s="101" t="s">
        <v>62</v>
      </c>
      <c r="C27" s="94" t="s">
        <v>63</v>
      </c>
      <c r="D27" s="102">
        <v>136270</v>
      </c>
    </row>
    <row r="28" spans="2:4" ht="15.75">
      <c r="B28" s="101" t="s">
        <v>64</v>
      </c>
      <c r="C28" s="94" t="s">
        <v>65</v>
      </c>
      <c r="D28" s="102">
        <v>43584</v>
      </c>
    </row>
    <row r="29" spans="2:4" ht="15.75">
      <c r="B29" s="101" t="s">
        <v>66</v>
      </c>
      <c r="C29" s="94" t="s">
        <v>67</v>
      </c>
      <c r="D29" s="102">
        <v>84328</v>
      </c>
    </row>
    <row r="30" spans="2:4" ht="15.75">
      <c r="B30" s="101" t="s">
        <v>68</v>
      </c>
      <c r="C30" s="94" t="s">
        <v>69</v>
      </c>
      <c r="D30" s="102">
        <v>37990</v>
      </c>
    </row>
    <row r="31" spans="2:4" ht="15.75">
      <c r="B31" s="101" t="s">
        <v>70</v>
      </c>
      <c r="C31" s="94" t="s">
        <v>71</v>
      </c>
      <c r="D31" s="102">
        <v>107680</v>
      </c>
    </row>
    <row r="32" spans="2:4" ht="15.75">
      <c r="B32" s="101" t="s">
        <v>72</v>
      </c>
      <c r="C32" s="94" t="s">
        <v>73</v>
      </c>
      <c r="D32" s="102">
        <v>67047</v>
      </c>
    </row>
    <row r="33" spans="2:12" ht="15.75">
      <c r="B33" s="101" t="s">
        <v>74</v>
      </c>
      <c r="C33" s="94" t="s">
        <v>75</v>
      </c>
      <c r="D33" s="102">
        <v>64709</v>
      </c>
    </row>
    <row r="34" spans="2:12" ht="15.75">
      <c r="B34" s="101" t="s">
        <v>76</v>
      </c>
      <c r="C34" s="94" t="s">
        <v>77</v>
      </c>
      <c r="D34" s="102">
        <v>159980</v>
      </c>
    </row>
    <row r="35" spans="2:12" ht="15.75">
      <c r="B35" s="101" t="s">
        <v>78</v>
      </c>
      <c r="C35" s="94" t="s">
        <v>79</v>
      </c>
      <c r="D35" s="102">
        <v>62736</v>
      </c>
    </row>
    <row r="36" spans="2:12" ht="15.75">
      <c r="B36" s="101" t="s">
        <v>80</v>
      </c>
      <c r="C36" s="94" t="s">
        <v>81</v>
      </c>
      <c r="D36" s="102">
        <v>42189</v>
      </c>
    </row>
    <row r="37" spans="2:12" ht="15.75">
      <c r="B37" s="101" t="s">
        <v>82</v>
      </c>
      <c r="C37" s="94" t="s">
        <v>83</v>
      </c>
      <c r="D37" s="102">
        <v>97775</v>
      </c>
    </row>
    <row r="38" spans="2:12" ht="15.75">
      <c r="B38" s="101" t="s">
        <v>84</v>
      </c>
      <c r="C38" s="94" t="s">
        <v>85</v>
      </c>
      <c r="D38" s="102">
        <v>89497</v>
      </c>
    </row>
    <row r="39" spans="2:12" ht="15.75">
      <c r="B39" s="101" t="s">
        <v>86</v>
      </c>
      <c r="C39" s="94" t="s">
        <v>87</v>
      </c>
      <c r="D39" s="102">
        <v>52436</v>
      </c>
    </row>
    <row r="40" spans="2:12" ht="15.75">
      <c r="B40" s="101" t="s">
        <v>88</v>
      </c>
      <c r="C40" s="94" t="s">
        <v>89</v>
      </c>
      <c r="D40" s="102">
        <v>169129</v>
      </c>
    </row>
    <row r="41" spans="2:12" ht="15.75">
      <c r="B41" s="101" t="s">
        <v>90</v>
      </c>
      <c r="C41" s="94" t="s">
        <v>91</v>
      </c>
      <c r="D41" s="102">
        <v>34931</v>
      </c>
    </row>
    <row r="42" spans="2:12" ht="15.75">
      <c r="B42" s="101" t="s">
        <v>92</v>
      </c>
      <c r="C42" s="94" t="s">
        <v>93</v>
      </c>
      <c r="D42" s="102">
        <v>48535</v>
      </c>
    </row>
    <row r="43" spans="2:12" ht="15.75">
      <c r="B43" s="101" t="s">
        <v>94</v>
      </c>
      <c r="C43" s="94" t="s">
        <v>95</v>
      </c>
      <c r="D43" s="102">
        <v>67285</v>
      </c>
    </row>
    <row r="44" spans="2:12" ht="15.75">
      <c r="B44" s="101" t="s">
        <v>96</v>
      </c>
      <c r="C44" s="94" t="s">
        <v>97</v>
      </c>
      <c r="D44" s="102">
        <v>43787</v>
      </c>
      <c r="L44" s="20"/>
    </row>
    <row r="45" spans="2:12" ht="15.75">
      <c r="B45" s="101" t="s">
        <v>98</v>
      </c>
      <c r="C45" s="94" t="s">
        <v>99</v>
      </c>
      <c r="D45" s="102">
        <v>49003</v>
      </c>
    </row>
    <row r="46" spans="2:12" ht="15.75">
      <c r="B46" s="101" t="s">
        <v>100</v>
      </c>
      <c r="C46" s="94" t="s">
        <v>101</v>
      </c>
      <c r="D46" s="102">
        <v>62869</v>
      </c>
    </row>
    <row r="47" spans="2:12" ht="15.75">
      <c r="B47" s="101">
        <v>421</v>
      </c>
      <c r="C47" s="94" t="s">
        <v>101</v>
      </c>
      <c r="D47" s="102">
        <v>91157</v>
      </c>
    </row>
    <row r="48" spans="2:12" ht="15.75">
      <c r="B48" s="101">
        <v>431</v>
      </c>
      <c r="C48" s="94" t="s">
        <v>101</v>
      </c>
      <c r="D48" s="102">
        <v>119475</v>
      </c>
    </row>
    <row r="49" spans="2:4" ht="15.75">
      <c r="B49" s="101">
        <v>441</v>
      </c>
      <c r="C49" s="94" t="s">
        <v>101</v>
      </c>
      <c r="D49" s="102">
        <v>90657</v>
      </c>
    </row>
    <row r="50" spans="2:4" ht="15.75">
      <c r="B50" s="101">
        <v>451</v>
      </c>
      <c r="C50" s="94" t="s">
        <v>101</v>
      </c>
      <c r="D50" s="102">
        <v>75009</v>
      </c>
    </row>
    <row r="51" spans="2:4" ht="15.75">
      <c r="B51" s="101">
        <v>461</v>
      </c>
      <c r="C51" s="94" t="s">
        <v>101</v>
      </c>
      <c r="D51" s="102">
        <v>109909</v>
      </c>
    </row>
    <row r="52" spans="2:4" ht="15.75">
      <c r="B52" s="101" t="s">
        <v>102</v>
      </c>
      <c r="C52" s="94" t="s">
        <v>103</v>
      </c>
      <c r="D52" s="102">
        <v>129452</v>
      </c>
    </row>
    <row r="53" spans="2:4" ht="16.5" thickBot="1">
      <c r="B53" s="96" t="s">
        <v>104</v>
      </c>
      <c r="C53" s="97" t="s">
        <v>12</v>
      </c>
      <c r="D53" s="103">
        <f>SUM(D5:D52)</f>
        <v>3949910</v>
      </c>
    </row>
  </sheetData>
  <mergeCells count="2">
    <mergeCell ref="B3:C3"/>
    <mergeCell ref="B2:D2"/>
  </mergeCells>
  <phoneticPr fontId="6" type="noConversion"/>
  <printOptions horizontalCentered="1" verticalCentered="1"/>
  <pageMargins left="0.27" right="0.28000000000000003" top="0.26" bottom="0.55000000000000004" header="0.21" footer="0.15"/>
  <pageSetup scale="78"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7"/>
  <sheetViews>
    <sheetView workbookViewId="0">
      <selection activeCell="G23" sqref="G23"/>
    </sheetView>
  </sheetViews>
  <sheetFormatPr defaultRowHeight="12.75"/>
  <cols>
    <col min="1" max="1" width="12.140625" customWidth="1"/>
    <col min="2" max="2" width="32.140625" customWidth="1"/>
    <col min="3" max="3" width="33.42578125" customWidth="1"/>
  </cols>
  <sheetData>
    <row r="1" spans="2:3" ht="16.5" thickBot="1">
      <c r="B1" s="162"/>
      <c r="C1" s="162"/>
    </row>
    <row r="2" spans="2:3" ht="39" customHeight="1">
      <c r="B2" s="171" t="s">
        <v>264</v>
      </c>
      <c r="C2" s="172"/>
    </row>
    <row r="3" spans="2:3">
      <c r="B3" s="90" t="s">
        <v>153</v>
      </c>
      <c r="C3" s="100" t="s">
        <v>14</v>
      </c>
    </row>
    <row r="4" spans="2:3" ht="15">
      <c r="B4" s="104" t="s">
        <v>167</v>
      </c>
      <c r="C4" s="41">
        <v>108011</v>
      </c>
    </row>
    <row r="5" spans="2:3" ht="15">
      <c r="B5" s="104" t="s">
        <v>171</v>
      </c>
      <c r="C5" s="41">
        <v>107613</v>
      </c>
    </row>
    <row r="6" spans="2:3" ht="15">
      <c r="B6" s="104" t="s">
        <v>175</v>
      </c>
      <c r="C6" s="41">
        <v>107162</v>
      </c>
    </row>
    <row r="7" spans="2:3" ht="15">
      <c r="B7" s="104" t="s">
        <v>178</v>
      </c>
      <c r="C7" s="41">
        <v>106920</v>
      </c>
    </row>
    <row r="8" spans="2:3" ht="15">
      <c r="B8" s="104" t="s">
        <v>183</v>
      </c>
      <c r="C8" s="41">
        <v>106677</v>
      </c>
    </row>
    <row r="9" spans="2:3" ht="15">
      <c r="B9" s="104" t="s">
        <v>187</v>
      </c>
      <c r="C9" s="41">
        <v>106275</v>
      </c>
    </row>
    <row r="10" spans="2:3" ht="15">
      <c r="B10" s="104" t="s">
        <v>190</v>
      </c>
      <c r="C10" s="41">
        <v>105881</v>
      </c>
    </row>
    <row r="11" spans="2:3" ht="15">
      <c r="B11" s="104" t="s">
        <v>194</v>
      </c>
      <c r="C11" s="41">
        <v>105530</v>
      </c>
    </row>
    <row r="12" spans="2:3" ht="15">
      <c r="B12" s="104" t="s">
        <v>198</v>
      </c>
      <c r="C12" s="41">
        <v>105123</v>
      </c>
    </row>
    <row r="13" spans="2:3" ht="15">
      <c r="B13" s="104" t="s">
        <v>202</v>
      </c>
      <c r="C13" s="41">
        <v>104745</v>
      </c>
    </row>
    <row r="14" spans="2:3" ht="15">
      <c r="B14" s="104" t="s">
        <v>6</v>
      </c>
      <c r="C14" s="41">
        <v>104405</v>
      </c>
    </row>
    <row r="15" spans="2:3" ht="15">
      <c r="B15" s="104" t="s">
        <v>5</v>
      </c>
      <c r="C15" s="41">
        <v>104175</v>
      </c>
    </row>
    <row r="16" spans="2:3" ht="15">
      <c r="B16" s="104" t="s">
        <v>214</v>
      </c>
      <c r="C16" s="41">
        <v>103859</v>
      </c>
    </row>
    <row r="17" spans="2:3" ht="15.75" thickBot="1">
      <c r="B17" s="105" t="s">
        <v>220</v>
      </c>
      <c r="C17" s="89">
        <v>103562</v>
      </c>
    </row>
  </sheetData>
  <mergeCells count="2">
    <mergeCell ref="B1:C1"/>
    <mergeCell ref="B2:C2"/>
  </mergeCells>
  <phoneticPr fontId="30"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E21" sqref="E21"/>
    </sheetView>
  </sheetViews>
  <sheetFormatPr defaultColWidth="11.42578125" defaultRowHeight="12.75"/>
  <cols>
    <col min="2" max="2" width="6.28515625" customWidth="1"/>
    <col min="3" max="3" width="19.28515625" style="7" customWidth="1"/>
    <col min="4" max="4" width="25.140625" customWidth="1"/>
    <col min="5" max="6" width="13.85546875" bestFit="1" customWidth="1"/>
  </cols>
  <sheetData>
    <row r="1" spans="2:8" ht="13.5" thickBot="1"/>
    <row r="2" spans="2:8" ht="43.5" customHeight="1">
      <c r="B2" s="107" t="s">
        <v>265</v>
      </c>
      <c r="C2" s="108"/>
      <c r="D2" s="108"/>
      <c r="E2" s="108"/>
      <c r="F2" s="109"/>
    </row>
    <row r="3" spans="2:8" ht="23.25" customHeight="1">
      <c r="B3" s="111" t="s">
        <v>11</v>
      </c>
      <c r="C3" s="106" t="s">
        <v>132</v>
      </c>
      <c r="D3" s="106" t="s">
        <v>105</v>
      </c>
      <c r="E3" s="106" t="s">
        <v>107</v>
      </c>
      <c r="F3" s="113"/>
    </row>
    <row r="4" spans="2:8">
      <c r="B4" s="111"/>
      <c r="C4" s="106"/>
      <c r="D4" s="106"/>
      <c r="E4" s="33" t="s">
        <v>138</v>
      </c>
      <c r="F4" s="44" t="s">
        <v>139</v>
      </c>
    </row>
    <row r="5" spans="2:8" ht="15">
      <c r="B5" s="38">
        <f>k_total_tec_0221!B6</f>
        <v>1</v>
      </c>
      <c r="C5" s="39" t="str">
        <f>k_total_tec_0221!C6</f>
        <v>METROPOLITAN LIFE</v>
      </c>
      <c r="D5" s="40">
        <f t="shared" ref="D5:D11" si="0">E5+F5</f>
        <v>1073235</v>
      </c>
      <c r="E5" s="40">
        <v>512522</v>
      </c>
      <c r="F5" s="41">
        <v>560713</v>
      </c>
      <c r="G5" s="4"/>
      <c r="H5" s="4"/>
    </row>
    <row r="6" spans="2:8" ht="15">
      <c r="B6" s="42">
        <f>k_total_tec_0221!B7</f>
        <v>2</v>
      </c>
      <c r="C6" s="39" t="str">
        <f>k_total_tec_0221!C7</f>
        <v>AZT VIITORUL TAU</v>
      </c>
      <c r="D6" s="40">
        <f t="shared" si="0"/>
        <v>1618635</v>
      </c>
      <c r="E6" s="40">
        <v>773114</v>
      </c>
      <c r="F6" s="41">
        <v>845521</v>
      </c>
      <c r="G6" s="4"/>
      <c r="H6" s="4"/>
    </row>
    <row r="7" spans="2:8" ht="15">
      <c r="B7" s="42">
        <f>k_total_tec_0221!B8</f>
        <v>3</v>
      </c>
      <c r="C7" s="43" t="str">
        <f>k_total_tec_0221!C8</f>
        <v>BCR</v>
      </c>
      <c r="D7" s="40">
        <f t="shared" si="0"/>
        <v>696363</v>
      </c>
      <c r="E7" s="40">
        <v>328314</v>
      </c>
      <c r="F7" s="41">
        <v>368049</v>
      </c>
      <c r="G7" s="4"/>
      <c r="H7" s="4"/>
    </row>
    <row r="8" spans="2:8" ht="15">
      <c r="B8" s="42">
        <v>4</v>
      </c>
      <c r="C8" s="43" t="str">
        <f>k_total_tec_0221!C9</f>
        <v>BRD</v>
      </c>
      <c r="D8" s="40">
        <f t="shared" si="0"/>
        <v>484082</v>
      </c>
      <c r="E8" s="40">
        <v>227321</v>
      </c>
      <c r="F8" s="41">
        <v>256761</v>
      </c>
      <c r="G8" s="4"/>
      <c r="H8" s="4"/>
    </row>
    <row r="9" spans="2:8" ht="15">
      <c r="B9" s="42">
        <f>k_total_tec_0221!B10</f>
        <v>5</v>
      </c>
      <c r="C9" s="43" t="str">
        <f>k_total_tec_0221!C10</f>
        <v>VITAL</v>
      </c>
      <c r="D9" s="40">
        <f t="shared" si="0"/>
        <v>962019</v>
      </c>
      <c r="E9" s="40">
        <v>451961</v>
      </c>
      <c r="F9" s="41">
        <v>510058</v>
      </c>
      <c r="G9" s="4"/>
      <c r="H9" s="4"/>
    </row>
    <row r="10" spans="2:8" ht="15">
      <c r="B10" s="42">
        <f>k_total_tec_0221!B11</f>
        <v>6</v>
      </c>
      <c r="C10" s="43" t="str">
        <f>k_total_tec_0221!C11</f>
        <v>ARIPI</v>
      </c>
      <c r="D10" s="40">
        <f t="shared" si="0"/>
        <v>796992</v>
      </c>
      <c r="E10" s="40">
        <v>376616</v>
      </c>
      <c r="F10" s="41">
        <v>420376</v>
      </c>
      <c r="G10" s="4"/>
      <c r="H10" s="4"/>
    </row>
    <row r="11" spans="2:8" ht="15">
      <c r="B11" s="42">
        <f>k_total_tec_0221!B12</f>
        <v>7</v>
      </c>
      <c r="C11" s="43" t="s">
        <v>161</v>
      </c>
      <c r="D11" s="40">
        <f t="shared" si="0"/>
        <v>2041159</v>
      </c>
      <c r="E11" s="40">
        <v>1010727</v>
      </c>
      <c r="F11" s="41">
        <v>1030432</v>
      </c>
      <c r="G11" s="4"/>
      <c r="H11" s="4"/>
    </row>
    <row r="12" spans="2:8" ht="15.75" thickBot="1">
      <c r="B12" s="173" t="s">
        <v>12</v>
      </c>
      <c r="C12" s="174"/>
      <c r="D12" s="36">
        <f>SUM(D5:D11)</f>
        <v>7672485</v>
      </c>
      <c r="E12" s="36">
        <f>SUM(E5:E11)</f>
        <v>3680575</v>
      </c>
      <c r="F12" s="37">
        <f>SUM(F5:F11)</f>
        <v>3991910</v>
      </c>
      <c r="G12" s="4"/>
      <c r="H12" s="4"/>
    </row>
    <row r="14" spans="2:8">
      <c r="B14" s="10"/>
      <c r="C14" s="11"/>
    </row>
    <row r="15" spans="2:8">
      <c r="B15" s="14"/>
      <c r="C15" s="14"/>
    </row>
  </sheetData>
  <mergeCells count="6">
    <mergeCell ref="B12:C12"/>
    <mergeCell ref="D3:D4"/>
    <mergeCell ref="E3:F3"/>
    <mergeCell ref="B3:B4"/>
    <mergeCell ref="C3:C4"/>
    <mergeCell ref="B2:F2"/>
  </mergeCells>
  <phoneticPr fontId="0" type="noConversion"/>
  <printOptions horizontalCentered="1" verticalCentered="1"/>
  <pageMargins left="0.74803149606299202" right="0.74803149606299202" top="0.98425196850393704" bottom="0.98425196850393704" header="0.511811023622047" footer="0.511811023622047"/>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Q27" sqref="Q27"/>
    </sheetView>
  </sheetViews>
  <sheetFormatPr defaultRowHeight="12.75"/>
  <sheetData/>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sheetPr>
    <pageSetUpPr fitToPage="1"/>
  </sheetPr>
  <dimension ref="B1:P17"/>
  <sheetViews>
    <sheetView zoomScaleNormal="100" workbookViewId="0">
      <selection activeCell="G22" sqref="G22"/>
    </sheetView>
  </sheetViews>
  <sheetFormatPr defaultColWidth="11.42578125" defaultRowHeight="12.75"/>
  <cols>
    <col min="2" max="2" width="6.28515625" customWidth="1"/>
    <col min="3" max="3" width="18.42578125" style="7" customWidth="1"/>
    <col min="4" max="4" width="17.140625" customWidth="1"/>
    <col min="5" max="5" width="9" bestFit="1" customWidth="1"/>
    <col min="6" max="7" width="10.140625" bestFit="1" customWidth="1"/>
    <col min="8" max="8" width="13.28515625" customWidth="1"/>
    <col min="9" max="9" width="9" bestFit="1" customWidth="1"/>
    <col min="10" max="10" width="13"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6" ht="13.5" thickBot="1"/>
    <row r="2" spans="2:16" ht="42.75" customHeight="1">
      <c r="B2" s="107" t="s">
        <v>266</v>
      </c>
      <c r="C2" s="108"/>
      <c r="D2" s="108"/>
      <c r="E2" s="108"/>
      <c r="F2" s="108"/>
      <c r="G2" s="108"/>
      <c r="H2" s="108"/>
      <c r="I2" s="108"/>
      <c r="J2" s="108"/>
      <c r="K2" s="108"/>
      <c r="L2" s="108"/>
      <c r="M2" s="108"/>
      <c r="N2" s="108"/>
      <c r="O2" s="108"/>
      <c r="P2" s="109"/>
    </row>
    <row r="3" spans="2:16" ht="23.25" customHeight="1">
      <c r="B3" s="111" t="s">
        <v>11</v>
      </c>
      <c r="C3" s="106" t="s">
        <v>132</v>
      </c>
      <c r="D3" s="106" t="s">
        <v>105</v>
      </c>
      <c r="E3" s="175"/>
      <c r="F3" s="176"/>
      <c r="G3" s="176"/>
      <c r="H3" s="177"/>
      <c r="I3" s="106" t="s">
        <v>107</v>
      </c>
      <c r="J3" s="106"/>
      <c r="K3" s="106"/>
      <c r="L3" s="106"/>
      <c r="M3" s="106"/>
      <c r="N3" s="106"/>
      <c r="O3" s="106"/>
      <c r="P3" s="113"/>
    </row>
    <row r="4" spans="2:16" ht="23.25" customHeight="1">
      <c r="B4" s="111"/>
      <c r="C4" s="106"/>
      <c r="D4" s="106"/>
      <c r="E4" s="106" t="s">
        <v>12</v>
      </c>
      <c r="F4" s="106"/>
      <c r="G4" s="106"/>
      <c r="H4" s="106"/>
      <c r="I4" s="106" t="s">
        <v>140</v>
      </c>
      <c r="J4" s="106"/>
      <c r="K4" s="106"/>
      <c r="L4" s="106"/>
      <c r="M4" s="106" t="s">
        <v>141</v>
      </c>
      <c r="N4" s="106"/>
      <c r="O4" s="106"/>
      <c r="P4" s="113"/>
    </row>
    <row r="5" spans="2:16" ht="47.25" customHeight="1">
      <c r="B5" s="111"/>
      <c r="C5" s="106"/>
      <c r="D5" s="106"/>
      <c r="E5" s="33" t="s">
        <v>142</v>
      </c>
      <c r="F5" s="33" t="s">
        <v>143</v>
      </c>
      <c r="G5" s="33" t="s">
        <v>158</v>
      </c>
      <c r="H5" s="33" t="s">
        <v>157</v>
      </c>
      <c r="I5" s="33" t="s">
        <v>142</v>
      </c>
      <c r="J5" s="33" t="s">
        <v>143</v>
      </c>
      <c r="K5" s="33" t="s">
        <v>158</v>
      </c>
      <c r="L5" s="33" t="s">
        <v>157</v>
      </c>
      <c r="M5" s="33" t="s">
        <v>142</v>
      </c>
      <c r="N5" s="33" t="s">
        <v>143</v>
      </c>
      <c r="O5" s="33" t="s">
        <v>158</v>
      </c>
      <c r="P5" s="44" t="s">
        <v>157</v>
      </c>
    </row>
    <row r="6" spans="2:16" ht="18" hidden="1" customHeight="1">
      <c r="B6" s="27"/>
      <c r="C6" s="15"/>
      <c r="D6" s="16" t="s">
        <v>144</v>
      </c>
      <c r="E6" s="16" t="s">
        <v>145</v>
      </c>
      <c r="F6" s="16" t="s">
        <v>146</v>
      </c>
      <c r="G6" s="16"/>
      <c r="H6" s="16" t="s">
        <v>147</v>
      </c>
      <c r="I6" s="16" t="s">
        <v>145</v>
      </c>
      <c r="J6" s="16" t="s">
        <v>146</v>
      </c>
      <c r="K6" s="16"/>
      <c r="L6" s="16" t="s">
        <v>147</v>
      </c>
      <c r="M6" s="16" t="s">
        <v>148</v>
      </c>
      <c r="N6" s="16" t="s">
        <v>149</v>
      </c>
      <c r="O6" s="16"/>
      <c r="P6" s="17" t="s">
        <v>150</v>
      </c>
    </row>
    <row r="7" spans="2:16" ht="15">
      <c r="B7" s="38">
        <f>k_total_tec_0221!B6</f>
        <v>1</v>
      </c>
      <c r="C7" s="39" t="str">
        <f>k_total_tec_0221!C6</f>
        <v>METROPOLITAN LIFE</v>
      </c>
      <c r="D7" s="40">
        <f>SUM(E7+F7+G7+H7)</f>
        <v>1073235</v>
      </c>
      <c r="E7" s="40">
        <f>I7+M7</f>
        <v>97165</v>
      </c>
      <c r="F7" s="40">
        <f>J7+N7</f>
        <v>341780</v>
      </c>
      <c r="G7" s="40">
        <f>K7+O7</f>
        <v>370310</v>
      </c>
      <c r="H7" s="40">
        <f>L7+P7</f>
        <v>263980</v>
      </c>
      <c r="I7" s="40">
        <v>44382</v>
      </c>
      <c r="J7" s="40">
        <v>160351</v>
      </c>
      <c r="K7" s="40">
        <v>173356</v>
      </c>
      <c r="L7" s="40">
        <v>134433</v>
      </c>
      <c r="M7" s="40">
        <v>52783</v>
      </c>
      <c r="N7" s="40">
        <v>181429</v>
      </c>
      <c r="O7" s="40">
        <v>196954</v>
      </c>
      <c r="P7" s="41">
        <v>129547</v>
      </c>
    </row>
    <row r="8" spans="2:16" ht="15">
      <c r="B8" s="42">
        <f>k_total_tec_0221!B7</f>
        <v>2</v>
      </c>
      <c r="C8" s="39" t="str">
        <f>k_total_tec_0221!C7</f>
        <v>AZT VIITORUL TAU</v>
      </c>
      <c r="D8" s="40">
        <f t="shared" ref="D8:D13" si="0">SUM(E8+F8+G8+H8)</f>
        <v>1618635</v>
      </c>
      <c r="E8" s="40">
        <f t="shared" ref="E8:E13" si="1">I8+M8</f>
        <v>96898</v>
      </c>
      <c r="F8" s="40">
        <f t="shared" ref="F8:F13" si="2">J8+N8</f>
        <v>331030</v>
      </c>
      <c r="G8" s="40">
        <f t="shared" ref="G8:G13" si="3">K8+O8</f>
        <v>654805</v>
      </c>
      <c r="H8" s="40">
        <f t="shared" ref="H8:H13" si="4">L8+P8</f>
        <v>535902</v>
      </c>
      <c r="I8" s="40">
        <v>44248</v>
      </c>
      <c r="J8" s="40">
        <v>153744</v>
      </c>
      <c r="K8" s="40">
        <v>307224</v>
      </c>
      <c r="L8" s="40">
        <v>267898</v>
      </c>
      <c r="M8" s="40">
        <v>52650</v>
      </c>
      <c r="N8" s="40">
        <v>177286</v>
      </c>
      <c r="O8" s="40">
        <v>347581</v>
      </c>
      <c r="P8" s="41">
        <v>268004</v>
      </c>
    </row>
    <row r="9" spans="2:16" ht="15">
      <c r="B9" s="42">
        <f>k_total_tec_0221!B8</f>
        <v>3</v>
      </c>
      <c r="C9" s="43" t="str">
        <f>k_total_tec_0221!C8</f>
        <v>BCR</v>
      </c>
      <c r="D9" s="40">
        <f t="shared" si="0"/>
        <v>696363</v>
      </c>
      <c r="E9" s="40">
        <f t="shared" si="1"/>
        <v>101021</v>
      </c>
      <c r="F9" s="40">
        <f t="shared" si="2"/>
        <v>287057</v>
      </c>
      <c r="G9" s="40">
        <f t="shared" si="3"/>
        <v>176405</v>
      </c>
      <c r="H9" s="40">
        <f t="shared" si="4"/>
        <v>131880</v>
      </c>
      <c r="I9" s="40">
        <v>45996</v>
      </c>
      <c r="J9" s="40">
        <v>136275</v>
      </c>
      <c r="K9" s="40">
        <v>81463</v>
      </c>
      <c r="L9" s="40">
        <v>64580</v>
      </c>
      <c r="M9" s="40">
        <v>55025</v>
      </c>
      <c r="N9" s="40">
        <v>150782</v>
      </c>
      <c r="O9" s="40">
        <v>94942</v>
      </c>
      <c r="P9" s="41">
        <v>67300</v>
      </c>
    </row>
    <row r="10" spans="2:16" ht="15">
      <c r="B10" s="42">
        <f>k_total_tec_0221!B9</f>
        <v>4</v>
      </c>
      <c r="C10" s="43" t="str">
        <f>k_total_tec_0221!C9</f>
        <v>BRD</v>
      </c>
      <c r="D10" s="40">
        <f t="shared" si="0"/>
        <v>484082</v>
      </c>
      <c r="E10" s="40">
        <f t="shared" si="1"/>
        <v>104808</v>
      </c>
      <c r="F10" s="40">
        <f t="shared" si="2"/>
        <v>221786</v>
      </c>
      <c r="G10" s="40">
        <f t="shared" si="3"/>
        <v>105597</v>
      </c>
      <c r="H10" s="40">
        <f t="shared" si="4"/>
        <v>51891</v>
      </c>
      <c r="I10" s="40">
        <v>47811</v>
      </c>
      <c r="J10" s="40">
        <v>105927</v>
      </c>
      <c r="K10" s="40">
        <v>48678</v>
      </c>
      <c r="L10" s="40">
        <v>24905</v>
      </c>
      <c r="M10" s="40">
        <v>56997</v>
      </c>
      <c r="N10" s="40">
        <v>115859</v>
      </c>
      <c r="O10" s="40">
        <v>56919</v>
      </c>
      <c r="P10" s="41">
        <v>26986</v>
      </c>
    </row>
    <row r="11" spans="2:16" ht="15">
      <c r="B11" s="42">
        <f>k_total_tec_0221!B10</f>
        <v>5</v>
      </c>
      <c r="C11" s="43" t="str">
        <f>k_total_tec_0221!C10</f>
        <v>VITAL</v>
      </c>
      <c r="D11" s="40">
        <f t="shared" si="0"/>
        <v>962019</v>
      </c>
      <c r="E11" s="40">
        <f t="shared" si="1"/>
        <v>97059</v>
      </c>
      <c r="F11" s="40">
        <f t="shared" si="2"/>
        <v>362162</v>
      </c>
      <c r="G11" s="40">
        <f t="shared" si="3"/>
        <v>305586</v>
      </c>
      <c r="H11" s="40">
        <f t="shared" si="4"/>
        <v>197212</v>
      </c>
      <c r="I11" s="40">
        <v>44322</v>
      </c>
      <c r="J11" s="40">
        <v>170226</v>
      </c>
      <c r="K11" s="40">
        <v>138975</v>
      </c>
      <c r="L11" s="40">
        <v>98438</v>
      </c>
      <c r="M11" s="40">
        <v>52737</v>
      </c>
      <c r="N11" s="40">
        <v>191936</v>
      </c>
      <c r="O11" s="40">
        <v>166611</v>
      </c>
      <c r="P11" s="41">
        <v>98774</v>
      </c>
    </row>
    <row r="12" spans="2:16" ht="15">
      <c r="B12" s="42">
        <f>k_total_tec_0221!B11</f>
        <v>6</v>
      </c>
      <c r="C12" s="43" t="str">
        <f>k_total_tec_0221!C11</f>
        <v>ARIPI</v>
      </c>
      <c r="D12" s="40">
        <f t="shared" si="0"/>
        <v>796992</v>
      </c>
      <c r="E12" s="40">
        <f t="shared" si="1"/>
        <v>96751</v>
      </c>
      <c r="F12" s="40">
        <f t="shared" si="2"/>
        <v>271010</v>
      </c>
      <c r="G12" s="40">
        <f t="shared" si="3"/>
        <v>254506</v>
      </c>
      <c r="H12" s="40">
        <f t="shared" si="4"/>
        <v>174725</v>
      </c>
      <c r="I12" s="40">
        <v>44175</v>
      </c>
      <c r="J12" s="40">
        <v>127405</v>
      </c>
      <c r="K12" s="40">
        <v>117087</v>
      </c>
      <c r="L12" s="40">
        <v>87949</v>
      </c>
      <c r="M12" s="40">
        <v>52576</v>
      </c>
      <c r="N12" s="40">
        <v>143605</v>
      </c>
      <c r="O12" s="40">
        <v>137419</v>
      </c>
      <c r="P12" s="41">
        <v>86776</v>
      </c>
    </row>
    <row r="13" spans="2:16" ht="15">
      <c r="B13" s="42">
        <f>k_total_tec_0221!B12</f>
        <v>7</v>
      </c>
      <c r="C13" s="43" t="s">
        <v>161</v>
      </c>
      <c r="D13" s="40">
        <f t="shared" si="0"/>
        <v>2041159</v>
      </c>
      <c r="E13" s="40">
        <f t="shared" si="1"/>
        <v>103939</v>
      </c>
      <c r="F13" s="40">
        <f t="shared" si="2"/>
        <v>370917</v>
      </c>
      <c r="G13" s="40">
        <f t="shared" si="3"/>
        <v>847695</v>
      </c>
      <c r="H13" s="40">
        <f t="shared" si="4"/>
        <v>718608</v>
      </c>
      <c r="I13" s="40">
        <v>47779</v>
      </c>
      <c r="J13" s="40">
        <v>174144</v>
      </c>
      <c r="K13" s="40">
        <v>418614</v>
      </c>
      <c r="L13" s="40">
        <v>370190</v>
      </c>
      <c r="M13" s="40">
        <v>56160</v>
      </c>
      <c r="N13" s="40">
        <v>196773</v>
      </c>
      <c r="O13" s="40">
        <v>429081</v>
      </c>
      <c r="P13" s="41">
        <v>348418</v>
      </c>
    </row>
    <row r="14" spans="2:16" ht="15.75" thickBot="1">
      <c r="B14" s="126" t="s">
        <v>12</v>
      </c>
      <c r="C14" s="127"/>
      <c r="D14" s="36">
        <f t="shared" ref="D14:P14" si="5">SUM(D7:D13)</f>
        <v>7672485</v>
      </c>
      <c r="E14" s="36">
        <f t="shared" si="5"/>
        <v>697641</v>
      </c>
      <c r="F14" s="36">
        <f t="shared" si="5"/>
        <v>2185742</v>
      </c>
      <c r="G14" s="36">
        <f t="shared" si="5"/>
        <v>2714904</v>
      </c>
      <c r="H14" s="36">
        <f t="shared" si="5"/>
        <v>2074198</v>
      </c>
      <c r="I14" s="36">
        <f t="shared" si="5"/>
        <v>318713</v>
      </c>
      <c r="J14" s="36">
        <f t="shared" si="5"/>
        <v>1028072</v>
      </c>
      <c r="K14" s="36">
        <f t="shared" si="5"/>
        <v>1285397</v>
      </c>
      <c r="L14" s="36">
        <f t="shared" si="5"/>
        <v>1048393</v>
      </c>
      <c r="M14" s="36">
        <f t="shared" si="5"/>
        <v>378928</v>
      </c>
      <c r="N14" s="36">
        <f t="shared" si="5"/>
        <v>1157670</v>
      </c>
      <c r="O14" s="36">
        <f t="shared" si="5"/>
        <v>1429507</v>
      </c>
      <c r="P14" s="37">
        <f t="shared" si="5"/>
        <v>1025805</v>
      </c>
    </row>
    <row r="16" spans="2:16">
      <c r="B16" s="10"/>
      <c r="C16" s="11"/>
      <c r="E16" s="4"/>
      <c r="I16" s="4"/>
    </row>
    <row r="17" spans="2:3">
      <c r="B17" s="14"/>
      <c r="C17" s="14"/>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02" right="0.74803149606299202" top="0.98425196850393704" bottom="0.98425196850393704" header="0.511811023622047" footer="0.511811023622047"/>
  <pageSetup paperSize="9" scale="78"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O40" sqref="O40"/>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topLeftCell="A4" zoomScaleNormal="100" workbookViewId="0">
      <selection activeCell="O15" sqref="O15"/>
    </sheetView>
  </sheetViews>
  <sheetFormatPr defaultRowHeight="12.75"/>
  <cols>
    <col min="2" max="2" width="6.42578125" customWidth="1"/>
    <col min="3" max="3" width="20.85546875" customWidth="1"/>
    <col min="4" max="4" width="21.28515625" customWidth="1"/>
    <col min="5" max="5" width="13.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3.5" customHeight="1">
      <c r="B2" s="107" t="s">
        <v>223</v>
      </c>
      <c r="C2" s="108"/>
      <c r="D2" s="108"/>
      <c r="E2" s="108"/>
      <c r="F2" s="108"/>
      <c r="G2" s="108"/>
      <c r="H2" s="108"/>
      <c r="I2" s="108"/>
      <c r="J2" s="108"/>
      <c r="K2" s="109"/>
    </row>
    <row r="3" spans="2:11" ht="69.75" customHeight="1">
      <c r="B3" s="111" t="s">
        <v>11</v>
      </c>
      <c r="C3" s="106" t="s">
        <v>132</v>
      </c>
      <c r="D3" s="106" t="s">
        <v>163</v>
      </c>
      <c r="E3" s="106" t="s">
        <v>106</v>
      </c>
      <c r="F3" s="106"/>
      <c r="G3" s="106" t="s">
        <v>225</v>
      </c>
      <c r="H3" s="106"/>
      <c r="I3" s="106"/>
      <c r="J3" s="106" t="s">
        <v>107</v>
      </c>
      <c r="K3" s="113"/>
    </row>
    <row r="4" spans="2:11" ht="119.25" customHeight="1">
      <c r="B4" s="111" t="s">
        <v>11</v>
      </c>
      <c r="C4" s="106"/>
      <c r="D4" s="106"/>
      <c r="E4" s="33" t="s">
        <v>17</v>
      </c>
      <c r="F4" s="33" t="s">
        <v>108</v>
      </c>
      <c r="G4" s="33" t="s">
        <v>17</v>
      </c>
      <c r="H4" s="33" t="s">
        <v>109</v>
      </c>
      <c r="I4" s="33" t="s">
        <v>108</v>
      </c>
      <c r="J4" s="33" t="s">
        <v>226</v>
      </c>
      <c r="K4" s="44" t="s">
        <v>227</v>
      </c>
    </row>
    <row r="5" spans="2:11" hidden="1">
      <c r="B5" s="23"/>
      <c r="C5" s="21"/>
      <c r="D5" s="22" t="s">
        <v>110</v>
      </c>
      <c r="E5" s="22" t="s">
        <v>111</v>
      </c>
      <c r="F5" s="21"/>
      <c r="G5" s="22" t="s">
        <v>112</v>
      </c>
      <c r="H5" s="21"/>
      <c r="I5" s="21"/>
      <c r="J5" s="22" t="s">
        <v>113</v>
      </c>
      <c r="K5" s="24" t="s">
        <v>114</v>
      </c>
    </row>
    <row r="6" spans="2:11" ht="15">
      <c r="B6" s="38">
        <f>[1]k_total_tec_0609!A10</f>
        <v>1</v>
      </c>
      <c r="C6" s="43" t="s">
        <v>162</v>
      </c>
      <c r="D6" s="40">
        <v>1073235</v>
      </c>
      <c r="E6" s="40">
        <v>543270</v>
      </c>
      <c r="F6" s="46">
        <f>E6/D6</f>
        <v>0.5061985492459713</v>
      </c>
      <c r="G6" s="40">
        <v>27016</v>
      </c>
      <c r="H6" s="46">
        <f t="shared" ref="H6:H13" si="0">G6/$G$13</f>
        <v>0.13999958543208341</v>
      </c>
      <c r="I6" s="46">
        <f t="shared" ref="I6:I13" si="1">G6/D6</f>
        <v>2.5172492510959855E-2</v>
      </c>
      <c r="J6" s="40">
        <v>24883</v>
      </c>
      <c r="K6" s="41">
        <v>2133</v>
      </c>
    </row>
    <row r="7" spans="2:11" ht="15">
      <c r="B7" s="42">
        <v>2</v>
      </c>
      <c r="C7" s="43" t="str">
        <f>[1]k_total_tec_0609!B12</f>
        <v>AZT VIITORUL TAU</v>
      </c>
      <c r="D7" s="40">
        <v>1618635</v>
      </c>
      <c r="E7" s="40">
        <v>850753</v>
      </c>
      <c r="F7" s="46">
        <f t="shared" ref="F7:F12" si="2">E7/D7</f>
        <v>0.52559903869618541</v>
      </c>
      <c r="G7" s="40">
        <v>39613</v>
      </c>
      <c r="H7" s="46">
        <f t="shared" si="0"/>
        <v>0.20527848599796861</v>
      </c>
      <c r="I7" s="46">
        <f t="shared" si="1"/>
        <v>2.4473089980137586E-2</v>
      </c>
      <c r="J7" s="40">
        <v>36571</v>
      </c>
      <c r="K7" s="41">
        <v>3042</v>
      </c>
    </row>
    <row r="8" spans="2:11" ht="15">
      <c r="B8" s="42">
        <v>3</v>
      </c>
      <c r="C8" s="43" t="str">
        <f>[1]k_total_tec_0609!B13</f>
        <v>BCR</v>
      </c>
      <c r="D8" s="40">
        <v>696363</v>
      </c>
      <c r="E8" s="40">
        <v>333546</v>
      </c>
      <c r="F8" s="46">
        <f t="shared" si="2"/>
        <v>0.47898294424028848</v>
      </c>
      <c r="G8" s="40">
        <v>17265</v>
      </c>
      <c r="H8" s="46">
        <f t="shared" si="0"/>
        <v>8.9468938498849571E-2</v>
      </c>
      <c r="I8" s="46">
        <f t="shared" si="1"/>
        <v>2.4793103596830963E-2</v>
      </c>
      <c r="J8" s="40">
        <v>15965</v>
      </c>
      <c r="K8" s="41">
        <v>1300</v>
      </c>
    </row>
    <row r="9" spans="2:11" ht="15">
      <c r="B9" s="42">
        <v>4</v>
      </c>
      <c r="C9" s="43" t="str">
        <f>[1]k_total_tec_0609!B15</f>
        <v>BRD</v>
      </c>
      <c r="D9" s="40">
        <v>484082</v>
      </c>
      <c r="E9" s="40">
        <v>225162</v>
      </c>
      <c r="F9" s="46">
        <f t="shared" si="2"/>
        <v>0.46513194045636896</v>
      </c>
      <c r="G9" s="40">
        <v>12717</v>
      </c>
      <c r="H9" s="46">
        <f t="shared" si="0"/>
        <v>6.5900752440768609E-2</v>
      </c>
      <c r="I9" s="46">
        <f t="shared" si="1"/>
        <v>2.6270342627901885E-2</v>
      </c>
      <c r="J9" s="40">
        <v>11741</v>
      </c>
      <c r="K9" s="41">
        <v>976</v>
      </c>
    </row>
    <row r="10" spans="2:11" ht="15">
      <c r="B10" s="42">
        <v>5</v>
      </c>
      <c r="C10" s="43" t="str">
        <f>[1]k_total_tec_0609!B16</f>
        <v>VITAL</v>
      </c>
      <c r="D10" s="40">
        <v>962019</v>
      </c>
      <c r="E10" s="40">
        <v>458179</v>
      </c>
      <c r="F10" s="46">
        <f t="shared" si="2"/>
        <v>0.47626814023423653</v>
      </c>
      <c r="G10" s="40">
        <v>23500</v>
      </c>
      <c r="H10" s="46">
        <f t="shared" si="0"/>
        <v>0.1217793254979997</v>
      </c>
      <c r="I10" s="46">
        <f t="shared" si="1"/>
        <v>2.4427791966686728E-2</v>
      </c>
      <c r="J10" s="40">
        <v>21597</v>
      </c>
      <c r="K10" s="41">
        <v>1903</v>
      </c>
    </row>
    <row r="11" spans="2:11" ht="15">
      <c r="B11" s="42">
        <v>6</v>
      </c>
      <c r="C11" s="43" t="str">
        <f>[1]k_total_tec_0609!B18</f>
        <v>ARIPI</v>
      </c>
      <c r="D11" s="40">
        <v>796992</v>
      </c>
      <c r="E11" s="40">
        <v>397399</v>
      </c>
      <c r="F11" s="46">
        <f t="shared" si="2"/>
        <v>0.49862357464064883</v>
      </c>
      <c r="G11" s="40">
        <v>20353</v>
      </c>
      <c r="H11" s="46">
        <f t="shared" si="0"/>
        <v>0.10547126007918248</v>
      </c>
      <c r="I11" s="46">
        <f t="shared" si="1"/>
        <v>2.553727013571027E-2</v>
      </c>
      <c r="J11" s="40">
        <v>18767</v>
      </c>
      <c r="K11" s="41">
        <v>1586</v>
      </c>
    </row>
    <row r="12" spans="2:11" ht="15">
      <c r="B12" s="42">
        <v>7</v>
      </c>
      <c r="C12" s="43" t="s">
        <v>161</v>
      </c>
      <c r="D12" s="40">
        <v>2041159</v>
      </c>
      <c r="E12" s="40">
        <v>1141601</v>
      </c>
      <c r="F12" s="46">
        <f t="shared" si="2"/>
        <v>0.55929057951879302</v>
      </c>
      <c r="G12" s="40">
        <v>52508</v>
      </c>
      <c r="H12" s="46">
        <f t="shared" si="0"/>
        <v>0.27210165205314762</v>
      </c>
      <c r="I12" s="46">
        <f t="shared" si="1"/>
        <v>2.5724600582316223E-2</v>
      </c>
      <c r="J12" s="40">
        <v>48170</v>
      </c>
      <c r="K12" s="41">
        <v>4338</v>
      </c>
    </row>
    <row r="13" spans="2:11" ht="15.75" thickBot="1">
      <c r="B13" s="34" t="s">
        <v>12</v>
      </c>
      <c r="C13" s="35"/>
      <c r="D13" s="36">
        <f>SUM(D6:D12)</f>
        <v>7672485</v>
      </c>
      <c r="E13" s="36">
        <f>SUM(E6:E12)</f>
        <v>3949910</v>
      </c>
      <c r="F13" s="45">
        <f>E13/D13</f>
        <v>0.51481495239156549</v>
      </c>
      <c r="G13" s="36">
        <f>SUM(G6:G12)</f>
        <v>192972</v>
      </c>
      <c r="H13" s="45">
        <f t="shared" si="0"/>
        <v>1</v>
      </c>
      <c r="I13" s="45">
        <f t="shared" si="1"/>
        <v>2.5151173316076865E-2</v>
      </c>
      <c r="J13" s="36">
        <f>SUM(J6:J12)</f>
        <v>177694</v>
      </c>
      <c r="K13" s="37">
        <f>SUM(K6:K12)</f>
        <v>15278</v>
      </c>
    </row>
    <row r="14" spans="2:11">
      <c r="C14" s="7"/>
      <c r="D14" s="4"/>
      <c r="E14" s="4"/>
    </row>
    <row r="15" spans="2:11" ht="14.25" customHeight="1">
      <c r="B15" s="114" t="s">
        <v>115</v>
      </c>
      <c r="C15" s="114"/>
      <c r="D15" s="114"/>
      <c r="E15" s="114"/>
      <c r="F15" s="114"/>
      <c r="G15" s="114"/>
      <c r="H15" s="114"/>
      <c r="I15" s="114"/>
      <c r="J15" s="114"/>
      <c r="K15" s="114"/>
    </row>
    <row r="16" spans="2:11" ht="33.75" customHeight="1">
      <c r="B16" s="115" t="s">
        <v>151</v>
      </c>
      <c r="C16" s="115"/>
      <c r="D16" s="115"/>
      <c r="E16" s="115"/>
      <c r="F16" s="115"/>
      <c r="G16" s="115"/>
      <c r="H16" s="115"/>
      <c r="I16" s="115"/>
      <c r="J16" s="115"/>
      <c r="K16" s="115"/>
    </row>
    <row r="17" spans="2:11" ht="30.75" customHeight="1">
      <c r="B17" s="114" t="s">
        <v>116</v>
      </c>
      <c r="C17" s="114"/>
      <c r="D17" s="114"/>
      <c r="E17" s="114"/>
      <c r="F17" s="114"/>
      <c r="G17" s="114"/>
      <c r="H17" s="114"/>
      <c r="I17" s="114"/>
      <c r="J17" s="114"/>
      <c r="K17" s="114"/>
    </row>
    <row r="18" spans="2:11" ht="207.75" customHeight="1">
      <c r="B18" s="116" t="s">
        <v>228</v>
      </c>
      <c r="C18" s="117"/>
      <c r="D18" s="117"/>
      <c r="E18" s="117"/>
      <c r="F18" s="117"/>
      <c r="G18" s="117"/>
      <c r="H18" s="117"/>
      <c r="I18" s="117"/>
      <c r="J18" s="117"/>
      <c r="K18" s="117"/>
    </row>
  </sheetData>
  <mergeCells count="11">
    <mergeCell ref="B15:K15"/>
    <mergeCell ref="B16:K16"/>
    <mergeCell ref="B17:K17"/>
    <mergeCell ref="B18:K18"/>
    <mergeCell ref="B3:B4"/>
    <mergeCell ref="C3:C4"/>
    <mergeCell ref="D3:D4"/>
    <mergeCell ref="E3:F3"/>
    <mergeCell ref="G3:I3"/>
    <mergeCell ref="J3:K3"/>
    <mergeCell ref="B2:K2"/>
  </mergeCells>
  <phoneticPr fontId="30"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O21"/>
  <sheetViews>
    <sheetView zoomScaleNormal="100" workbookViewId="0">
      <selection activeCell="H21" sqref="H21"/>
    </sheetView>
  </sheetViews>
  <sheetFormatPr defaultRowHeight="12.75"/>
  <cols>
    <col min="2" max="2" width="6.85546875" customWidth="1"/>
    <col min="3" max="3" width="21.42578125" customWidth="1"/>
    <col min="4" max="17" width="13.5703125" customWidth="1"/>
  </cols>
  <sheetData>
    <row r="1" spans="2:15" ht="13.5" thickBot="1"/>
    <row r="2" spans="2:15" ht="39" customHeight="1">
      <c r="B2" s="107" t="s">
        <v>244</v>
      </c>
      <c r="C2" s="118"/>
      <c r="D2" s="118"/>
      <c r="E2" s="118"/>
      <c r="F2" s="118"/>
      <c r="G2" s="118"/>
      <c r="H2" s="118"/>
      <c r="I2" s="118"/>
      <c r="J2" s="118"/>
      <c r="K2" s="118"/>
      <c r="L2" s="118"/>
      <c r="M2" s="118"/>
      <c r="N2" s="118"/>
      <c r="O2" s="119"/>
    </row>
    <row r="3" spans="2:15">
      <c r="B3" s="120" t="s">
        <v>11</v>
      </c>
      <c r="C3" s="122" t="s">
        <v>152</v>
      </c>
      <c r="D3" s="124" t="s">
        <v>164</v>
      </c>
      <c r="E3" s="124" t="s">
        <v>168</v>
      </c>
      <c r="F3" s="124" t="s">
        <v>172</v>
      </c>
      <c r="G3" s="124" t="s">
        <v>176</v>
      </c>
      <c r="H3" s="124" t="s">
        <v>180</v>
      </c>
      <c r="I3" s="124" t="s">
        <v>184</v>
      </c>
      <c r="J3" s="124" t="s">
        <v>188</v>
      </c>
      <c r="K3" s="124" t="s">
        <v>192</v>
      </c>
      <c r="L3" s="124" t="s">
        <v>196</v>
      </c>
      <c r="M3" s="124" t="s">
        <v>200</v>
      </c>
      <c r="N3" s="124" t="s">
        <v>205</v>
      </c>
      <c r="O3" s="128" t="s">
        <v>209</v>
      </c>
    </row>
    <row r="4" spans="2:15">
      <c r="B4" s="121"/>
      <c r="C4" s="123"/>
      <c r="D4" s="125"/>
      <c r="E4" s="125"/>
      <c r="F4" s="125"/>
      <c r="G4" s="125"/>
      <c r="H4" s="125"/>
      <c r="I4" s="125"/>
      <c r="J4" s="125"/>
      <c r="K4" s="125"/>
      <c r="L4" s="125"/>
      <c r="M4" s="125"/>
      <c r="N4" s="125"/>
      <c r="O4" s="129"/>
    </row>
    <row r="5" spans="2:15" ht="15">
      <c r="B5" s="38">
        <v>1</v>
      </c>
      <c r="C5" s="39" t="s">
        <v>162</v>
      </c>
      <c r="D5" s="40">
        <v>1050331</v>
      </c>
      <c r="E5" s="40">
        <v>1052230</v>
      </c>
      <c r="F5" s="40">
        <v>1053349</v>
      </c>
      <c r="G5" s="40">
        <v>1054612</v>
      </c>
      <c r="H5" s="40">
        <v>1056506</v>
      </c>
      <c r="I5" s="40">
        <v>1057907</v>
      </c>
      <c r="J5" s="40">
        <v>1058618</v>
      </c>
      <c r="K5" s="40">
        <v>1059456</v>
      </c>
      <c r="L5" s="40">
        <v>1061569</v>
      </c>
      <c r="M5" s="40">
        <v>1065126</v>
      </c>
      <c r="N5" s="40">
        <v>1067491</v>
      </c>
      <c r="O5" s="41">
        <v>1069909</v>
      </c>
    </row>
    <row r="6" spans="2:15" ht="15">
      <c r="B6" s="42">
        <v>2</v>
      </c>
      <c r="C6" s="39" t="s">
        <v>127</v>
      </c>
      <c r="D6" s="40">
        <v>1596807</v>
      </c>
      <c r="E6" s="40">
        <v>1598630</v>
      </c>
      <c r="F6" s="40">
        <v>1599681</v>
      </c>
      <c r="G6" s="40">
        <v>1600880</v>
      </c>
      <c r="H6" s="40">
        <v>1602689</v>
      </c>
      <c r="I6" s="40">
        <v>1604013</v>
      </c>
      <c r="J6" s="40">
        <v>1604657</v>
      </c>
      <c r="K6" s="40">
        <v>1605390</v>
      </c>
      <c r="L6" s="40">
        <v>1607442</v>
      </c>
      <c r="M6" s="40">
        <v>1610898</v>
      </c>
      <c r="N6" s="40">
        <v>1613208</v>
      </c>
      <c r="O6" s="41">
        <v>1615576</v>
      </c>
    </row>
    <row r="7" spans="2:15" ht="15">
      <c r="B7" s="42">
        <v>3</v>
      </c>
      <c r="C7" s="43" t="s">
        <v>7</v>
      </c>
      <c r="D7" s="40">
        <v>672383</v>
      </c>
      <c r="E7" s="40">
        <v>674421</v>
      </c>
      <c r="F7" s="40">
        <v>675614</v>
      </c>
      <c r="G7" s="40">
        <v>676921</v>
      </c>
      <c r="H7" s="40">
        <v>678863</v>
      </c>
      <c r="I7" s="40">
        <v>680328</v>
      </c>
      <c r="J7" s="40">
        <v>681126</v>
      </c>
      <c r="K7" s="40">
        <v>682032</v>
      </c>
      <c r="L7" s="40">
        <v>684196</v>
      </c>
      <c r="M7" s="40">
        <v>687831</v>
      </c>
      <c r="N7" s="40">
        <v>690287</v>
      </c>
      <c r="O7" s="41">
        <v>692818</v>
      </c>
    </row>
    <row r="8" spans="2:15" ht="15">
      <c r="B8" s="42">
        <v>4</v>
      </c>
      <c r="C8" s="43" t="s">
        <v>8</v>
      </c>
      <c r="D8" s="40">
        <v>458329</v>
      </c>
      <c r="E8" s="40">
        <v>460462</v>
      </c>
      <c r="F8" s="40">
        <v>461788</v>
      </c>
      <c r="G8" s="40">
        <v>463126</v>
      </c>
      <c r="H8" s="40">
        <v>465110</v>
      </c>
      <c r="I8" s="40">
        <v>466639</v>
      </c>
      <c r="J8" s="40">
        <v>467594</v>
      </c>
      <c r="K8" s="40">
        <v>468732</v>
      </c>
      <c r="L8" s="40">
        <v>471155</v>
      </c>
      <c r="M8" s="40">
        <v>475027</v>
      </c>
      <c r="N8" s="40">
        <v>477701</v>
      </c>
      <c r="O8" s="41">
        <v>480317</v>
      </c>
    </row>
    <row r="9" spans="2:15" ht="15">
      <c r="B9" s="42">
        <v>5</v>
      </c>
      <c r="C9" s="43" t="s">
        <v>128</v>
      </c>
      <c r="D9" s="40">
        <v>938865</v>
      </c>
      <c r="E9" s="40">
        <v>940802</v>
      </c>
      <c r="F9" s="40">
        <v>941929</v>
      </c>
      <c r="G9" s="40">
        <v>943206</v>
      </c>
      <c r="H9" s="40">
        <v>945118</v>
      </c>
      <c r="I9" s="40">
        <v>946538</v>
      </c>
      <c r="J9" s="40">
        <v>947264</v>
      </c>
      <c r="K9" s="40">
        <v>948121</v>
      </c>
      <c r="L9" s="40">
        <v>950229</v>
      </c>
      <c r="M9" s="40">
        <v>953735</v>
      </c>
      <c r="N9" s="40">
        <v>956121</v>
      </c>
      <c r="O9" s="41">
        <v>958603</v>
      </c>
    </row>
    <row r="10" spans="2:15" ht="15">
      <c r="B10" s="42">
        <v>6</v>
      </c>
      <c r="C10" s="43" t="s">
        <v>129</v>
      </c>
      <c r="D10" s="40">
        <v>773647</v>
      </c>
      <c r="E10" s="40">
        <v>775567</v>
      </c>
      <c r="F10" s="40">
        <v>776713</v>
      </c>
      <c r="G10" s="40">
        <v>777990</v>
      </c>
      <c r="H10" s="40">
        <v>779895</v>
      </c>
      <c r="I10" s="40">
        <v>781319</v>
      </c>
      <c r="J10" s="40">
        <v>782036</v>
      </c>
      <c r="K10" s="40">
        <v>782891</v>
      </c>
      <c r="L10" s="40">
        <v>785021</v>
      </c>
      <c r="M10" s="40">
        <v>788583</v>
      </c>
      <c r="N10" s="40">
        <v>790996</v>
      </c>
      <c r="O10" s="41">
        <v>793509</v>
      </c>
    </row>
    <row r="11" spans="2:15" ht="15">
      <c r="B11" s="42">
        <v>7</v>
      </c>
      <c r="C11" s="43" t="s">
        <v>161</v>
      </c>
      <c r="D11" s="40">
        <v>2019196</v>
      </c>
      <c r="E11" s="40">
        <v>2021089</v>
      </c>
      <c r="F11" s="40">
        <v>2022127</v>
      </c>
      <c r="G11" s="40">
        <v>2023329</v>
      </c>
      <c r="H11" s="40">
        <v>2025165</v>
      </c>
      <c r="I11" s="40">
        <v>2026515</v>
      </c>
      <c r="J11" s="40">
        <v>2027126</v>
      </c>
      <c r="K11" s="40">
        <v>2027844</v>
      </c>
      <c r="L11" s="40">
        <v>2029892</v>
      </c>
      <c r="M11" s="40">
        <v>2033350</v>
      </c>
      <c r="N11" s="40">
        <v>2035608</v>
      </c>
      <c r="O11" s="41">
        <v>2037973</v>
      </c>
    </row>
    <row r="12" spans="2:15" ht="15.75" thickBot="1">
      <c r="B12" s="130" t="s">
        <v>9</v>
      </c>
      <c r="C12" s="131"/>
      <c r="D12" s="47">
        <f t="shared" ref="D12:O12" si="0">SUM(D5:D11)</f>
        <v>7509558</v>
      </c>
      <c r="E12" s="47">
        <f t="shared" si="0"/>
        <v>7523201</v>
      </c>
      <c r="F12" s="48">
        <f t="shared" si="0"/>
        <v>7531201</v>
      </c>
      <c r="G12" s="48">
        <f t="shared" si="0"/>
        <v>7540064</v>
      </c>
      <c r="H12" s="48">
        <f t="shared" si="0"/>
        <v>7553346</v>
      </c>
      <c r="I12" s="48">
        <f t="shared" si="0"/>
        <v>7563259</v>
      </c>
      <c r="J12" s="48">
        <f t="shared" si="0"/>
        <v>7568421</v>
      </c>
      <c r="K12" s="48">
        <f t="shared" si="0"/>
        <v>7574466</v>
      </c>
      <c r="L12" s="48">
        <f t="shared" si="0"/>
        <v>7589504</v>
      </c>
      <c r="M12" s="48">
        <f t="shared" si="0"/>
        <v>7614550</v>
      </c>
      <c r="N12" s="48">
        <f t="shared" si="0"/>
        <v>7631412</v>
      </c>
      <c r="O12" s="49">
        <f t="shared" si="0"/>
        <v>7648705</v>
      </c>
    </row>
    <row r="13" spans="2:15" ht="38.25">
      <c r="B13" s="50" t="s">
        <v>229</v>
      </c>
      <c r="C13" s="51" t="s">
        <v>152</v>
      </c>
      <c r="D13" s="55" t="s">
        <v>230</v>
      </c>
      <c r="E13" s="58" t="s">
        <v>231</v>
      </c>
    </row>
    <row r="14" spans="2:15" ht="15">
      <c r="B14" s="52">
        <v>1</v>
      </c>
      <c r="C14" s="53" t="s">
        <v>162</v>
      </c>
      <c r="D14" s="56">
        <v>1071862</v>
      </c>
      <c r="E14" s="41">
        <v>1073235</v>
      </c>
    </row>
    <row r="15" spans="2:15" ht="15">
      <c r="B15" s="52">
        <v>2</v>
      </c>
      <c r="C15" s="53" t="s">
        <v>127</v>
      </c>
      <c r="D15" s="56">
        <v>1617466</v>
      </c>
      <c r="E15" s="41">
        <v>1618635</v>
      </c>
    </row>
    <row r="16" spans="2:15" ht="15">
      <c r="B16" s="52">
        <v>3</v>
      </c>
      <c r="C16" s="54" t="s">
        <v>7</v>
      </c>
      <c r="D16" s="56">
        <v>694871</v>
      </c>
      <c r="E16" s="41">
        <v>696363</v>
      </c>
    </row>
    <row r="17" spans="2:5" ht="15">
      <c r="B17" s="52">
        <v>4</v>
      </c>
      <c r="C17" s="54" t="s">
        <v>8</v>
      </c>
      <c r="D17" s="56">
        <v>482487</v>
      </c>
      <c r="E17" s="41">
        <v>484082</v>
      </c>
    </row>
    <row r="18" spans="2:5" ht="15">
      <c r="B18" s="52">
        <v>5</v>
      </c>
      <c r="C18" s="54" t="s">
        <v>128</v>
      </c>
      <c r="D18" s="56">
        <v>960586</v>
      </c>
      <c r="E18" s="41">
        <v>962019</v>
      </c>
    </row>
    <row r="19" spans="2:5" ht="15">
      <c r="B19" s="52">
        <v>6</v>
      </c>
      <c r="C19" s="54" t="s">
        <v>129</v>
      </c>
      <c r="D19" s="56">
        <v>795524</v>
      </c>
      <c r="E19" s="41">
        <v>796992</v>
      </c>
    </row>
    <row r="20" spans="2:5" ht="15">
      <c r="B20" s="52">
        <v>7</v>
      </c>
      <c r="C20" s="54" t="s">
        <v>161</v>
      </c>
      <c r="D20" s="56">
        <v>2039863</v>
      </c>
      <c r="E20" s="41">
        <v>2041159</v>
      </c>
    </row>
    <row r="21" spans="2:5" ht="15.75" thickBot="1">
      <c r="B21" s="126" t="s">
        <v>9</v>
      </c>
      <c r="C21" s="127"/>
      <c r="D21" s="57">
        <f>SUM(D14:D20)</f>
        <v>7662659</v>
      </c>
      <c r="E21" s="49">
        <f>SUM(E14:E20)</f>
        <v>7672485</v>
      </c>
    </row>
  </sheetData>
  <mergeCells count="17">
    <mergeCell ref="B21:C21"/>
    <mergeCell ref="K3:K4"/>
    <mergeCell ref="L3:L4"/>
    <mergeCell ref="M3:M4"/>
    <mergeCell ref="N3:N4"/>
    <mergeCell ref="B12:C12"/>
    <mergeCell ref="B2:O2"/>
    <mergeCell ref="B3:B4"/>
    <mergeCell ref="C3:C4"/>
    <mergeCell ref="D3:D4"/>
    <mergeCell ref="E3:E4"/>
    <mergeCell ref="F3:F4"/>
    <mergeCell ref="G3:G4"/>
    <mergeCell ref="H3:H4"/>
    <mergeCell ref="I3:I4"/>
    <mergeCell ref="J3:J4"/>
    <mergeCell ref="O3:O4"/>
  </mergeCells>
  <phoneticPr fontId="0" type="noConversion"/>
  <printOptions horizontalCentered="1" verticalCentered="1"/>
  <pageMargins left="0" right="0" top="0" bottom="0" header="0" footer="0"/>
  <pageSetup paperSize="9" scale="68" orientation="landscape" r:id="rId1"/>
  <headerFooter alignWithMargins="0"/>
</worksheet>
</file>

<file path=xl/worksheets/sheet4.xml><?xml version="1.0" encoding="utf-8"?>
<worksheet xmlns="http://schemas.openxmlformats.org/spreadsheetml/2006/main" xmlns:r="http://schemas.openxmlformats.org/officeDocument/2006/relationships">
  <dimension ref="B1:R23"/>
  <sheetViews>
    <sheetView zoomScaleNormal="100" workbookViewId="0">
      <selection activeCell="H25" sqref="H25"/>
    </sheetView>
  </sheetViews>
  <sheetFormatPr defaultRowHeight="12.75"/>
  <cols>
    <col min="2" max="2" width="9" customWidth="1"/>
    <col min="3" max="3" width="19" customWidth="1"/>
    <col min="4" max="17" width="17.5703125" customWidth="1"/>
    <col min="18" max="18" width="18.42578125" customWidth="1"/>
    <col min="24" max="24" width="16.7109375" customWidth="1"/>
  </cols>
  <sheetData>
    <row r="1" spans="2:18" ht="13.5" thickBot="1"/>
    <row r="2" spans="2:18" ht="41.25" customHeight="1">
      <c r="B2" s="107" t="s">
        <v>245</v>
      </c>
      <c r="C2" s="108"/>
      <c r="D2" s="108"/>
      <c r="E2" s="108"/>
      <c r="F2" s="108"/>
      <c r="G2" s="108"/>
      <c r="H2" s="108"/>
      <c r="I2" s="108"/>
      <c r="J2" s="108"/>
      <c r="K2" s="108"/>
      <c r="L2" s="108"/>
      <c r="M2" s="108"/>
      <c r="N2" s="108"/>
      <c r="O2" s="108"/>
      <c r="P2" s="109"/>
    </row>
    <row r="3" spans="2:18">
      <c r="B3" s="111" t="s">
        <v>11</v>
      </c>
      <c r="C3" s="106" t="s">
        <v>152</v>
      </c>
      <c r="D3" s="132" t="s">
        <v>164</v>
      </c>
      <c r="E3" s="132" t="s">
        <v>168</v>
      </c>
      <c r="F3" s="132" t="s">
        <v>172</v>
      </c>
      <c r="G3" s="132" t="s">
        <v>176</v>
      </c>
      <c r="H3" s="132" t="s">
        <v>180</v>
      </c>
      <c r="I3" s="132" t="s">
        <v>184</v>
      </c>
      <c r="J3" s="132" t="s">
        <v>188</v>
      </c>
      <c r="K3" s="132" t="s">
        <v>192</v>
      </c>
      <c r="L3" s="132" t="s">
        <v>196</v>
      </c>
      <c r="M3" s="132" t="s">
        <v>200</v>
      </c>
      <c r="N3" s="132" t="s">
        <v>206</v>
      </c>
      <c r="O3" s="132" t="s">
        <v>209</v>
      </c>
      <c r="P3" s="113" t="s">
        <v>9</v>
      </c>
    </row>
    <row r="4" spans="2:18">
      <c r="B4" s="111"/>
      <c r="C4" s="106"/>
      <c r="D4" s="132"/>
      <c r="E4" s="132"/>
      <c r="F4" s="132"/>
      <c r="G4" s="132"/>
      <c r="H4" s="132"/>
      <c r="I4" s="132"/>
      <c r="J4" s="132"/>
      <c r="K4" s="132"/>
      <c r="L4" s="132"/>
      <c r="M4" s="132"/>
      <c r="N4" s="132"/>
      <c r="O4" s="132"/>
      <c r="P4" s="113"/>
    </row>
    <row r="5" spans="2:18" ht="25.5">
      <c r="B5" s="111"/>
      <c r="C5" s="106"/>
      <c r="D5" s="59" t="s">
        <v>232</v>
      </c>
      <c r="E5" s="59" t="s">
        <v>233</v>
      </c>
      <c r="F5" s="59" t="s">
        <v>234</v>
      </c>
      <c r="G5" s="59" t="s">
        <v>235</v>
      </c>
      <c r="H5" s="59" t="s">
        <v>236</v>
      </c>
      <c r="I5" s="59" t="s">
        <v>237</v>
      </c>
      <c r="J5" s="59" t="s">
        <v>238</v>
      </c>
      <c r="K5" s="59" t="s">
        <v>239</v>
      </c>
      <c r="L5" s="59" t="s">
        <v>240</v>
      </c>
      <c r="M5" s="59" t="s">
        <v>203</v>
      </c>
      <c r="N5" s="59" t="s">
        <v>241</v>
      </c>
      <c r="O5" s="59" t="s">
        <v>242</v>
      </c>
      <c r="P5" s="113"/>
    </row>
    <row r="6" spans="2:18" ht="15">
      <c r="B6" s="38">
        <v>1</v>
      </c>
      <c r="C6" s="39" t="s">
        <v>162</v>
      </c>
      <c r="D6" s="40">
        <v>22491397.043643422</v>
      </c>
      <c r="E6" s="40">
        <v>20979120.967741933</v>
      </c>
      <c r="F6" s="40">
        <v>21627117.912051581</v>
      </c>
      <c r="G6" s="40">
        <v>19143983.345042773</v>
      </c>
      <c r="H6" s="40">
        <v>18933157.536085244</v>
      </c>
      <c r="I6" s="40">
        <v>24450320.172082152</v>
      </c>
      <c r="J6" s="40">
        <v>21473790.91021366</v>
      </c>
      <c r="K6" s="40">
        <v>20887015.139703769</v>
      </c>
      <c r="L6" s="40">
        <v>21531467.008722425</v>
      </c>
      <c r="M6" s="40">
        <v>21385126.240318835</v>
      </c>
      <c r="N6" s="40">
        <v>23289780.262617975</v>
      </c>
      <c r="O6" s="40">
        <v>23816529.08837286</v>
      </c>
      <c r="P6" s="41">
        <f t="shared" ref="P6:P12" si="0">SUM(D6:O6)</f>
        <v>260008805.62659663</v>
      </c>
    </row>
    <row r="7" spans="2:18" ht="15">
      <c r="B7" s="38">
        <v>2</v>
      </c>
      <c r="C7" s="39" t="s">
        <v>127</v>
      </c>
      <c r="D7" s="40">
        <v>34236775.259094104</v>
      </c>
      <c r="E7" s="40">
        <v>31598583.953680728</v>
      </c>
      <c r="F7" s="40">
        <v>32245258.927095387</v>
      </c>
      <c r="G7" s="40">
        <v>28771502.87225689</v>
      </c>
      <c r="H7" s="40">
        <v>28487387.614347368</v>
      </c>
      <c r="I7" s="40">
        <v>36976824.339696787</v>
      </c>
      <c r="J7" s="40">
        <v>32187167.26359557</v>
      </c>
      <c r="K7" s="40">
        <v>31600807.450867765</v>
      </c>
      <c r="L7" s="40">
        <v>32465506.003078505</v>
      </c>
      <c r="M7" s="40">
        <v>32161856.729050681</v>
      </c>
      <c r="N7" s="40">
        <v>35357099.5075913</v>
      </c>
      <c r="O7" s="40">
        <v>35641597.809140891</v>
      </c>
      <c r="P7" s="41">
        <f t="shared" si="0"/>
        <v>391730367.729496</v>
      </c>
    </row>
    <row r="8" spans="2:18" ht="15">
      <c r="B8" s="38">
        <v>3</v>
      </c>
      <c r="C8" s="43" t="s">
        <v>7</v>
      </c>
      <c r="D8" s="40">
        <v>12054175.647219125</v>
      </c>
      <c r="E8" s="40">
        <v>11349814.929693962</v>
      </c>
      <c r="F8" s="40">
        <v>11487159.034551166</v>
      </c>
      <c r="G8" s="40">
        <v>10256985.163450014</v>
      </c>
      <c r="H8" s="40">
        <v>10183605.633221138</v>
      </c>
      <c r="I8" s="40">
        <v>13487058.884361621</v>
      </c>
      <c r="J8" s="40">
        <v>11654320.73607509</v>
      </c>
      <c r="K8" s="40">
        <v>11441976.777581749</v>
      </c>
      <c r="L8" s="40">
        <v>11776921.292970756</v>
      </c>
      <c r="M8" s="40">
        <v>11723021.344782956</v>
      </c>
      <c r="N8" s="40">
        <v>12751423.061140748</v>
      </c>
      <c r="O8" s="40">
        <v>12986184.663986215</v>
      </c>
      <c r="P8" s="41">
        <f t="shared" si="0"/>
        <v>141152647.16903454</v>
      </c>
    </row>
    <row r="9" spans="2:18" ht="15">
      <c r="B9" s="38">
        <v>4</v>
      </c>
      <c r="C9" s="43" t="s">
        <v>8</v>
      </c>
      <c r="D9" s="40">
        <v>8001928.4446096038</v>
      </c>
      <c r="E9" s="40">
        <v>7524514.2679900741</v>
      </c>
      <c r="F9" s="40">
        <v>7792646.5118201356</v>
      </c>
      <c r="G9" s="40">
        <v>6682792.2883002022</v>
      </c>
      <c r="H9" s="40">
        <v>6684659.1777314311</v>
      </c>
      <c r="I9" s="40">
        <v>8998252.2906368282</v>
      </c>
      <c r="J9" s="40">
        <v>7727573.1752500925</v>
      </c>
      <c r="K9" s="40">
        <v>7602178.2300086161</v>
      </c>
      <c r="L9" s="40">
        <v>7828995.3822473073</v>
      </c>
      <c r="M9" s="40">
        <v>7832094.2128726086</v>
      </c>
      <c r="N9" s="40">
        <v>8629713.1719327047</v>
      </c>
      <c r="O9" s="40">
        <v>8867296.2993353587</v>
      </c>
      <c r="P9" s="41">
        <f t="shared" si="0"/>
        <v>94172643.452734977</v>
      </c>
    </row>
    <row r="10" spans="2:18" ht="15">
      <c r="B10" s="38">
        <v>5</v>
      </c>
      <c r="C10" s="43" t="s">
        <v>128</v>
      </c>
      <c r="D10" s="40">
        <v>17041061.976134442</v>
      </c>
      <c r="E10" s="40">
        <v>16024917.700578989</v>
      </c>
      <c r="F10" s="40">
        <v>16225731.112580592</v>
      </c>
      <c r="G10" s="40">
        <v>14298365.086580981</v>
      </c>
      <c r="H10" s="40">
        <v>14288351.539430484</v>
      </c>
      <c r="I10" s="40">
        <v>18877245.444580033</v>
      </c>
      <c r="J10" s="40">
        <v>16397782.717879049</v>
      </c>
      <c r="K10" s="40">
        <v>16074640.175604152</v>
      </c>
      <c r="L10" s="40">
        <v>16423624.422780914</v>
      </c>
      <c r="M10" s="40">
        <v>16377741.849333361</v>
      </c>
      <c r="N10" s="40">
        <v>17925115.92121461</v>
      </c>
      <c r="O10" s="40">
        <v>18097828.423730206</v>
      </c>
      <c r="P10" s="41">
        <f t="shared" si="0"/>
        <v>198052406.37042782</v>
      </c>
    </row>
    <row r="11" spans="2:18" ht="15">
      <c r="B11" s="38">
        <v>6</v>
      </c>
      <c r="C11" s="43" t="s">
        <v>129</v>
      </c>
      <c r="D11" s="40">
        <v>14792292.208596557</v>
      </c>
      <c r="E11" s="40">
        <v>13893449.131513646</v>
      </c>
      <c r="F11" s="40">
        <v>14201090.882790543</v>
      </c>
      <c r="G11" s="40">
        <v>12455588.089432573</v>
      </c>
      <c r="H11" s="40">
        <v>12445209.903566193</v>
      </c>
      <c r="I11" s="40">
        <v>16395131.233324369</v>
      </c>
      <c r="J11" s="40">
        <v>14221312.831913054</v>
      </c>
      <c r="K11" s="40">
        <v>13935675.337463588</v>
      </c>
      <c r="L11" s="40">
        <v>14293800.513083633</v>
      </c>
      <c r="M11" s="40">
        <v>14253745.300655341</v>
      </c>
      <c r="N11" s="40">
        <v>15621114.279852279</v>
      </c>
      <c r="O11" s="40">
        <v>15764193.607942892</v>
      </c>
      <c r="P11" s="41">
        <f t="shared" si="0"/>
        <v>172272603.32013464</v>
      </c>
      <c r="Q11" s="4"/>
      <c r="R11" s="4"/>
    </row>
    <row r="12" spans="2:18" ht="15">
      <c r="B12" s="38">
        <v>7</v>
      </c>
      <c r="C12" s="43" t="s">
        <v>161</v>
      </c>
      <c r="D12" s="40">
        <v>52901368.34716545</v>
      </c>
      <c r="E12" s="40">
        <v>49373600.703060381</v>
      </c>
      <c r="F12" s="40">
        <v>51202761.613489836</v>
      </c>
      <c r="G12" s="40">
        <v>45688207.62904492</v>
      </c>
      <c r="H12" s="40">
        <v>44897659.363578171</v>
      </c>
      <c r="I12" s="40">
        <v>56442085.668783218</v>
      </c>
      <c r="J12" s="40">
        <v>50061951.34000247</v>
      </c>
      <c r="K12" s="40">
        <v>48915126.779633202</v>
      </c>
      <c r="L12" s="40">
        <v>50136544.894817859</v>
      </c>
      <c r="M12" s="40">
        <v>49884192.329026029</v>
      </c>
      <c r="N12" s="40">
        <v>54395977.431267954</v>
      </c>
      <c r="O12" s="40">
        <v>55581986.337901048</v>
      </c>
      <c r="P12" s="41">
        <f t="shared" si="0"/>
        <v>609481462.43777049</v>
      </c>
    </row>
    <row r="13" spans="2:18" ht="15.75" thickBot="1">
      <c r="B13" s="133" t="s">
        <v>9</v>
      </c>
      <c r="C13" s="134"/>
      <c r="D13" s="60">
        <f t="shared" ref="D13:P13" si="1">SUM(D6:D12)</f>
        <v>161518998.92646271</v>
      </c>
      <c r="E13" s="60">
        <f t="shared" si="1"/>
        <v>150744001.65425971</v>
      </c>
      <c r="F13" s="60">
        <f t="shared" si="1"/>
        <v>154781765.99437925</v>
      </c>
      <c r="G13" s="36">
        <f t="shared" si="1"/>
        <v>137297424.47410834</v>
      </c>
      <c r="H13" s="36">
        <f t="shared" si="1"/>
        <v>135920030.76796001</v>
      </c>
      <c r="I13" s="36">
        <f t="shared" si="1"/>
        <v>175626918.033465</v>
      </c>
      <c r="J13" s="36">
        <f t="shared" si="1"/>
        <v>153723898.974929</v>
      </c>
      <c r="K13" s="36">
        <f t="shared" si="1"/>
        <v>150457419.89086285</v>
      </c>
      <c r="L13" s="36">
        <f t="shared" si="1"/>
        <v>154456859.51770139</v>
      </c>
      <c r="M13" s="36">
        <f t="shared" si="1"/>
        <v>153617778.0060398</v>
      </c>
      <c r="N13" s="36">
        <f t="shared" si="1"/>
        <v>167970223.63561755</v>
      </c>
      <c r="O13" s="36">
        <f t="shared" si="1"/>
        <v>170755616.23040947</v>
      </c>
      <c r="P13" s="37">
        <f t="shared" si="1"/>
        <v>1866870936.106195</v>
      </c>
    </row>
    <row r="14" spans="2:18" ht="21.75" customHeight="1">
      <c r="B14" s="135" t="s">
        <v>229</v>
      </c>
      <c r="C14" s="137" t="s">
        <v>152</v>
      </c>
      <c r="D14" s="61" t="s">
        <v>212</v>
      </c>
      <c r="E14" s="63" t="s">
        <v>216</v>
      </c>
      <c r="F14" s="140" t="s">
        <v>9</v>
      </c>
    </row>
    <row r="15" spans="2:18" ht="25.5">
      <c r="B15" s="136"/>
      <c r="C15" s="123"/>
      <c r="D15" s="62" t="s">
        <v>243</v>
      </c>
      <c r="E15" s="59" t="s">
        <v>246</v>
      </c>
      <c r="F15" s="141"/>
    </row>
    <row r="16" spans="2:18" ht="15">
      <c r="B16" s="38">
        <v>1</v>
      </c>
      <c r="C16" s="53" t="s">
        <v>162</v>
      </c>
      <c r="D16" s="40">
        <v>21966324.576479252</v>
      </c>
      <c r="E16" s="40">
        <v>21919288.077789731</v>
      </c>
      <c r="F16" s="41">
        <v>303894418.28086561</v>
      </c>
    </row>
    <row r="17" spans="2:6" ht="15">
      <c r="B17" s="38">
        <v>2</v>
      </c>
      <c r="C17" s="53" t="s">
        <v>127</v>
      </c>
      <c r="D17" s="40">
        <v>33072069.932073001</v>
      </c>
      <c r="E17" s="40">
        <v>32956921.093765859</v>
      </c>
      <c r="F17" s="41">
        <v>457759358.75533485</v>
      </c>
    </row>
    <row r="18" spans="2:6" ht="15">
      <c r="B18" s="38">
        <v>3</v>
      </c>
      <c r="C18" s="54" t="s">
        <v>7</v>
      </c>
      <c r="D18" s="40">
        <v>12096063.098453229</v>
      </c>
      <c r="E18" s="40">
        <v>12125760.337792575</v>
      </c>
      <c r="F18" s="41">
        <v>165374470.60528034</v>
      </c>
    </row>
    <row r="19" spans="2:6" ht="15">
      <c r="B19" s="38">
        <v>4</v>
      </c>
      <c r="C19" s="54" t="s">
        <v>8</v>
      </c>
      <c r="D19" s="40">
        <v>8155606.8418037482</v>
      </c>
      <c r="E19" s="40">
        <v>8158855.281053978</v>
      </c>
      <c r="F19" s="41">
        <v>110487105.5755927</v>
      </c>
    </row>
    <row r="20" spans="2:6" ht="15">
      <c r="B20" s="38">
        <v>5</v>
      </c>
      <c r="C20" s="54" t="s">
        <v>128</v>
      </c>
      <c r="D20" s="40">
        <v>16879290.244700875</v>
      </c>
      <c r="E20" s="40">
        <v>16811389.943362903</v>
      </c>
      <c r="F20" s="41">
        <v>231743086.55849159</v>
      </c>
    </row>
    <row r="21" spans="2:6" ht="15">
      <c r="B21" s="38">
        <v>6</v>
      </c>
      <c r="C21" s="54" t="s">
        <v>129</v>
      </c>
      <c r="D21" s="40">
        <v>14728648.211801292</v>
      </c>
      <c r="E21" s="40">
        <v>14660017.255029334</v>
      </c>
      <c r="F21" s="41">
        <v>201661268.78696525</v>
      </c>
    </row>
    <row r="22" spans="2:6" ht="15">
      <c r="B22" s="38">
        <v>7</v>
      </c>
      <c r="C22" s="54" t="s">
        <v>161</v>
      </c>
      <c r="D22" s="40">
        <v>51153266.020132579</v>
      </c>
      <c r="E22" s="40">
        <v>51028825.846003942</v>
      </c>
      <c r="F22" s="41">
        <v>711663554.30390692</v>
      </c>
    </row>
    <row r="23" spans="2:6" ht="15.75" thickBot="1">
      <c r="B23" s="138" t="s">
        <v>9</v>
      </c>
      <c r="C23" s="139"/>
      <c r="D23" s="36">
        <f>SUM(D16:D22)</f>
        <v>158051268.92544398</v>
      </c>
      <c r="E23" s="36">
        <f>SUM(E16:E22)</f>
        <v>157661057.83479834</v>
      </c>
      <c r="F23" s="37">
        <v>2182583262.8664374</v>
      </c>
    </row>
  </sheetData>
  <mergeCells count="21">
    <mergeCell ref="B13:C13"/>
    <mergeCell ref="B14:B15"/>
    <mergeCell ref="C14:C15"/>
    <mergeCell ref="B23:C23"/>
    <mergeCell ref="F14:F15"/>
    <mergeCell ref="N3:N4"/>
    <mergeCell ref="O3:O4"/>
    <mergeCell ref="B2:P2"/>
    <mergeCell ref="B3:B5"/>
    <mergeCell ref="C3:C5"/>
    <mergeCell ref="D3:D4"/>
    <mergeCell ref="E3:E4"/>
    <mergeCell ref="F3:F4"/>
    <mergeCell ref="G3:G4"/>
    <mergeCell ref="P3:P5"/>
    <mergeCell ref="J3:J4"/>
    <mergeCell ref="K3:K4"/>
    <mergeCell ref="L3:L4"/>
    <mergeCell ref="M3:M4"/>
    <mergeCell ref="H3:H4"/>
    <mergeCell ref="I3:I4"/>
  </mergeCells>
  <phoneticPr fontId="30" type="noConversion"/>
  <pageMargins left="0.28000000000000003" right="0.23" top="1" bottom="1" header="0.5" footer="0.5"/>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T7"/>
  <sheetViews>
    <sheetView workbookViewId="0">
      <selection activeCell="L24" sqref="L24"/>
    </sheetView>
  </sheetViews>
  <sheetFormatPr defaultRowHeight="12.75"/>
  <cols>
    <col min="2" max="2" width="10.42578125" bestFit="1" customWidth="1"/>
    <col min="3" max="16" width="13.140625" bestFit="1" customWidth="1"/>
  </cols>
  <sheetData>
    <row r="1" spans="2:20" ht="13.5" thickBot="1"/>
    <row r="2" spans="2:20" ht="25.5">
      <c r="B2" s="64"/>
      <c r="C2" s="67" t="s">
        <v>165</v>
      </c>
      <c r="D2" s="67" t="s">
        <v>169</v>
      </c>
      <c r="E2" s="67" t="s">
        <v>173</v>
      </c>
      <c r="F2" s="67" t="s">
        <v>177</v>
      </c>
      <c r="G2" s="67" t="s">
        <v>181</v>
      </c>
      <c r="H2" s="67" t="s">
        <v>185</v>
      </c>
      <c r="I2" s="67" t="s">
        <v>189</v>
      </c>
      <c r="J2" s="67" t="s">
        <v>193</v>
      </c>
      <c r="K2" s="67" t="s">
        <v>197</v>
      </c>
      <c r="L2" s="67" t="s">
        <v>201</v>
      </c>
      <c r="M2" s="67" t="s">
        <v>207</v>
      </c>
      <c r="N2" s="67" t="s">
        <v>210</v>
      </c>
      <c r="O2" s="67" t="s">
        <v>213</v>
      </c>
      <c r="P2" s="68" t="s">
        <v>217</v>
      </c>
    </row>
    <row r="3" spans="2:20" ht="15">
      <c r="B3" s="66" t="s">
        <v>117</v>
      </c>
      <c r="C3" s="40">
        <v>161518999</v>
      </c>
      <c r="D3" s="40">
        <v>150744001.65425971</v>
      </c>
      <c r="E3" s="40">
        <v>154781765.99437925</v>
      </c>
      <c r="F3" s="40">
        <v>137297424</v>
      </c>
      <c r="G3" s="40">
        <v>135920030.76796001</v>
      </c>
      <c r="H3" s="40">
        <v>175626918</v>
      </c>
      <c r="I3" s="40">
        <v>153723899</v>
      </c>
      <c r="J3" s="40">
        <v>150457420</v>
      </c>
      <c r="K3" s="40">
        <v>154456860</v>
      </c>
      <c r="L3" s="40">
        <v>153617778</v>
      </c>
      <c r="M3" s="40">
        <v>167970224</v>
      </c>
      <c r="N3" s="40">
        <v>170755616</v>
      </c>
      <c r="O3" s="40">
        <v>158051269</v>
      </c>
      <c r="P3" s="41">
        <v>157661058</v>
      </c>
    </row>
    <row r="4" spans="2:20" ht="15" hidden="1">
      <c r="B4" s="66"/>
      <c r="C4" s="71"/>
      <c r="D4" s="71"/>
      <c r="E4" s="71"/>
      <c r="F4" s="71"/>
      <c r="G4" s="71"/>
      <c r="H4" s="71"/>
      <c r="I4" s="71"/>
      <c r="J4" s="71"/>
      <c r="K4" s="71"/>
      <c r="L4" s="71"/>
      <c r="M4" s="71"/>
      <c r="N4" s="71"/>
      <c r="O4" s="71"/>
      <c r="P4" s="72"/>
    </row>
    <row r="5" spans="2:20" ht="15">
      <c r="B5" s="66" t="s">
        <v>118</v>
      </c>
      <c r="C5" s="40">
        <v>782365727</v>
      </c>
      <c r="D5" s="40">
        <v>728997992</v>
      </c>
      <c r="E5" s="40">
        <v>749019922</v>
      </c>
      <c r="F5" s="40">
        <v>664437156</v>
      </c>
      <c r="G5" s="40">
        <v>658219933</v>
      </c>
      <c r="H5" s="40">
        <v>849138586</v>
      </c>
      <c r="I5" s="40">
        <v>746821446</v>
      </c>
      <c r="J5" s="40">
        <v>733419739</v>
      </c>
      <c r="K5" s="40">
        <v>752591048</v>
      </c>
      <c r="L5" s="40">
        <v>747765258</v>
      </c>
      <c r="M5" s="40">
        <v>818686870</v>
      </c>
      <c r="N5" s="40">
        <v>832399478</v>
      </c>
      <c r="O5" s="40">
        <v>772491382</v>
      </c>
      <c r="P5" s="41">
        <v>776654137</v>
      </c>
    </row>
    <row r="6" spans="2:20" ht="15">
      <c r="B6" s="66" t="s">
        <v>119</v>
      </c>
      <c r="C6" s="73">
        <v>4.8437999999999999</v>
      </c>
      <c r="D6" s="73">
        <v>4.8360000000000003</v>
      </c>
      <c r="E6" s="73">
        <v>4.8391999999999999</v>
      </c>
      <c r="F6" s="73">
        <v>4.8394000000000004</v>
      </c>
      <c r="G6" s="73">
        <v>4.8426999999999998</v>
      </c>
      <c r="H6" s="73">
        <v>4.8349000000000002</v>
      </c>
      <c r="I6" s="73">
        <v>4.8582000000000001</v>
      </c>
      <c r="J6" s="73">
        <v>4.8746</v>
      </c>
      <c r="K6" s="73">
        <v>4.8724999999999996</v>
      </c>
      <c r="L6" s="73">
        <v>4.86775</v>
      </c>
      <c r="M6" s="73">
        <v>4.8739999999999997</v>
      </c>
      <c r="N6" s="73">
        <v>4.8747999999999996</v>
      </c>
      <c r="O6" s="73">
        <v>4.8747999999999996</v>
      </c>
      <c r="P6" s="74">
        <v>4.9260999999999999</v>
      </c>
    </row>
    <row r="7" spans="2:20" ht="39" thickBot="1">
      <c r="B7" s="65"/>
      <c r="C7" s="69" t="s">
        <v>166</v>
      </c>
      <c r="D7" s="69" t="s">
        <v>170</v>
      </c>
      <c r="E7" s="69" t="s">
        <v>174</v>
      </c>
      <c r="F7" s="69" t="s">
        <v>179</v>
      </c>
      <c r="G7" s="69" t="s">
        <v>182</v>
      </c>
      <c r="H7" s="69" t="s">
        <v>186</v>
      </c>
      <c r="I7" s="69" t="s">
        <v>191</v>
      </c>
      <c r="J7" s="69" t="s">
        <v>195</v>
      </c>
      <c r="K7" s="69" t="s">
        <v>199</v>
      </c>
      <c r="L7" s="69" t="s">
        <v>204</v>
      </c>
      <c r="M7" s="69" t="s">
        <v>208</v>
      </c>
      <c r="N7" s="69" t="s">
        <v>211</v>
      </c>
      <c r="O7" s="69" t="s">
        <v>215</v>
      </c>
      <c r="P7" s="70" t="s">
        <v>222</v>
      </c>
      <c r="T7" s="26"/>
    </row>
  </sheetData>
  <phoneticPr fontId="30"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O24"/>
  <sheetViews>
    <sheetView zoomScaleNormal="100" workbookViewId="0">
      <selection activeCell="F32" sqref="F32"/>
    </sheetView>
  </sheetViews>
  <sheetFormatPr defaultRowHeight="12.75"/>
  <cols>
    <col min="2" max="2" width="6.140625" customWidth="1"/>
    <col min="3" max="3" width="17.85546875" customWidth="1"/>
    <col min="4" max="17" width="16.85546875" customWidth="1"/>
  </cols>
  <sheetData>
    <row r="1" spans="2:15" ht="13.5" thickBot="1"/>
    <row r="2" spans="2:15" ht="40.5" customHeight="1">
      <c r="B2" s="107" t="s">
        <v>261</v>
      </c>
      <c r="C2" s="108"/>
      <c r="D2" s="108"/>
      <c r="E2" s="108"/>
      <c r="F2" s="108"/>
      <c r="G2" s="108"/>
      <c r="H2" s="108"/>
      <c r="I2" s="108"/>
      <c r="J2" s="108"/>
      <c r="K2" s="108"/>
      <c r="L2" s="108"/>
      <c r="M2" s="108"/>
      <c r="N2" s="108"/>
      <c r="O2" s="109"/>
    </row>
    <row r="3" spans="2:15">
      <c r="B3" s="120" t="s">
        <v>229</v>
      </c>
      <c r="C3" s="147" t="s">
        <v>10</v>
      </c>
      <c r="D3" s="142" t="s">
        <v>164</v>
      </c>
      <c r="E3" s="142" t="s">
        <v>168</v>
      </c>
      <c r="F3" s="142" t="s">
        <v>172</v>
      </c>
      <c r="G3" s="142" t="s">
        <v>176</v>
      </c>
      <c r="H3" s="142" t="s">
        <v>180</v>
      </c>
      <c r="I3" s="142" t="s">
        <v>184</v>
      </c>
      <c r="J3" s="142" t="s">
        <v>188</v>
      </c>
      <c r="K3" s="142" t="s">
        <v>192</v>
      </c>
      <c r="L3" s="142" t="s">
        <v>196</v>
      </c>
      <c r="M3" s="142" t="s">
        <v>200</v>
      </c>
      <c r="N3" s="142" t="s">
        <v>206</v>
      </c>
      <c r="O3" s="144" t="s">
        <v>209</v>
      </c>
    </row>
    <row r="4" spans="2:15">
      <c r="B4" s="146"/>
      <c r="C4" s="148"/>
      <c r="D4" s="143"/>
      <c r="E4" s="143"/>
      <c r="F4" s="143"/>
      <c r="G4" s="143"/>
      <c r="H4" s="143"/>
      <c r="I4" s="143"/>
      <c r="J4" s="143"/>
      <c r="K4" s="143"/>
      <c r="L4" s="143"/>
      <c r="M4" s="143"/>
      <c r="N4" s="143"/>
      <c r="O4" s="145"/>
    </row>
    <row r="5" spans="2:15" ht="25.5">
      <c r="B5" s="121"/>
      <c r="C5" s="149"/>
      <c r="D5" s="75" t="s">
        <v>247</v>
      </c>
      <c r="E5" s="75" t="s">
        <v>248</v>
      </c>
      <c r="F5" s="75" t="s">
        <v>249</v>
      </c>
      <c r="G5" s="75" t="s">
        <v>250</v>
      </c>
      <c r="H5" s="75" t="s">
        <v>251</v>
      </c>
      <c r="I5" s="75" t="s">
        <v>252</v>
      </c>
      <c r="J5" s="75" t="s">
        <v>253</v>
      </c>
      <c r="K5" s="75" t="s">
        <v>254</v>
      </c>
      <c r="L5" s="75" t="s">
        <v>255</v>
      </c>
      <c r="M5" s="75" t="s">
        <v>256</v>
      </c>
      <c r="N5" s="75" t="s">
        <v>257</v>
      </c>
      <c r="O5" s="76" t="s">
        <v>258</v>
      </c>
    </row>
    <row r="6" spans="2:15" ht="15">
      <c r="B6" s="38">
        <v>1</v>
      </c>
      <c r="C6" s="53" t="s">
        <v>162</v>
      </c>
      <c r="D6" s="77">
        <v>21.413627745580605</v>
      </c>
      <c r="E6" s="77">
        <v>19.937771179059649</v>
      </c>
      <c r="F6" s="77">
        <v>20.531768589566784</v>
      </c>
      <c r="G6" s="77">
        <v>18.152631816291464</v>
      </c>
      <c r="H6" s="77">
        <v>17.92053952943499</v>
      </c>
      <c r="I6" s="77">
        <v>23.111975033799901</v>
      </c>
      <c r="J6" s="77">
        <v>20.284740019736734</v>
      </c>
      <c r="K6" s="77">
        <v>19.714849073207166</v>
      </c>
      <c r="L6" s="77">
        <v>20.282682528146946</v>
      </c>
      <c r="M6" s="77">
        <v>20.077555369335492</v>
      </c>
      <c r="N6" s="77">
        <v>21.817308307627865</v>
      </c>
      <c r="O6" s="78">
        <v>22.26033156873422</v>
      </c>
    </row>
    <row r="7" spans="2:15" ht="15">
      <c r="B7" s="38">
        <v>2</v>
      </c>
      <c r="C7" s="53" t="s">
        <v>127</v>
      </c>
      <c r="D7" s="77">
        <v>21.440772278111321</v>
      </c>
      <c r="E7" s="77">
        <v>19.766039642494341</v>
      </c>
      <c r="F7" s="77">
        <v>20.157305692257012</v>
      </c>
      <c r="G7" s="77">
        <v>17.972304527670339</v>
      </c>
      <c r="H7" s="77">
        <v>17.774744578859259</v>
      </c>
      <c r="I7" s="77">
        <v>23.05269616873229</v>
      </c>
      <c r="J7" s="77">
        <v>20.05859648734625</v>
      </c>
      <c r="K7" s="77">
        <v>19.684193529838709</v>
      </c>
      <c r="L7" s="77">
        <v>20.196999955879281</v>
      </c>
      <c r="M7" s="77">
        <v>19.965172673285757</v>
      </c>
      <c r="N7" s="77">
        <v>21.917260209217471</v>
      </c>
      <c r="O7" s="78">
        <v>22.0612325320139</v>
      </c>
    </row>
    <row r="8" spans="2:15" ht="15">
      <c r="B8" s="38">
        <v>3</v>
      </c>
      <c r="C8" s="54" t="s">
        <v>7</v>
      </c>
      <c r="D8" s="77">
        <v>17.92754374697029</v>
      </c>
      <c r="E8" s="77">
        <v>16.828976158355037</v>
      </c>
      <c r="F8" s="77">
        <v>17.00254736365908</v>
      </c>
      <c r="G8" s="77">
        <v>15.152410936357439</v>
      </c>
      <c r="H8" s="77">
        <v>15.000973146601211</v>
      </c>
      <c r="I8" s="77">
        <v>19.824347791597024</v>
      </c>
      <c r="J8" s="77">
        <v>17.110374198129406</v>
      </c>
      <c r="K8" s="77">
        <v>16.776304891239342</v>
      </c>
      <c r="L8" s="77">
        <v>17.212788868936322</v>
      </c>
      <c r="M8" s="77">
        <v>17.0434617584595</v>
      </c>
      <c r="N8" s="77">
        <v>18.47263972976566</v>
      </c>
      <c r="O8" s="78">
        <v>18.74400587742555</v>
      </c>
    </row>
    <row r="9" spans="2:15" ht="15">
      <c r="B9" s="38">
        <v>4</v>
      </c>
      <c r="C9" s="54" t="s">
        <v>8</v>
      </c>
      <c r="D9" s="77">
        <v>17.458918036191477</v>
      </c>
      <c r="E9" s="77">
        <v>16.341227436770186</v>
      </c>
      <c r="F9" s="77">
        <v>16.87494372270422</v>
      </c>
      <c r="G9" s="77">
        <v>14.429749762052232</v>
      </c>
      <c r="H9" s="77">
        <v>14.372211256974547</v>
      </c>
      <c r="I9" s="77">
        <v>19.283112407314494</v>
      </c>
      <c r="J9" s="77">
        <v>16.526245365103257</v>
      </c>
      <c r="K9" s="77">
        <v>16.218603018374285</v>
      </c>
      <c r="L9" s="77">
        <v>16.616602566559429</v>
      </c>
      <c r="M9" s="77">
        <v>16.487682200954069</v>
      </c>
      <c r="N9" s="77">
        <v>18.065093378353207</v>
      </c>
      <c r="O9" s="78">
        <v>18.461341779148686</v>
      </c>
    </row>
    <row r="10" spans="2:15" ht="15">
      <c r="B10" s="38">
        <v>5</v>
      </c>
      <c r="C10" s="54" t="s">
        <v>128</v>
      </c>
      <c r="D10" s="77">
        <v>18.150705347557363</v>
      </c>
      <c r="E10" s="77">
        <v>17.033252162069161</v>
      </c>
      <c r="F10" s="77">
        <v>17.226065990728166</v>
      </c>
      <c r="G10" s="77">
        <v>15.159323717810299</v>
      </c>
      <c r="H10" s="77">
        <v>15.118060961097434</v>
      </c>
      <c r="I10" s="77">
        <v>19.943462855775504</v>
      </c>
      <c r="J10" s="77">
        <v>17.310678668121081</v>
      </c>
      <c r="K10" s="77">
        <v>16.954207506852132</v>
      </c>
      <c r="L10" s="77">
        <v>17.283859388401023</v>
      </c>
      <c r="M10" s="77">
        <v>17.172214346053526</v>
      </c>
      <c r="N10" s="77">
        <v>18.747748372030955</v>
      </c>
      <c r="O10" s="78">
        <v>18.879378036298871</v>
      </c>
    </row>
    <row r="11" spans="2:15" ht="15">
      <c r="B11" s="38">
        <v>6</v>
      </c>
      <c r="C11" s="54" t="s">
        <v>129</v>
      </c>
      <c r="D11" s="77">
        <v>19.120208840203034</v>
      </c>
      <c r="E11" s="77">
        <v>17.913925078701965</v>
      </c>
      <c r="F11" s="77">
        <v>18.283575635776074</v>
      </c>
      <c r="G11" s="77">
        <v>16.009959111855643</v>
      </c>
      <c r="H11" s="77">
        <v>15.957545443381727</v>
      </c>
      <c r="I11" s="77">
        <v>20.983914679310715</v>
      </c>
      <c r="J11" s="77">
        <v>18.184984875265403</v>
      </c>
      <c r="K11" s="77">
        <v>17.800275309670933</v>
      </c>
      <c r="L11" s="77">
        <v>18.208175976290612</v>
      </c>
      <c r="M11" s="77">
        <v>18.075136416401751</v>
      </c>
      <c r="N11" s="77">
        <v>19.748664063854026</v>
      </c>
      <c r="O11" s="78">
        <v>19.866433282978381</v>
      </c>
    </row>
    <row r="12" spans="2:15" ht="15">
      <c r="B12" s="38">
        <v>7</v>
      </c>
      <c r="C12" s="54" t="s">
        <v>161</v>
      </c>
      <c r="D12" s="77">
        <v>26.199224021425088</v>
      </c>
      <c r="E12" s="77">
        <v>24.429206582718713</v>
      </c>
      <c r="F12" s="77">
        <v>25.32123927601473</v>
      </c>
      <c r="G12" s="77">
        <v>22.580711109782403</v>
      </c>
      <c r="H12" s="77">
        <v>22.169877201896227</v>
      </c>
      <c r="I12" s="77">
        <v>27.851797627347054</v>
      </c>
      <c r="J12" s="77">
        <v>24.696023503226968</v>
      </c>
      <c r="K12" s="77">
        <v>24.121740518320543</v>
      </c>
      <c r="L12" s="77">
        <v>24.699119408726109</v>
      </c>
      <c r="M12" s="77">
        <v>24.533008251912374</v>
      </c>
      <c r="N12" s="77">
        <v>26.722226200362719</v>
      </c>
      <c r="O12" s="78">
        <v>27.273171105751178</v>
      </c>
    </row>
    <row r="13" spans="2:15" ht="15.75" thickBot="1">
      <c r="B13" s="130" t="s">
        <v>9</v>
      </c>
      <c r="C13" s="131"/>
      <c r="D13" s="79">
        <v>21.508456147014606</v>
      </c>
      <c r="E13" s="79">
        <v>20.037215761516901</v>
      </c>
      <c r="F13" s="80">
        <v>20.55206945006238</v>
      </c>
      <c r="G13" s="80">
        <v>18.209052930334323</v>
      </c>
      <c r="H13" s="80">
        <v>17.994678221805277</v>
      </c>
      <c r="I13" s="80">
        <v>23.221063569747511</v>
      </c>
      <c r="J13" s="80">
        <v>20.311224623330151</v>
      </c>
      <c r="K13" s="80">
        <v>19.86376595932477</v>
      </c>
      <c r="L13" s="80">
        <v>20.351377312364733</v>
      </c>
      <c r="M13" s="80">
        <v>20.174242470801268</v>
      </c>
      <c r="N13" s="80">
        <v>22.010372868823953</v>
      </c>
      <c r="O13" s="81">
        <v>22.324774746889766</v>
      </c>
    </row>
    <row r="14" spans="2:15">
      <c r="B14" s="150" t="s">
        <v>229</v>
      </c>
      <c r="C14" s="151" t="s">
        <v>10</v>
      </c>
      <c r="D14" s="151" t="s">
        <v>212</v>
      </c>
      <c r="E14" s="153" t="s">
        <v>216</v>
      </c>
    </row>
    <row r="15" spans="2:15">
      <c r="B15" s="111"/>
      <c r="C15" s="152"/>
      <c r="D15" s="152"/>
      <c r="E15" s="154"/>
    </row>
    <row r="16" spans="2:15" ht="25.5">
      <c r="B16" s="111"/>
      <c r="C16" s="152"/>
      <c r="D16" s="62" t="s">
        <v>259</v>
      </c>
      <c r="E16" s="82" t="s">
        <v>260</v>
      </c>
    </row>
    <row r="17" spans="2:5" ht="15">
      <c r="B17" s="38">
        <v>1</v>
      </c>
      <c r="C17" s="53" t="s">
        <v>162</v>
      </c>
      <c r="D17" s="77">
        <v>20.493612588634779</v>
      </c>
      <c r="E17" s="84">
        <v>20.423568070170774</v>
      </c>
    </row>
    <row r="18" spans="2:5" ht="15">
      <c r="B18" s="38">
        <v>2</v>
      </c>
      <c r="C18" s="53" t="s">
        <v>127</v>
      </c>
      <c r="D18" s="77">
        <v>20.446840880780801</v>
      </c>
      <c r="E18" s="84">
        <v>20.36093442546705</v>
      </c>
    </row>
    <row r="19" spans="2:5" ht="15">
      <c r="B19" s="38">
        <v>3</v>
      </c>
      <c r="C19" s="54" t="s">
        <v>7</v>
      </c>
      <c r="D19" s="77">
        <v>17.407638393965541</v>
      </c>
      <c r="E19" s="84">
        <v>17.412987677106013</v>
      </c>
    </row>
    <row r="20" spans="2:5" ht="15">
      <c r="B20" s="38">
        <v>4</v>
      </c>
      <c r="C20" s="54" t="s">
        <v>8</v>
      </c>
      <c r="D20" s="77">
        <v>16.903267532189982</v>
      </c>
      <c r="E20" s="84">
        <v>16.854283532653515</v>
      </c>
    </row>
    <row r="21" spans="2:5" ht="15">
      <c r="B21" s="38">
        <v>5</v>
      </c>
      <c r="C21" s="54" t="s">
        <v>128</v>
      </c>
      <c r="D21" s="77">
        <v>17.571867843900364</v>
      </c>
      <c r="E21" s="84">
        <v>17.475112179034824</v>
      </c>
    </row>
    <row r="22" spans="2:5" ht="15">
      <c r="B22" s="38">
        <v>6</v>
      </c>
      <c r="C22" s="54" t="s">
        <v>129</v>
      </c>
      <c r="D22" s="77">
        <v>18.514398323370877</v>
      </c>
      <c r="E22" s="84">
        <v>18.394183699496775</v>
      </c>
    </row>
    <row r="23" spans="2:5" ht="15">
      <c r="B23" s="38">
        <v>7</v>
      </c>
      <c r="C23" s="54" t="s">
        <v>161</v>
      </c>
      <c r="D23" s="77">
        <v>25.07681448221404</v>
      </c>
      <c r="E23" s="84">
        <v>24.99992692681165</v>
      </c>
    </row>
    <row r="24" spans="2:5" ht="15.75" thickBot="1">
      <c r="B24" s="126" t="s">
        <v>9</v>
      </c>
      <c r="C24" s="127"/>
      <c r="D24" s="80">
        <v>20.626165006878679</v>
      </c>
      <c r="E24" s="83">
        <v>20.548890983142794</v>
      </c>
    </row>
  </sheetData>
  <mergeCells count="21">
    <mergeCell ref="B14:B16"/>
    <mergeCell ref="C14:C16"/>
    <mergeCell ref="D14:D15"/>
    <mergeCell ref="B24:C24"/>
    <mergeCell ref="E14:E15"/>
    <mergeCell ref="B13:C13"/>
    <mergeCell ref="B2:O2"/>
    <mergeCell ref="B3:B5"/>
    <mergeCell ref="C3:C5"/>
    <mergeCell ref="D3:D4"/>
    <mergeCell ref="E3:E4"/>
    <mergeCell ref="K3:K4"/>
    <mergeCell ref="F3:F4"/>
    <mergeCell ref="G3:G4"/>
    <mergeCell ref="H3:H4"/>
    <mergeCell ref="I3:I4"/>
    <mergeCell ref="J3:J4"/>
    <mergeCell ref="L3:L4"/>
    <mergeCell ref="M3:M4"/>
    <mergeCell ref="N3:N4"/>
    <mergeCell ref="O3:O4"/>
  </mergeCells>
  <phoneticPr fontId="0" type="noConversion"/>
  <printOptions horizontalCentered="1" verticalCentered="1"/>
  <pageMargins left="0" right="0" top="0" bottom="0" header="0" footer="0"/>
  <pageSetup paperSize="9" scale="57"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E20" sqref="E20"/>
    </sheetView>
  </sheetViews>
  <sheetFormatPr defaultRowHeight="12.75"/>
  <cols>
    <col min="2" max="2" width="4.7109375" customWidth="1"/>
    <col min="3" max="3" width="18.140625" customWidth="1"/>
    <col min="4" max="4" width="18.85546875" customWidth="1"/>
    <col min="5" max="6" width="16.5703125" customWidth="1"/>
    <col min="7" max="7" width="16.28515625" customWidth="1"/>
    <col min="8" max="8" width="11.140625" customWidth="1"/>
    <col min="9" max="9" width="9.28515625" customWidth="1"/>
    <col min="10" max="10" width="10.85546875" customWidth="1"/>
    <col min="11" max="11" width="13" customWidth="1"/>
    <col min="12" max="12" width="18.140625" customWidth="1"/>
    <col min="13" max="13" width="24.42578125" customWidth="1"/>
  </cols>
  <sheetData>
    <row r="1" spans="2:15" ht="13.5" thickBot="1"/>
    <row r="2" spans="2:15" s="2" customFormat="1" ht="39" customHeight="1">
      <c r="B2" s="107" t="s">
        <v>261</v>
      </c>
      <c r="C2" s="108"/>
      <c r="D2" s="108"/>
      <c r="E2" s="108"/>
      <c r="F2" s="108"/>
      <c r="G2" s="108"/>
      <c r="H2" s="108"/>
      <c r="I2" s="108"/>
      <c r="J2" s="108"/>
      <c r="K2" s="108"/>
      <c r="L2" s="108"/>
      <c r="M2" s="109"/>
      <c r="N2" s="3"/>
      <c r="O2" s="3"/>
    </row>
    <row r="3" spans="2:15" ht="27" customHeight="1">
      <c r="B3" s="111" t="s">
        <v>11</v>
      </c>
      <c r="C3" s="106" t="s">
        <v>10</v>
      </c>
      <c r="D3" s="106" t="s">
        <v>218</v>
      </c>
      <c r="E3" s="106" t="s">
        <v>0</v>
      </c>
      <c r="F3" s="106" t="s">
        <v>1</v>
      </c>
      <c r="G3" s="106" t="s">
        <v>2</v>
      </c>
      <c r="H3" s="106" t="s">
        <v>154</v>
      </c>
      <c r="I3" s="106"/>
      <c r="J3" s="106"/>
      <c r="K3" s="106"/>
      <c r="L3" s="106" t="s">
        <v>3</v>
      </c>
      <c r="M3" s="113" t="s">
        <v>4</v>
      </c>
    </row>
    <row r="4" spans="2:15" ht="84" customHeight="1">
      <c r="B4" s="156"/>
      <c r="C4" s="155"/>
      <c r="D4" s="155"/>
      <c r="E4" s="155"/>
      <c r="F4" s="155"/>
      <c r="G4" s="106"/>
      <c r="H4" s="33" t="s">
        <v>130</v>
      </c>
      <c r="I4" s="33" t="s">
        <v>131</v>
      </c>
      <c r="J4" s="33" t="s">
        <v>159</v>
      </c>
      <c r="K4" s="33" t="s">
        <v>160</v>
      </c>
      <c r="L4" s="155"/>
      <c r="M4" s="157"/>
    </row>
    <row r="5" spans="2:15" ht="15.75">
      <c r="B5" s="38">
        <f>k_total_tec_0221!B6</f>
        <v>1</v>
      </c>
      <c r="C5" s="39" t="str">
        <f>k_total_tec_0221!C6</f>
        <v>METROPOLITAN LIFE</v>
      </c>
      <c r="D5" s="40">
        <v>1071862</v>
      </c>
      <c r="E5" s="71">
        <v>20</v>
      </c>
      <c r="F5" s="40">
        <v>3</v>
      </c>
      <c r="G5" s="40">
        <v>1</v>
      </c>
      <c r="H5" s="40">
        <v>157</v>
      </c>
      <c r="I5" s="40">
        <v>1</v>
      </c>
      <c r="J5" s="40">
        <v>0</v>
      </c>
      <c r="K5" s="40">
        <v>0</v>
      </c>
      <c r="L5" s="40">
        <v>1545</v>
      </c>
      <c r="M5" s="41">
        <f t="shared" ref="M5:M11" si="0">D5-E5+F5+G5-H5+I5+L5+J5+K5</f>
        <v>1073235</v>
      </c>
      <c r="N5" s="85"/>
      <c r="O5" s="4"/>
    </row>
    <row r="6" spans="2:15" ht="15.75">
      <c r="B6" s="42">
        <f>k_total_tec_0221!B7</f>
        <v>2</v>
      </c>
      <c r="C6" s="39" t="str">
        <f>k_total_tec_0221!C7</f>
        <v>AZT VIITORUL TAU</v>
      </c>
      <c r="D6" s="40">
        <v>1617466</v>
      </c>
      <c r="E6" s="71">
        <v>11</v>
      </c>
      <c r="F6" s="40">
        <v>4</v>
      </c>
      <c r="G6" s="40">
        <v>5</v>
      </c>
      <c r="H6" s="40">
        <v>374</v>
      </c>
      <c r="I6" s="40">
        <v>0</v>
      </c>
      <c r="J6" s="40">
        <v>0</v>
      </c>
      <c r="K6" s="40">
        <v>0</v>
      </c>
      <c r="L6" s="40">
        <v>1545</v>
      </c>
      <c r="M6" s="41">
        <f t="shared" si="0"/>
        <v>1618635</v>
      </c>
      <c r="N6" s="85"/>
      <c r="O6" s="4"/>
    </row>
    <row r="7" spans="2:15" ht="15.75">
      <c r="B7" s="42">
        <f>k_total_tec_0221!B8</f>
        <v>3</v>
      </c>
      <c r="C7" s="43" t="str">
        <f>k_total_tec_0221!C8</f>
        <v>BCR</v>
      </c>
      <c r="D7" s="40">
        <v>694871</v>
      </c>
      <c r="E7" s="71">
        <v>9</v>
      </c>
      <c r="F7" s="40">
        <v>6</v>
      </c>
      <c r="G7" s="40">
        <v>24</v>
      </c>
      <c r="H7" s="40">
        <v>77</v>
      </c>
      <c r="I7" s="40">
        <v>0</v>
      </c>
      <c r="J7" s="40">
        <v>0</v>
      </c>
      <c r="K7" s="40">
        <v>3</v>
      </c>
      <c r="L7" s="40">
        <v>1545</v>
      </c>
      <c r="M7" s="41">
        <f t="shared" si="0"/>
        <v>696363</v>
      </c>
      <c r="N7" s="85"/>
      <c r="O7" s="4"/>
    </row>
    <row r="8" spans="2:15" ht="15.75">
      <c r="B8" s="42">
        <f>k_total_tec_0221!B9</f>
        <v>4</v>
      </c>
      <c r="C8" s="43" t="str">
        <f>k_total_tec_0221!C9</f>
        <v>BRD</v>
      </c>
      <c r="D8" s="40">
        <v>482487</v>
      </c>
      <c r="E8" s="71">
        <v>11</v>
      </c>
      <c r="F8" s="40">
        <v>4</v>
      </c>
      <c r="G8" s="40">
        <v>93</v>
      </c>
      <c r="H8" s="40">
        <v>46</v>
      </c>
      <c r="I8" s="40">
        <v>0</v>
      </c>
      <c r="J8" s="40">
        <v>0</v>
      </c>
      <c r="K8" s="40">
        <v>0</v>
      </c>
      <c r="L8" s="40">
        <v>1555</v>
      </c>
      <c r="M8" s="41">
        <f t="shared" si="0"/>
        <v>484082</v>
      </c>
      <c r="N8" s="85"/>
      <c r="O8" s="4"/>
    </row>
    <row r="9" spans="2:15" ht="15.75">
      <c r="B9" s="42">
        <f>k_total_tec_0221!B10</f>
        <v>5</v>
      </c>
      <c r="C9" s="43" t="str">
        <f>k_total_tec_0221!C10</f>
        <v>VITAL</v>
      </c>
      <c r="D9" s="40">
        <v>960586</v>
      </c>
      <c r="E9" s="71">
        <v>16</v>
      </c>
      <c r="F9" s="40">
        <v>0</v>
      </c>
      <c r="G9" s="40">
        <v>0</v>
      </c>
      <c r="H9" s="40">
        <v>98</v>
      </c>
      <c r="I9" s="40">
        <v>0</v>
      </c>
      <c r="J9" s="40">
        <v>0</v>
      </c>
      <c r="K9" s="40">
        <v>2</v>
      </c>
      <c r="L9" s="40">
        <v>1545</v>
      </c>
      <c r="M9" s="41">
        <f t="shared" si="0"/>
        <v>962019</v>
      </c>
      <c r="N9" s="85"/>
      <c r="O9" s="4"/>
    </row>
    <row r="10" spans="2:15" ht="15.75">
      <c r="B10" s="42">
        <f>k_total_tec_0221!B11</f>
        <v>6</v>
      </c>
      <c r="C10" s="43" t="str">
        <f>k_total_tec_0221!C11</f>
        <v>ARIPI</v>
      </c>
      <c r="D10" s="40">
        <v>795524</v>
      </c>
      <c r="E10" s="71">
        <v>12</v>
      </c>
      <c r="F10" s="40">
        <v>1</v>
      </c>
      <c r="G10" s="40">
        <v>1</v>
      </c>
      <c r="H10" s="40">
        <v>67</v>
      </c>
      <c r="I10" s="40">
        <v>0</v>
      </c>
      <c r="J10" s="40">
        <v>0</v>
      </c>
      <c r="K10" s="40">
        <v>0</v>
      </c>
      <c r="L10" s="40">
        <v>1545</v>
      </c>
      <c r="M10" s="41">
        <f t="shared" si="0"/>
        <v>796992</v>
      </c>
      <c r="N10" s="85"/>
      <c r="O10" s="4"/>
    </row>
    <row r="11" spans="2:15" ht="15.75">
      <c r="B11" s="42">
        <f>k_total_tec_0221!B12</f>
        <v>7</v>
      </c>
      <c r="C11" s="43" t="str">
        <f>k_total_tec_0221!C12</f>
        <v>NN</v>
      </c>
      <c r="D11" s="40">
        <v>2039863</v>
      </c>
      <c r="E11" s="71">
        <v>4</v>
      </c>
      <c r="F11" s="40">
        <v>65</v>
      </c>
      <c r="G11" s="40">
        <v>44</v>
      </c>
      <c r="H11" s="40">
        <v>358</v>
      </c>
      <c r="I11" s="40">
        <v>1</v>
      </c>
      <c r="J11" s="40">
        <v>1</v>
      </c>
      <c r="K11" s="40">
        <v>2</v>
      </c>
      <c r="L11" s="40">
        <v>1545</v>
      </c>
      <c r="M11" s="41">
        <f t="shared" si="0"/>
        <v>2041159</v>
      </c>
      <c r="N11" s="85"/>
      <c r="O11" s="4"/>
    </row>
    <row r="12" spans="2:15" ht="15.75" thickBot="1">
      <c r="B12" s="126" t="s">
        <v>9</v>
      </c>
      <c r="C12" s="127"/>
      <c r="D12" s="36">
        <f t="shared" ref="D12:M12" si="1">SUM(D5:D11)</f>
        <v>7662659</v>
      </c>
      <c r="E12" s="36">
        <f t="shared" si="1"/>
        <v>83</v>
      </c>
      <c r="F12" s="36">
        <f t="shared" si="1"/>
        <v>83</v>
      </c>
      <c r="G12" s="36">
        <f t="shared" si="1"/>
        <v>168</v>
      </c>
      <c r="H12" s="36">
        <f t="shared" si="1"/>
        <v>1177</v>
      </c>
      <c r="I12" s="36">
        <f t="shared" si="1"/>
        <v>2</v>
      </c>
      <c r="J12" s="36">
        <f t="shared" si="1"/>
        <v>1</v>
      </c>
      <c r="K12" s="36">
        <f t="shared" si="1"/>
        <v>7</v>
      </c>
      <c r="L12" s="36">
        <f t="shared" si="1"/>
        <v>10825</v>
      </c>
      <c r="M12" s="37">
        <f t="shared" si="1"/>
        <v>7672485</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L3:L4"/>
    <mergeCell ref="C3:C4"/>
    <mergeCell ref="M3:M4"/>
    <mergeCell ref="D3:D4"/>
    <mergeCell ref="B2:M2"/>
    <mergeCell ref="G3:G4"/>
    <mergeCell ref="H3:K3"/>
    <mergeCell ref="E3:E4"/>
    <mergeCell ref="F3:F4"/>
    <mergeCell ref="B3:B4"/>
    <mergeCell ref="B12:C12"/>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O3"/>
  <sheetViews>
    <sheetView workbookViewId="0">
      <selection activeCell="E35" sqref="E35"/>
    </sheetView>
  </sheetViews>
  <sheetFormatPr defaultRowHeight="12.75"/>
  <cols>
    <col min="2" max="15" width="16.140625" customWidth="1"/>
  </cols>
  <sheetData>
    <row r="1" spans="2:15" ht="13.5" thickBot="1"/>
    <row r="2" spans="2:15" ht="25.5">
      <c r="B2" s="86" t="s">
        <v>164</v>
      </c>
      <c r="C2" s="67" t="s">
        <v>168</v>
      </c>
      <c r="D2" s="67" t="s">
        <v>172</v>
      </c>
      <c r="E2" s="67" t="s">
        <v>176</v>
      </c>
      <c r="F2" s="67" t="s">
        <v>180</v>
      </c>
      <c r="G2" s="67" t="s">
        <v>184</v>
      </c>
      <c r="H2" s="67" t="s">
        <v>188</v>
      </c>
      <c r="I2" s="67" t="s">
        <v>192</v>
      </c>
      <c r="J2" s="67" t="s">
        <v>196</v>
      </c>
      <c r="K2" s="67" t="s">
        <v>200</v>
      </c>
      <c r="L2" s="67" t="s">
        <v>206</v>
      </c>
      <c r="M2" s="67" t="s">
        <v>209</v>
      </c>
      <c r="N2" s="67" t="s">
        <v>212</v>
      </c>
      <c r="O2" s="68" t="s">
        <v>216</v>
      </c>
    </row>
    <row r="3" spans="2:15" ht="15.75" thickBot="1">
      <c r="B3" s="87">
        <v>7509558</v>
      </c>
      <c r="C3" s="88">
        <v>7523201</v>
      </c>
      <c r="D3" s="88">
        <v>7531201</v>
      </c>
      <c r="E3" s="88">
        <v>7540064</v>
      </c>
      <c r="F3" s="88">
        <v>7553346</v>
      </c>
      <c r="G3" s="88">
        <v>7563259</v>
      </c>
      <c r="H3" s="88">
        <v>7568421</v>
      </c>
      <c r="I3" s="88">
        <v>7574466</v>
      </c>
      <c r="J3" s="88">
        <v>7589504</v>
      </c>
      <c r="K3" s="88">
        <v>7614550</v>
      </c>
      <c r="L3" s="88">
        <v>7631412</v>
      </c>
      <c r="M3" s="88">
        <v>7648705</v>
      </c>
      <c r="N3" s="88">
        <v>7662659</v>
      </c>
      <c r="O3" s="89">
        <v>7672485</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O6"/>
  <sheetViews>
    <sheetView workbookViewId="0">
      <selection activeCell="K69" sqref="K69"/>
    </sheetView>
  </sheetViews>
  <sheetFormatPr defaultRowHeight="12.75"/>
  <cols>
    <col min="2" max="15" width="16.7109375" customWidth="1"/>
  </cols>
  <sheetData>
    <row r="1" spans="2:15" ht="13.5" thickBot="1"/>
    <row r="2" spans="2:15" ht="25.5">
      <c r="B2" s="86" t="s">
        <v>164</v>
      </c>
      <c r="C2" s="67" t="s">
        <v>168</v>
      </c>
      <c r="D2" s="67" t="s">
        <v>172</v>
      </c>
      <c r="E2" s="67" t="s">
        <v>176</v>
      </c>
      <c r="F2" s="67" t="s">
        <v>180</v>
      </c>
      <c r="G2" s="67" t="s">
        <v>184</v>
      </c>
      <c r="H2" s="67" t="s">
        <v>188</v>
      </c>
      <c r="I2" s="67" t="s">
        <v>192</v>
      </c>
      <c r="J2" s="67" t="s">
        <v>196</v>
      </c>
      <c r="K2" s="67" t="s">
        <v>200</v>
      </c>
      <c r="L2" s="67" t="s">
        <v>206</v>
      </c>
      <c r="M2" s="67" t="s">
        <v>209</v>
      </c>
      <c r="N2" s="67" t="s">
        <v>212</v>
      </c>
      <c r="O2" s="68" t="s">
        <v>216</v>
      </c>
    </row>
    <row r="3" spans="2:15" ht="15.75" thickBot="1">
      <c r="B3" s="87">
        <v>3411765</v>
      </c>
      <c r="C3" s="88">
        <v>3425735</v>
      </c>
      <c r="D3" s="88">
        <v>3433979</v>
      </c>
      <c r="E3" s="88">
        <v>3443256</v>
      </c>
      <c r="F3" s="88">
        <v>3456948</v>
      </c>
      <c r="G3" s="88">
        <v>3467335</v>
      </c>
      <c r="H3" s="88">
        <v>3472774</v>
      </c>
      <c r="I3" s="88">
        <v>3479141</v>
      </c>
      <c r="J3" s="88">
        <v>3494375</v>
      </c>
      <c r="K3" s="88">
        <v>3519727</v>
      </c>
      <c r="L3" s="88">
        <v>3536980</v>
      </c>
      <c r="M3" s="88">
        <v>3554895</v>
      </c>
      <c r="N3" s="88">
        <v>3569344</v>
      </c>
      <c r="O3" s="89">
        <v>3580169</v>
      </c>
    </row>
    <row r="6" spans="2:15">
      <c r="B6" s="4"/>
      <c r="C6" s="4"/>
      <c r="D6" s="4"/>
      <c r="E6" s="4"/>
      <c r="F6" s="4"/>
      <c r="G6" s="4"/>
      <c r="H6" s="4"/>
      <c r="I6" s="4"/>
      <c r="J6" s="4"/>
      <c r="K6" s="4"/>
      <c r="L6" s="4"/>
      <c r="M6" s="4"/>
      <c r="N6" s="4"/>
      <c r="O6" s="4"/>
    </row>
  </sheetData>
  <phoneticPr fontId="0" type="noConversion"/>
  <pageMargins left="0.75" right="0.75" top="1" bottom="1" header="0.5" footer="0.5"/>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5</vt:i4>
      </vt:variant>
    </vt:vector>
  </HeadingPairs>
  <TitlesOfParts>
    <vt:vector size="21" baseType="lpstr">
      <vt:lpstr>k_total_tec_0221</vt:lpstr>
      <vt:lpstr>regularizati_0221</vt:lpstr>
      <vt:lpstr>evolutie_rp_0221</vt:lpstr>
      <vt:lpstr>sume_euro_0221</vt:lpstr>
      <vt:lpstr>sume_euro_0221_graf</vt:lpstr>
      <vt:lpstr>evolutie_contrib_0221</vt:lpstr>
      <vt:lpstr>part_fonduri_0221</vt:lpstr>
      <vt:lpstr>evolutie_rp_0221_graf</vt:lpstr>
      <vt:lpstr>evolutie_aleatorii_0221_graf</vt:lpstr>
      <vt:lpstr>participanti_judete_0221</vt:lpstr>
      <vt:lpstr>participanti_jud_dom_0221</vt:lpstr>
      <vt:lpstr>conturi_goale_0221</vt:lpstr>
      <vt:lpstr>rp_sexe_0221</vt:lpstr>
      <vt:lpstr>Sheet1</vt:lpstr>
      <vt:lpstr>rp_varste_sexe_0221</vt:lpstr>
      <vt:lpstr>Sheet2</vt:lpstr>
      <vt:lpstr>k_total_tec_0221!Print_Area</vt:lpstr>
      <vt:lpstr>part_fonduri_0221!Print_Area</vt:lpstr>
      <vt:lpstr>participanti_judete_0221!Print_Area</vt:lpstr>
      <vt:lpstr>rp_sexe_0221!Print_Area</vt:lpstr>
      <vt:lpstr>rp_varste_sexe_0221!Print_Area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2021-04-27T06:10:04Z</cp:lastPrinted>
  <dcterms:created xsi:type="dcterms:W3CDTF">2008-08-08T07:39:32Z</dcterms:created>
  <dcterms:modified xsi:type="dcterms:W3CDTF">2021-04-27T06:37:19Z</dcterms:modified>
</cp:coreProperties>
</file>