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485" tabRatio="860"/>
  </bookViews>
  <sheets>
    <sheet name="k_total_tec_1220" sheetId="23" r:id="rId1"/>
    <sheet name="regularizati_1220" sheetId="31" r:id="rId2"/>
    <sheet name="evolutie_rp_1220" sheetId="1" r:id="rId3"/>
    <sheet name="sume_euro_1220" sheetId="15" r:id="rId4"/>
    <sheet name="sume_euro_1220_graf" sheetId="16" r:id="rId5"/>
    <sheet name="evolutie_contrib_1220" sheetId="25" r:id="rId6"/>
    <sheet name="part_fonduri_1220" sheetId="24" r:id="rId7"/>
    <sheet name="evolutie_rp_1220_graf" sheetId="13" r:id="rId8"/>
    <sheet name="evolutie_aleatorii_1220_graf" sheetId="14" r:id="rId9"/>
    <sheet name="participanti_judete_1220" sheetId="17" r:id="rId10"/>
    <sheet name="participanti_jud_dom_1220" sheetId="32" r:id="rId11"/>
    <sheet name="conturi_goale_1220" sheetId="30" r:id="rId12"/>
    <sheet name="rp_sexe_1220" sheetId="26" r:id="rId13"/>
    <sheet name="Sheet1" sheetId="33" r:id="rId14"/>
    <sheet name="rp_varste_sexe_1220" sheetId="28" r:id="rId15"/>
    <sheet name="Sheet2" sheetId="34" r:id="rId16"/>
  </sheets>
  <externalReferences>
    <externalReference r:id="rId17"/>
  </externalReferences>
  <definedNames>
    <definedName name="_xlnm.Print_Area" localSheetId="5">evolutie_contrib_1220!$B$2:$O$13</definedName>
    <definedName name="_xlnm.Print_Area" localSheetId="2">evolutie_rp_1220!$B$2:$O$12</definedName>
    <definedName name="_xlnm.Print_Area" localSheetId="0">k_total_tec_1220!$B$2:$K$16</definedName>
    <definedName name="_xlnm.Print_Area" localSheetId="6">part_fonduri_1220!$B$2:$M$12</definedName>
    <definedName name="_xlnm.Print_Area" localSheetId="10">participanti_jud_dom_1220!#REF!</definedName>
    <definedName name="_xlnm.Print_Area" localSheetId="9">participanti_judete_1220!$B$2:$E$48</definedName>
    <definedName name="_xlnm.Print_Area" localSheetId="12">rp_sexe_1220!$B$1:$F$11</definedName>
    <definedName name="_xlnm.Print_Area" localSheetId="14">rp_varste_sexe_1220!$B$2:$P$14</definedName>
    <definedName name="_xlnm.Print_Area" localSheetId="3">sume_euro_1220!$B$2:$P$13</definedName>
  </definedNames>
  <calcPr calcId="125725"/>
</workbook>
</file>

<file path=xl/calcChain.xml><?xml version="1.0" encoding="utf-8"?>
<calcChain xmlns="http://schemas.openxmlformats.org/spreadsheetml/2006/main">
  <c r="O12" i="1"/>
  <c r="O13" i="15"/>
  <c r="O12" i="25"/>
  <c r="O11"/>
  <c r="O10"/>
  <c r="O9"/>
  <c r="O8"/>
  <c r="O7"/>
  <c r="O6"/>
  <c r="P7" i="15"/>
  <c r="P8"/>
  <c r="P9"/>
  <c r="P10"/>
  <c r="P11"/>
  <c r="P12"/>
  <c r="P6"/>
  <c r="P13" s="1"/>
  <c r="N13"/>
  <c r="N12" i="1"/>
  <c r="N12" i="25"/>
  <c r="N11"/>
  <c r="N10"/>
  <c r="N9"/>
  <c r="N8"/>
  <c r="N7"/>
  <c r="N6"/>
  <c r="D48" i="17"/>
  <c r="E34" s="1"/>
  <c r="M13" i="15"/>
  <c r="M13" i="25"/>
  <c r="M12" i="1"/>
  <c r="M12" i="25"/>
  <c r="M11"/>
  <c r="M10"/>
  <c r="M9"/>
  <c r="M8"/>
  <c r="M7"/>
  <c r="M6"/>
  <c r="M6" i="24"/>
  <c r="L13" i="15"/>
  <c r="L13" i="25" s="1"/>
  <c r="L12" i="1"/>
  <c r="L12" i="25"/>
  <c r="L11"/>
  <c r="L10"/>
  <c r="L9"/>
  <c r="L8"/>
  <c r="L7"/>
  <c r="L6"/>
  <c r="K13" i="15"/>
  <c r="K12" i="1"/>
  <c r="K12" i="25"/>
  <c r="K11"/>
  <c r="K10"/>
  <c r="K9"/>
  <c r="K8"/>
  <c r="K7"/>
  <c r="K6"/>
  <c r="J13" i="15"/>
  <c r="J13" i="25" s="1"/>
  <c r="J12" i="1"/>
  <c r="J12" i="25"/>
  <c r="J11"/>
  <c r="J10"/>
  <c r="J9"/>
  <c r="J8"/>
  <c r="J7"/>
  <c r="J6"/>
  <c r="I12" i="1"/>
  <c r="I13" i="15"/>
  <c r="I13" i="25" s="1"/>
  <c r="I12"/>
  <c r="I11"/>
  <c r="I10"/>
  <c r="I9"/>
  <c r="I8"/>
  <c r="I7"/>
  <c r="I6"/>
  <c r="H12" i="1"/>
  <c r="H13" i="25" s="1"/>
  <c r="H13" i="15"/>
  <c r="H12" i="25"/>
  <c r="H11"/>
  <c r="H10"/>
  <c r="H9"/>
  <c r="H8"/>
  <c r="H7"/>
  <c r="H6"/>
  <c r="G12" i="1"/>
  <c r="G13" i="25" s="1"/>
  <c r="G13" i="15"/>
  <c r="G12" i="25"/>
  <c r="G11"/>
  <c r="G10"/>
  <c r="G9"/>
  <c r="G8"/>
  <c r="G7"/>
  <c r="G6"/>
  <c r="F7" i="31"/>
  <c r="F8"/>
  <c r="F9"/>
  <c r="F10"/>
  <c r="F11"/>
  <c r="F12"/>
  <c r="F6"/>
  <c r="F12" i="1"/>
  <c r="F13" i="15"/>
  <c r="F13" i="25" s="1"/>
  <c r="F12"/>
  <c r="F11"/>
  <c r="F10"/>
  <c r="F9"/>
  <c r="F8"/>
  <c r="F7"/>
  <c r="F6"/>
  <c r="E12" i="1"/>
  <c r="E13" i="25" s="1"/>
  <c r="E13" i="15"/>
  <c r="E12" i="25"/>
  <c r="E11"/>
  <c r="E10"/>
  <c r="E9"/>
  <c r="E8"/>
  <c r="E7"/>
  <c r="E6"/>
  <c r="D13" i="15"/>
  <c r="D13" i="25" s="1"/>
  <c r="D12" i="1"/>
  <c r="D12" i="25"/>
  <c r="D11"/>
  <c r="D10"/>
  <c r="D9"/>
  <c r="D8"/>
  <c r="D7"/>
  <c r="D6"/>
  <c r="D53" i="32"/>
  <c r="E8" i="28"/>
  <c r="E14" s="1"/>
  <c r="F8"/>
  <c r="G8"/>
  <c r="H8"/>
  <c r="E9"/>
  <c r="D9" s="1"/>
  <c r="F9"/>
  <c r="G9"/>
  <c r="H9"/>
  <c r="E10"/>
  <c r="F10"/>
  <c r="D10"/>
  <c r="G10"/>
  <c r="H10"/>
  <c r="E11"/>
  <c r="F11"/>
  <c r="D11" s="1"/>
  <c r="G11"/>
  <c r="H11"/>
  <c r="E12"/>
  <c r="D12" s="1"/>
  <c r="F12"/>
  <c r="G12"/>
  <c r="H12"/>
  <c r="E13"/>
  <c r="D13" s="1"/>
  <c r="F13"/>
  <c r="G13"/>
  <c r="H13"/>
  <c r="E7"/>
  <c r="D7"/>
  <c r="F7"/>
  <c r="G7"/>
  <c r="G14" s="1"/>
  <c r="H7"/>
  <c r="J12" i="24"/>
  <c r="L12"/>
  <c r="M7"/>
  <c r="M8"/>
  <c r="M9"/>
  <c r="M10"/>
  <c r="M11"/>
  <c r="M5"/>
  <c r="M12" s="1"/>
  <c r="K12"/>
  <c r="F13" i="23"/>
  <c r="K14" i="28"/>
  <c r="O14"/>
  <c r="K7" i="23"/>
  <c r="K8"/>
  <c r="K9"/>
  <c r="K10"/>
  <c r="K11"/>
  <c r="K12"/>
  <c r="K13" s="1"/>
  <c r="K6"/>
  <c r="I7"/>
  <c r="I6"/>
  <c r="I13" s="1"/>
  <c r="I8"/>
  <c r="I9"/>
  <c r="I10"/>
  <c r="I11"/>
  <c r="I12"/>
  <c r="D12" i="24"/>
  <c r="G13" i="31"/>
  <c r="H13"/>
  <c r="E13" i="23"/>
  <c r="D13"/>
  <c r="D10" i="26"/>
  <c r="D9"/>
  <c r="D8"/>
  <c r="D7"/>
  <c r="D5"/>
  <c r="D4"/>
  <c r="D11" s="1"/>
  <c r="D6"/>
  <c r="E11"/>
  <c r="F11"/>
  <c r="K13" i="31"/>
  <c r="J13"/>
  <c r="D13"/>
  <c r="I13"/>
  <c r="E13"/>
  <c r="F13" s="1"/>
  <c r="I12"/>
  <c r="I11"/>
  <c r="C11"/>
  <c r="I10"/>
  <c r="C10"/>
  <c r="I9"/>
  <c r="C9"/>
  <c r="I8"/>
  <c r="C8"/>
  <c r="I7"/>
  <c r="C7"/>
  <c r="I6"/>
  <c r="B6"/>
  <c r="J13" i="23"/>
  <c r="G13"/>
  <c r="H13"/>
  <c r="C12" i="28"/>
  <c r="C11"/>
  <c r="C10"/>
  <c r="C9"/>
  <c r="C8"/>
  <c r="C7"/>
  <c r="B7"/>
  <c r="C9" i="26"/>
  <c r="C8"/>
  <c r="C7"/>
  <c r="C6"/>
  <c r="C5"/>
  <c r="C4"/>
  <c r="B4"/>
  <c r="C11" i="24"/>
  <c r="C10"/>
  <c r="C9"/>
  <c r="C8"/>
  <c r="C7"/>
  <c r="C6"/>
  <c r="C5"/>
  <c r="B5"/>
  <c r="C12" i="25"/>
  <c r="C11"/>
  <c r="C10"/>
  <c r="C9"/>
  <c r="C8"/>
  <c r="C7"/>
  <c r="C6"/>
  <c r="B6"/>
  <c r="C12" i="15"/>
  <c r="C11"/>
  <c r="C10"/>
  <c r="C9"/>
  <c r="C8"/>
  <c r="C7"/>
  <c r="C6"/>
  <c r="B6"/>
  <c r="B5" i="1"/>
  <c r="C11"/>
  <c r="C10"/>
  <c r="C9"/>
  <c r="C8"/>
  <c r="C7"/>
  <c r="C6"/>
  <c r="C5"/>
  <c r="E12" i="24"/>
  <c r="F12"/>
  <c r="G12"/>
  <c r="H12"/>
  <c r="I12"/>
  <c r="H14" i="28"/>
  <c r="I14"/>
  <c r="J14"/>
  <c r="L14"/>
  <c r="M14"/>
  <c r="N14"/>
  <c r="P14"/>
  <c r="H6" i="31"/>
  <c r="H7"/>
  <c r="H9"/>
  <c r="H11"/>
  <c r="H10"/>
  <c r="H8"/>
  <c r="H12"/>
  <c r="B5" i="26"/>
  <c r="B8" i="28"/>
  <c r="B6" i="24"/>
  <c r="B7" i="25"/>
  <c r="B6" i="1"/>
  <c r="B7" i="15"/>
  <c r="B7" i="24"/>
  <c r="B7" i="1"/>
  <c r="B6" i="26"/>
  <c r="B8" i="25"/>
  <c r="B9" i="28"/>
  <c r="B8" i="15"/>
  <c r="B10" i="28"/>
  <c r="B8" i="24"/>
  <c r="B9" i="25"/>
  <c r="B9" i="15"/>
  <c r="B8" i="1"/>
  <c r="B7" i="26"/>
  <c r="B10" i="15"/>
  <c r="B8" i="26"/>
  <c r="B9" i="24"/>
  <c r="B9" i="1"/>
  <c r="B11" i="28"/>
  <c r="B10" i="25"/>
  <c r="B10" i="24"/>
  <c r="B11" i="25"/>
  <c r="B10" i="1"/>
  <c r="B12" i="28"/>
  <c r="B9" i="26"/>
  <c r="B11" i="15"/>
  <c r="B12" i="25"/>
  <c r="B12" i="15"/>
  <c r="B11" i="1"/>
  <c r="B13" i="28"/>
  <c r="B10" i="26"/>
  <c r="B11" i="24"/>
  <c r="F14" i="28"/>
  <c r="D14" l="1"/>
  <c r="D8"/>
  <c r="E10" i="17"/>
  <c r="E7"/>
  <c r="E18"/>
  <c r="E40"/>
  <c r="E31"/>
  <c r="E37"/>
  <c r="E45"/>
  <c r="E44"/>
  <c r="E27"/>
  <c r="E23"/>
  <c r="E29"/>
  <c r="E9"/>
  <c r="E33"/>
  <c r="E32"/>
  <c r="E17"/>
  <c r="E11"/>
  <c r="E21"/>
  <c r="E48"/>
  <c r="E36"/>
  <c r="E25"/>
  <c r="E6"/>
  <c r="E35"/>
  <c r="E15"/>
  <c r="E13"/>
  <c r="E46"/>
  <c r="E42"/>
  <c r="E16"/>
  <c r="E38"/>
  <c r="E39"/>
  <c r="E20"/>
  <c r="E28"/>
  <c r="E5"/>
  <c r="E30"/>
  <c r="E22"/>
  <c r="E47"/>
  <c r="E19"/>
  <c r="E41"/>
  <c r="E43"/>
  <c r="E12"/>
  <c r="E8"/>
  <c r="E26"/>
  <c r="E24"/>
  <c r="E14"/>
  <c r="K13" i="25"/>
  <c r="O13"/>
  <c r="N13"/>
</calcChain>
</file>

<file path=xl/sharedStrings.xml><?xml version="1.0" encoding="utf-8"?>
<sst xmlns="http://schemas.openxmlformats.org/spreadsheetml/2006/main" count="442" uniqueCount="252">
  <si>
    <t>Asigurati repartizati aleatoriu la luna de referinta DECEMBRIE 2020</t>
  </si>
  <si>
    <t>Numar participanti in Registrul participantilor dupa repartizarea aleatorie la luna de referinta   DECEMBRIE  2020</t>
  </si>
  <si>
    <t>Numar de participanti pentru care se fac viramente in luna de referinta DECEMBRIE 2020</t>
  </si>
  <si>
    <t>decembrie 2020</t>
  </si>
  <si>
    <t>noiembrie 2020</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</si>
  <si>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</si>
  <si>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</si>
  <si>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</si>
  <si>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</si>
  <si>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</si>
  <si>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</si>
  <si>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</si>
  <si>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</si>
  <si>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</si>
  <si>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</si>
  <si>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</si>
  <si>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</si>
  <si>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</si>
  <si>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</si>
  <si>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</si>
  <si>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</si>
  <si>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</si>
  <si>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</si>
  <si>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</si>
  <si>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</si>
  <si>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</si>
  <si>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</si>
  <si>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</si>
  <si>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</si>
  <si>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</si>
  <si>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</si>
  <si>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</si>
  <si>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</si>
  <si>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</si>
  <si>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</si>
  <si>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</si>
  <si>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</si>
  <si>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</si>
  <si>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</si>
  <si>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</si>
  <si>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</si>
  <si>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</si>
  <si>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</si>
  <si>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</si>
  <si>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</si>
  <si>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</si>
  <si>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</si>
  <si>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</si>
  <si>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</si>
  <si>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</si>
  <si>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</si>
  <si>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</si>
  <si>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</si>
  <si>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</si>
  <si>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</si>
  <si>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</si>
  <si>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</si>
  <si>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</si>
  <si>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</si>
  <si>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</si>
  <si>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</si>
  <si>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</si>
  <si>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</si>
  <si>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</si>
  <si>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</si>
  <si>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</si>
  <si>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</si>
  <si>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</si>
  <si>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</si>
  <si>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</si>
  <si>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</si>
  <si>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</si>
  <si>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</si>
  <si>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</si>
  <si>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</si>
  <si>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</si>
  <si>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</si>
  <si>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</si>
  <si>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</si>
  <si>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</si>
  <si>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</si>
  <si>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</si>
  <si>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</si>
  <si>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</si>
  <si>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</si>
  <si>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</si>
  <si>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</si>
  <si>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</si>
  <si>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</si>
  <si>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</si>
  <si>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</si>
  <si>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</si>
  <si>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</si>
  <si>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</si>
  <si>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</si>
  <si>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</si>
  <si>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</si>
  <si>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</si>
  <si>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</si>
  <si>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</si>
  <si>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</si>
  <si>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</si>
  <si>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</si>
  <si>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</si>
  <si>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</si>
  <si>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</si>
  <si>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</si>
  <si>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</si>
  <si>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</si>
  <si>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</si>
  <si>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</si>
  <si>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</si>
  <si>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</si>
  <si>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</si>
  <si>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</si>
  <si>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</si>
  <si>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</si>
  <si>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</si>
  <si>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</si>
  <si>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</si>
  <si>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</si>
  <si>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</si>
  <si>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</si>
  <si>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</si>
  <si>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</si>
  <si>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</si>
  <si>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</si>
  <si>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</si>
  <si>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</si>
  <si>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</si>
  <si>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</si>
  <si>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</si>
  <si>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</si>
  <si>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</si>
  <si>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</si>
  <si>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</si>
  <si>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</si>
  <si>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</si>
  <si>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</si>
  <si>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</si>
  <si>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</si>
  <si>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</si>
  <si>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</si>
  <si>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</si>
  <si>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</si>
  <si>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</si>
  <si>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</si>
  <si>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</si>
  <si>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</si>
  <si>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</si>
  <si>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</si>
  <si>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</si>
  <si>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</si>
  <si>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</si>
  <si>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</si>
  <si>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</si>
  <si>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</si>
  <si>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</si>
  <si>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</si>
  <si>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</si>
  <si>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</si>
  <si>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</si>
  <si>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IANUARIE 2020</t>
  </si>
  <si>
    <t>Ianuarie 2020'</t>
  </si>
  <si>
    <t xml:space="preserve">1Euro 4,8438 BNR 18/03/2020)              </t>
  </si>
  <si>
    <t>ianuarie 2020</t>
  </si>
  <si>
    <t>FEBRUARIE 2020</t>
  </si>
  <si>
    <t>Februarie 2020'</t>
  </si>
  <si>
    <t xml:space="preserve">1Euro 4,8360 BNR 16/04/2020)              </t>
  </si>
  <si>
    <t>februarie 2020</t>
  </si>
  <si>
    <t>MARTIE 2020</t>
  </si>
  <si>
    <t>Martie 2020'</t>
  </si>
  <si>
    <t xml:space="preserve">1Euro 4,8392 BNR 18/05/2020)              </t>
  </si>
  <si>
    <t>martie 2020</t>
  </si>
  <si>
    <t>APRILIE 2020</t>
  </si>
  <si>
    <t>Aprilie 2020'</t>
  </si>
  <si>
    <t>aprilie 2020</t>
  </si>
  <si>
    <t xml:space="preserve">1Euro 4,8394 BNR 18/06/2020)              </t>
  </si>
  <si>
    <t>MAI 2020</t>
  </si>
  <si>
    <t>Mai 2020'</t>
  </si>
  <si>
    <t xml:space="preserve">1Euro 4,8427 BNR 20/07/2020)              </t>
  </si>
  <si>
    <t>mai 2020</t>
  </si>
  <si>
    <t>IUNIE 2020</t>
  </si>
  <si>
    <t>Iunie 2020'</t>
  </si>
  <si>
    <t xml:space="preserve">1Euro 4,8349 BNR 18/08/2020)              </t>
  </si>
  <si>
    <t>iunie 2020</t>
  </si>
  <si>
    <t>IULIE 2020</t>
  </si>
  <si>
    <t>Iulie 2020'</t>
  </si>
  <si>
    <t>iulie 2020</t>
  </si>
  <si>
    <t xml:space="preserve">1Euro 4,8582 BNR 18/09/2020)              </t>
  </si>
  <si>
    <t>AUGUST 2020</t>
  </si>
  <si>
    <t>August 2020'</t>
  </si>
  <si>
    <t>august 2020</t>
  </si>
  <si>
    <t xml:space="preserve">1Euro 4,8746 BNR 19/10/2020)              </t>
  </si>
  <si>
    <t>SEPTEMBRIE 2020</t>
  </si>
  <si>
    <t>Septembrie 2020'</t>
  </si>
  <si>
    <t>septembrie 2020</t>
  </si>
  <si>
    <t xml:space="preserve">1Euro 4,8725BNR 18/11/2020)              </t>
  </si>
  <si>
    <t>OCTOMBRIE 2020</t>
  </si>
  <si>
    <t>Octombrie 2020'</t>
  </si>
  <si>
    <t>octombrie 2020</t>
  </si>
  <si>
    <t xml:space="preserve">1Euro 4,8677 BNR (18/12/2020)              </t>
  </si>
  <si>
    <t xml:space="preserve">1Euro 4,8677 BNR 18/12/2020)              </t>
  </si>
  <si>
    <t>NOIMBRIE 2020</t>
  </si>
  <si>
    <t>NOIEMBRIE 2020</t>
  </si>
  <si>
    <t>Noiembrie 2020'</t>
  </si>
  <si>
    <t xml:space="preserve">1Euro 4,8740 BNR 18/01/2021)              </t>
  </si>
  <si>
    <t>DECEMBRIE 2020</t>
  </si>
  <si>
    <t>Decembrie 2020'</t>
  </si>
  <si>
    <t>Numar participanti in Registrul Participantilor la luna de referinta  NOIEMBRIE 2020</t>
  </si>
  <si>
    <t>Transferuri validate catre alte fonduri la luna de referinta DECEMBRIE 2020</t>
  </si>
  <si>
    <t>Transferuri validate de la alte fonduri la luna de referinta   DECEMBRIE 2020</t>
  </si>
  <si>
    <t>Acte aderare validate pentru luna de referinta  DECEMBRIE 2020</t>
  </si>
  <si>
    <t>(BNR  18/02/2021)</t>
  </si>
  <si>
    <t xml:space="preserve">1Euro 4,8748 BNR 18/02/2021)              </t>
  </si>
  <si>
    <t>Situatie centralizatoare
privind numarul participantilor si contributiile virate la fondurile de pensii administrate privat
aferente lunii de referinta DECEMBRIE 2020</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</si>
  <si>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</si>
  <si>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</si>
  <si>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 xml:space="preserve">din care, Numar participanti pentru care s-au efectuat regularizari prin actualizarea cu datele primite de la angajatori </t>
    </r>
    <r>
      <rPr>
        <b/>
        <sz val="10"/>
        <color rgb="FFFF0000"/>
        <rFont val="Arial"/>
        <family val="2"/>
      </rPr>
      <t>(*)</t>
    </r>
  </si>
  <si>
    <r>
      <t xml:space="preserve">Numar participanti cu contributii restante de la luni anterioare, virate la luna de referinta </t>
    </r>
    <r>
      <rPr>
        <b/>
        <sz val="10"/>
        <color rgb="FFFF0000"/>
        <rFont val="Arial"/>
        <family val="2"/>
      </rPr>
      <t>(**)</t>
    </r>
  </si>
  <si>
    <r>
      <t xml:space="preserve">Numar participanti cu contributii achitate in plus la luni anterioare, regularizate la luna de referinta </t>
    </r>
    <r>
      <rPr>
        <b/>
        <sz val="10"/>
        <color rgb="FFFF0000"/>
        <rFont val="Arial"/>
        <family val="2"/>
      </rPr>
      <t>(***)</t>
    </r>
  </si>
  <si>
    <t>Situatie centralizatoare               
privind evolutia numarului de participanti din Registrul participantilor 
pana la luna de referinta DECEMBRIE  2020</t>
  </si>
  <si>
    <t>Situatie centralizatoare                
privind valoarea in Euro a viramentelor catre fondurile de pensii administrate privat 
aferente lunilor de referinta IANUARIE 2020 - DECEMBRIE 2020</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</si>
  <si>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</si>
  <si>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</si>
  <si>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</si>
  <si>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</si>
  <si>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</si>
  <si>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</si>
  <si>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</si>
  <si>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</si>
  <si>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 xml:space="preserve">1Euro 4,8725 
BNR (18/11/2020)              </t>
  </si>
  <si>
    <t xml:space="preserve">1Euro 4,8740 
BNR (18/01/2021)              </t>
  </si>
  <si>
    <t xml:space="preserve">1Euro 4,8748 
BNR (18/02/2021)              </t>
  </si>
  <si>
    <t>Situatie centralizatoare               
privind evolutia contributiei medii in Euro la pilonul II a participantilor pana la luna de referinta 
DECEMBRIE 2020</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</si>
  <si>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</si>
  <si>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</si>
  <si>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</si>
  <si>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</si>
  <si>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</si>
  <si>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</si>
  <si>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</si>
  <si>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</si>
  <si>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 xml:space="preserve">1Euro 4,8725 
BNR 18/11/2020)              </t>
  </si>
  <si>
    <t xml:space="preserve">1Euro 4,867 
BNR 18/12/2020)              </t>
  </si>
  <si>
    <t xml:space="preserve">1Euro 4,8740 
BNR 18/01/2021)              </t>
  </si>
  <si>
    <t xml:space="preserve">1Euro 4,8748 
BNR 18/02/2021)              </t>
  </si>
  <si>
    <t>Situatie centralizatoare           
privind repartizarea participantilor dupa judetul 
angajatorului la luna de referinta 
DECEMBRIE 2020</t>
  </si>
  <si>
    <t>Situatie centralizatoare privind repartizarea participantilor
 dupa judetul de domiciliu pentru care se fac viramente 
la luna de referinta 
DECEMBRIE 2020</t>
  </si>
  <si>
    <t>Situatie centralizatoare privind numarul de participanti  
care nu figurează cu declaraţii depuse 
in sistemul public de pensii</t>
  </si>
  <si>
    <t>Situatie centralizatoare    
privind repartizarea pe sexe a participantilor    
aferente lunii de referinta DECEMBRIE 2020</t>
  </si>
  <si>
    <t>Situatie centralizatoare              
privind repartizarea pe sexe si varste a participantilor              
aferente lunii de referinta DECEMBRIE 2020</t>
  </si>
</sst>
</file>

<file path=xl/styles.xml><?xml version="1.0" encoding="utf-8"?>
<styleSheet xmlns="http://schemas.openxmlformats.org/spreadsheetml/2006/main">
  <numFmts count="1">
    <numFmt numFmtId="164" formatCode="#,##0.0000"/>
  </numFmts>
  <fonts count="39">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i/>
      <sz val="9"/>
      <name val="Arial"/>
      <family val="2"/>
    </font>
    <font>
      <b/>
      <sz val="11"/>
      <name val="Arial"/>
      <family val="2"/>
    </font>
    <font>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rgb="FFFF000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9"/>
        <bgColor indexed="64"/>
      </patternFill>
    </fill>
    <fill>
      <patternFill patternType="solid">
        <fgColor indexed="22"/>
        <bgColor indexed="64"/>
      </patternFill>
    </fill>
    <fill>
      <patternFill patternType="solid">
        <fgColor theme="7" tint="0.39997558519241921"/>
        <bgColor indexed="64"/>
      </patternFill>
    </fill>
    <fill>
      <patternFill patternType="solid">
        <fgColor theme="7" tint="0.7999816888943144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s>
  <cellStyleXfs count="44">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0" fillId="3" borderId="0" applyNumberFormat="0" applyBorder="0" applyAlignment="0" applyProtection="0"/>
    <xf numFmtId="0" fontId="11" fillId="20" borderId="1" applyNumberFormat="0" applyAlignment="0" applyProtection="0"/>
    <xf numFmtId="0" fontId="12" fillId="21" borderId="2" applyNumberFormat="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2" borderId="0" applyNumberFormat="0" applyBorder="0" applyAlignment="0" applyProtection="0"/>
    <xf numFmtId="0" fontId="1" fillId="0" borderId="0"/>
    <xf numFmtId="0" fontId="7" fillId="0" borderId="0"/>
    <xf numFmtId="0" fontId="2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28">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7" fillId="0" borderId="0" xfId="0" applyFont="1" applyFill="1" applyAlignment="1">
      <alignment horizontal="center" vertical="center" wrapText="1"/>
    </xf>
    <xf numFmtId="0" fontId="30" fillId="0" borderId="0" xfId="0" applyFont="1"/>
    <xf numFmtId="0" fontId="0" fillId="0" borderId="0" xfId="0" applyAlignment="1">
      <alignment wrapText="1"/>
    </xf>
    <xf numFmtId="0" fontId="3" fillId="0" borderId="0" xfId="38" applyFont="1"/>
    <xf numFmtId="10" fontId="3" fillId="0" borderId="0" xfId="38" applyNumberFormat="1" applyFont="1"/>
    <xf numFmtId="0" fontId="32" fillId="0" borderId="0" xfId="0" applyFont="1" applyAlignment="1">
      <alignment horizontal="right"/>
    </xf>
    <xf numFmtId="164" fontId="32" fillId="0" borderId="0" xfId="0" applyNumberFormat="1" applyFont="1" applyAlignment="1">
      <alignment horizontal="left" vertical="center"/>
    </xf>
    <xf numFmtId="0" fontId="26" fillId="0" borderId="0" xfId="0" applyFont="1"/>
    <xf numFmtId="3" fontId="26" fillId="0" borderId="0" xfId="0" applyNumberFormat="1" applyFont="1"/>
    <xf numFmtId="0" fontId="32" fillId="0" borderId="0" xfId="0" applyFont="1"/>
    <xf numFmtId="3" fontId="6" fillId="0" borderId="10" xfId="0" applyNumberFormat="1" applyFont="1" applyBorder="1"/>
    <xf numFmtId="3" fontId="6" fillId="0" borderId="12" xfId="0" applyNumberFormat="1" applyFont="1" applyBorder="1"/>
    <xf numFmtId="0" fontId="21" fillId="0" borderId="0" xfId="0" applyFont="1"/>
    <xf numFmtId="4" fontId="0" fillId="0" borderId="0" xfId="0" applyNumberFormat="1"/>
    <xf numFmtId="4" fontId="29" fillId="0" borderId="0" xfId="0" applyNumberFormat="1" applyFont="1" applyBorder="1"/>
    <xf numFmtId="0" fontId="35" fillId="0" borderId="0" xfId="38" applyFont="1"/>
    <xf numFmtId="3" fontId="4" fillId="0" borderId="0" xfId="0" applyNumberFormat="1" applyFont="1" applyBorder="1"/>
    <xf numFmtId="3" fontId="0" fillId="0" borderId="0" xfId="0" applyNumberFormat="1" applyBorder="1"/>
    <xf numFmtId="0" fontId="27" fillId="0" borderId="10" xfId="0" applyFont="1" applyFill="1" applyBorder="1" applyAlignment="1">
      <alignment horizontal="center" vertical="center" wrapText="1"/>
    </xf>
    <xf numFmtId="0" fontId="27" fillId="24" borderId="10" xfId="0" applyFont="1" applyFill="1" applyBorder="1" applyAlignment="1">
      <alignment horizontal="center" vertical="center" wrapText="1"/>
    </xf>
    <xf numFmtId="0" fontId="34" fillId="27" borderId="11" xfId="0" applyFont="1" applyFill="1" applyBorder="1" applyAlignment="1">
      <alignment horizontal="center" vertical="center" wrapText="1"/>
    </xf>
    <xf numFmtId="0" fontId="27" fillId="24" borderId="12" xfId="0" applyFont="1" applyFill="1" applyBorder="1" applyAlignment="1">
      <alignment horizontal="center" vertical="center" wrapText="1"/>
    </xf>
    <xf numFmtId="3" fontId="3" fillId="0" borderId="0" xfId="38" applyNumberFormat="1" applyFont="1"/>
    <xf numFmtId="0" fontId="0" fillId="26" borderId="0" xfId="0" applyFill="1"/>
    <xf numFmtId="3" fontId="3" fillId="0" borderId="0" xfId="0" applyNumberFormat="1" applyFont="1" applyFill="1" applyBorder="1"/>
    <xf numFmtId="0" fontId="2" fillId="25" borderId="11" xfId="0" applyFont="1" applyFill="1" applyBorder="1" applyAlignment="1">
      <alignment horizontal="center" vertical="center" wrapText="1"/>
    </xf>
    <xf numFmtId="0" fontId="2" fillId="25" borderId="10" xfId="0" applyFont="1" applyFill="1" applyBorder="1" applyAlignment="1">
      <alignment horizontal="center" vertical="center" wrapText="1"/>
    </xf>
    <xf numFmtId="3" fontId="27" fillId="24" borderId="10" xfId="0" applyNumberFormat="1" applyFont="1" applyFill="1" applyBorder="1" applyAlignment="1">
      <alignment horizontal="center" vertical="center" wrapText="1"/>
    </xf>
    <xf numFmtId="3" fontId="27" fillId="0" borderId="12" xfId="0" applyNumberFormat="1" applyFont="1" applyFill="1" applyBorder="1" applyAlignment="1">
      <alignment horizontal="center" vertical="center" wrapText="1"/>
    </xf>
    <xf numFmtId="0" fontId="26" fillId="28" borderId="10" xfId="0" applyFont="1" applyFill="1" applyBorder="1" applyAlignment="1">
      <alignment horizontal="center" vertical="center" wrapText="1"/>
    </xf>
    <xf numFmtId="0" fontId="28" fillId="28" borderId="14" xfId="0" applyFont="1" applyFill="1" applyBorder="1" applyAlignment="1">
      <alignment horizontal="centerContinuous"/>
    </xf>
    <xf numFmtId="0" fontId="28" fillId="28" borderId="15" xfId="0" applyFont="1" applyFill="1" applyBorder="1" applyAlignment="1">
      <alignment horizontal="centerContinuous"/>
    </xf>
    <xf numFmtId="3" fontId="28" fillId="28" borderId="15" xfId="0" applyNumberFormat="1" applyFont="1" applyFill="1" applyBorder="1"/>
    <xf numFmtId="3" fontId="28" fillId="28" borderId="16" xfId="0" applyNumberFormat="1" applyFont="1" applyFill="1" applyBorder="1"/>
    <xf numFmtId="0" fontId="26" fillId="29" borderId="11" xfId="0" applyFont="1" applyFill="1" applyBorder="1" applyAlignment="1">
      <alignment horizontal="center"/>
    </xf>
    <xf numFmtId="0" fontId="34" fillId="29" borderId="10" xfId="0" applyFont="1" applyFill="1" applyBorder="1" applyAlignment="1">
      <alignment horizontal="left"/>
    </xf>
    <xf numFmtId="3" fontId="28" fillId="29" borderId="10" xfId="0" applyNumberFormat="1" applyFont="1" applyFill="1" applyBorder="1"/>
    <xf numFmtId="3" fontId="28" fillId="29" borderId="12" xfId="0" applyNumberFormat="1" applyFont="1" applyFill="1" applyBorder="1"/>
    <xf numFmtId="0" fontId="26" fillId="29" borderId="11" xfId="0" quotePrefix="1" applyFont="1" applyFill="1" applyBorder="1" applyAlignment="1">
      <alignment horizontal="center"/>
    </xf>
    <xf numFmtId="0" fontId="26" fillId="29" borderId="10" xfId="0" applyFont="1" applyFill="1" applyBorder="1" applyAlignment="1">
      <alignment horizontal="left"/>
    </xf>
    <xf numFmtId="0" fontId="36" fillId="0" borderId="0" xfId="0" applyFont="1" applyAlignment="1">
      <alignment horizontal="right"/>
    </xf>
    <xf numFmtId="164" fontId="37" fillId="0" borderId="0" xfId="0" quotePrefix="1" applyNumberFormat="1" applyFont="1" applyAlignment="1">
      <alignment horizontal="left"/>
    </xf>
    <xf numFmtId="0" fontId="36" fillId="0" borderId="0" xfId="0" applyFont="1"/>
    <xf numFmtId="0" fontId="26" fillId="28" borderId="12" xfId="0" applyFont="1" applyFill="1" applyBorder="1" applyAlignment="1">
      <alignment horizontal="center" vertical="center" wrapText="1"/>
    </xf>
    <xf numFmtId="10" fontId="28" fillId="28" borderId="15" xfId="0" applyNumberFormat="1" applyFont="1" applyFill="1" applyBorder="1"/>
    <xf numFmtId="10" fontId="28" fillId="29" borderId="10" xfId="0" applyNumberFormat="1" applyFont="1" applyFill="1" applyBorder="1"/>
    <xf numFmtId="3" fontId="28" fillId="28" borderId="15" xfId="0" applyNumberFormat="1" applyFont="1" applyFill="1" applyBorder="1" applyAlignment="1">
      <alignment horizontal="right"/>
    </xf>
    <xf numFmtId="3" fontId="28" fillId="28" borderId="16" xfId="0" applyNumberFormat="1" applyFont="1" applyFill="1" applyBorder="1" applyAlignment="1">
      <alignment horizontal="right"/>
    </xf>
    <xf numFmtId="0" fontId="36" fillId="28" borderId="10" xfId="0" applyFont="1" applyFill="1" applyBorder="1" applyAlignment="1">
      <alignment vertical="center" wrapText="1"/>
    </xf>
    <xf numFmtId="0" fontId="0" fillId="0" borderId="22" xfId="0" applyBorder="1"/>
    <xf numFmtId="0" fontId="0" fillId="0" borderId="14" xfId="0" applyBorder="1"/>
    <xf numFmtId="17" fontId="26" fillId="28" borderId="20" xfId="0" quotePrefix="1" applyNumberFormat="1" applyFont="1" applyFill="1" applyBorder="1" applyAlignment="1">
      <alignment horizontal="center" vertical="center" wrapText="1"/>
    </xf>
    <xf numFmtId="17" fontId="26" fillId="28" borderId="19" xfId="0" quotePrefix="1" applyNumberFormat="1" applyFont="1" applyFill="1" applyBorder="1" applyAlignment="1">
      <alignment horizontal="center" vertical="center" wrapText="1"/>
    </xf>
    <xf numFmtId="0" fontId="26" fillId="28" borderId="11" xfId="0" applyFont="1" applyFill="1" applyBorder="1"/>
    <xf numFmtId="0" fontId="36" fillId="28" borderId="15" xfId="0" applyFont="1" applyFill="1" applyBorder="1" applyAlignment="1">
      <alignment vertical="center" wrapText="1"/>
    </xf>
    <xf numFmtId="0" fontId="36" fillId="28" borderId="16" xfId="0" applyFont="1" applyFill="1" applyBorder="1" applyAlignment="1">
      <alignment vertical="center" wrapText="1"/>
    </xf>
    <xf numFmtId="0" fontId="28" fillId="29" borderId="10" xfId="0" applyFont="1" applyFill="1" applyBorder="1"/>
    <xf numFmtId="0" fontId="28" fillId="29" borderId="12" xfId="0" applyFont="1" applyFill="1" applyBorder="1"/>
    <xf numFmtId="164" fontId="28" fillId="29" borderId="10" xfId="0" applyNumberFormat="1" applyFont="1" applyFill="1" applyBorder="1"/>
    <xf numFmtId="164" fontId="28" fillId="29" borderId="12" xfId="0" applyNumberFormat="1" applyFont="1" applyFill="1" applyBorder="1"/>
    <xf numFmtId="0" fontId="36" fillId="28" borderId="12" xfId="0" applyFont="1" applyFill="1" applyBorder="1" applyAlignment="1">
      <alignment vertical="center" wrapText="1"/>
    </xf>
    <xf numFmtId="2" fontId="28" fillId="28" borderId="15" xfId="0" applyNumberFormat="1" applyFont="1" applyFill="1" applyBorder="1" applyAlignment="1">
      <alignment horizontal="center"/>
    </xf>
    <xf numFmtId="2" fontId="28" fillId="28" borderId="16" xfId="0" applyNumberFormat="1" applyFont="1" applyFill="1" applyBorder="1" applyAlignment="1">
      <alignment horizontal="center"/>
    </xf>
    <xf numFmtId="2" fontId="28" fillId="29" borderId="10" xfId="0" applyNumberFormat="1" applyFont="1" applyFill="1" applyBorder="1" applyAlignment="1">
      <alignment horizontal="center"/>
    </xf>
    <xf numFmtId="2" fontId="28" fillId="29" borderId="12" xfId="0" applyNumberFormat="1" applyFont="1" applyFill="1" applyBorder="1" applyAlignment="1">
      <alignment horizontal="center"/>
    </xf>
    <xf numFmtId="17" fontId="26" fillId="28" borderId="22" xfId="0" quotePrefix="1" applyNumberFormat="1" applyFont="1" applyFill="1" applyBorder="1" applyAlignment="1">
      <alignment horizontal="center" vertical="center" wrapText="1"/>
    </xf>
    <xf numFmtId="3" fontId="28" fillId="29" borderId="14" xfId="0" applyNumberFormat="1" applyFont="1" applyFill="1" applyBorder="1"/>
    <xf numFmtId="3" fontId="28" fillId="29" borderId="15" xfId="0" applyNumberFormat="1" applyFont="1" applyFill="1" applyBorder="1"/>
    <xf numFmtId="3" fontId="28" fillId="29" borderId="16" xfId="0" applyNumberFormat="1" applyFont="1" applyFill="1" applyBorder="1"/>
    <xf numFmtId="0" fontId="26" fillId="28" borderId="11" xfId="38" applyFont="1" applyFill="1" applyBorder="1" applyAlignment="1">
      <alignment horizontal="center"/>
    </xf>
    <xf numFmtId="0" fontId="26" fillId="28" borderId="10" xfId="38" applyFont="1" applyFill="1" applyBorder="1" applyAlignment="1">
      <alignment horizontal="center"/>
    </xf>
    <xf numFmtId="10" fontId="26" fillId="28" borderId="12" xfId="38" applyNumberFormat="1" applyFont="1" applyFill="1" applyBorder="1" applyAlignment="1">
      <alignment horizontal="center"/>
    </xf>
    <xf numFmtId="0" fontId="28" fillId="28" borderId="14" xfId="38" applyFont="1" applyFill="1" applyBorder="1"/>
    <xf numFmtId="0" fontId="28" fillId="28" borderId="15" xfId="38" applyFont="1" applyFill="1" applyBorder="1"/>
    <xf numFmtId="10" fontId="28" fillId="28" borderId="16" xfId="38" applyNumberFormat="1" applyFont="1" applyFill="1" applyBorder="1"/>
    <xf numFmtId="0" fontId="28" fillId="29" borderId="10" xfId="38" applyFont="1" applyFill="1" applyBorder="1"/>
    <xf numFmtId="10" fontId="28" fillId="29" borderId="12" xfId="38" applyNumberFormat="1" applyFont="1" applyFill="1" applyBorder="1"/>
    <xf numFmtId="0" fontId="26" fillId="29" borderId="11" xfId="38" applyFont="1" applyFill="1" applyBorder="1"/>
    <xf numFmtId="0" fontId="26" fillId="29" borderId="10" xfId="38" applyFont="1" applyFill="1" applyBorder="1"/>
    <xf numFmtId="0" fontId="26" fillId="28" borderId="12" xfId="38" applyFont="1" applyFill="1" applyBorder="1" applyAlignment="1">
      <alignment horizontal="center" vertical="center" wrapText="1"/>
    </xf>
    <xf numFmtId="0" fontId="26" fillId="28" borderId="12" xfId="38" applyFont="1" applyFill="1" applyBorder="1" applyAlignment="1">
      <alignment horizontal="center"/>
    </xf>
    <xf numFmtId="3" fontId="28" fillId="28" borderId="16" xfId="37" applyNumberFormat="1" applyFont="1" applyFill="1" applyBorder="1"/>
    <xf numFmtId="0" fontId="28" fillId="29" borderId="11" xfId="38" applyFont="1" applyFill="1" applyBorder="1" applyAlignment="1">
      <alignment horizontal="center"/>
    </xf>
    <xf numFmtId="3" fontId="28" fillId="29" borderId="12" xfId="37" applyNumberFormat="1" applyFont="1" applyFill="1" applyBorder="1"/>
    <xf numFmtId="0" fontId="26" fillId="29" borderId="11" xfId="38" applyFont="1" applyFill="1" applyBorder="1" applyAlignment="1">
      <alignment horizontal="center"/>
    </xf>
    <xf numFmtId="17" fontId="28" fillId="29" borderId="11" xfId="0" quotePrefix="1" applyNumberFormat="1" applyFont="1" applyFill="1" applyBorder="1"/>
    <xf numFmtId="17" fontId="28" fillId="29" borderId="14" xfId="0" quotePrefix="1" applyNumberFormat="1" applyFont="1" applyFill="1" applyBorder="1"/>
    <xf numFmtId="0" fontId="26" fillId="28" borderId="23" xfId="0" applyFont="1" applyFill="1" applyBorder="1" applyAlignment="1">
      <alignment horizontal="center" vertical="center" wrapText="1"/>
    </xf>
    <xf numFmtId="0" fontId="26" fillId="28" borderId="21" xfId="0" applyFont="1" applyFill="1" applyBorder="1" applyAlignment="1">
      <alignment horizontal="center" vertical="center"/>
    </xf>
    <xf numFmtId="0" fontId="26" fillId="28" borderId="17" xfId="0" applyFont="1" applyFill="1" applyBorder="1" applyAlignment="1">
      <alignment horizontal="center" vertical="center"/>
    </xf>
    <xf numFmtId="3" fontId="26" fillId="28" borderId="12" xfId="0" applyNumberFormat="1" applyFont="1" applyFill="1" applyBorder="1" applyAlignment="1">
      <alignment horizontal="center" vertical="center" wrapText="1"/>
    </xf>
    <xf numFmtId="0" fontId="26" fillId="28" borderId="10" xfId="0" applyFont="1" applyFill="1" applyBorder="1" applyAlignment="1">
      <alignment horizontal="center" vertical="center" wrapText="1"/>
    </xf>
    <xf numFmtId="0" fontId="26" fillId="28" borderId="11" xfId="0" applyFont="1" applyFill="1" applyBorder="1" applyAlignment="1">
      <alignment horizontal="center" vertical="center" wrapText="1"/>
    </xf>
    <xf numFmtId="3" fontId="26" fillId="28" borderId="10" xfId="0" applyNumberFormat="1" applyFont="1" applyFill="1" applyBorder="1" applyAlignment="1">
      <alignment horizontal="center" vertical="center" wrapText="1"/>
    </xf>
    <xf numFmtId="0" fontId="26" fillId="28" borderId="12" xfId="0" applyFont="1" applyFill="1" applyBorder="1" applyAlignment="1">
      <alignment horizontal="center" vertical="center" wrapText="1"/>
    </xf>
    <xf numFmtId="0" fontId="21" fillId="0" borderId="0" xfId="0" applyFont="1" applyAlignment="1">
      <alignment horizontal="left" vertical="top" wrapText="1"/>
    </xf>
    <xf numFmtId="0" fontId="21" fillId="0" borderId="0" xfId="0" applyNumberFormat="1" applyFont="1" applyAlignment="1">
      <alignment horizontal="left" vertical="top" wrapText="1"/>
    </xf>
    <xf numFmtId="0" fontId="21" fillId="0" borderId="0" xfId="0" applyFont="1" applyAlignment="1">
      <alignment horizontal="left" vertical="center" wrapText="1"/>
    </xf>
    <xf numFmtId="0" fontId="28" fillId="28" borderId="14" xfId="0" applyFont="1" applyFill="1" applyBorder="1" applyAlignment="1">
      <alignment horizontal="center"/>
    </xf>
    <xf numFmtId="0" fontId="28" fillId="28" borderId="15" xfId="0" applyFont="1" applyFill="1" applyBorder="1" applyAlignment="1">
      <alignment horizontal="center"/>
    </xf>
    <xf numFmtId="17" fontId="26" fillId="28" borderId="10" xfId="0" quotePrefix="1" applyNumberFormat="1" applyFont="1" applyFill="1" applyBorder="1" applyAlignment="1">
      <alignment horizontal="center" vertical="center" wrapText="1"/>
    </xf>
    <xf numFmtId="17" fontId="26" fillId="28" borderId="12" xfId="0" quotePrefix="1" applyNumberFormat="1" applyFont="1" applyFill="1" applyBorder="1" applyAlignment="1">
      <alignment horizontal="center" vertical="center" wrapText="1"/>
    </xf>
    <xf numFmtId="0" fontId="26" fillId="28" borderId="10" xfId="0" quotePrefix="1" applyFont="1" applyFill="1" applyBorder="1" applyAlignment="1">
      <alignment horizontal="center" vertical="center" wrapText="1"/>
    </xf>
    <xf numFmtId="0" fontId="21" fillId="28" borderId="10" xfId="0" applyFont="1" applyFill="1" applyBorder="1" applyAlignment="1">
      <alignment horizontal="center" vertical="center" wrapText="1"/>
    </xf>
    <xf numFmtId="0" fontId="21" fillId="28" borderId="11" xfId="0" applyFont="1" applyFill="1" applyBorder="1" applyAlignment="1">
      <alignment horizontal="center" vertical="center" wrapText="1"/>
    </xf>
    <xf numFmtId="0" fontId="21" fillId="28" borderId="12" xfId="0" applyFont="1" applyFill="1" applyBorder="1" applyAlignment="1">
      <alignment horizontal="center" vertical="center" wrapText="1"/>
    </xf>
    <xf numFmtId="0" fontId="26" fillId="28" borderId="11" xfId="38" applyFont="1" applyFill="1" applyBorder="1" applyAlignment="1">
      <alignment horizontal="center"/>
    </xf>
    <xf numFmtId="0" fontId="26" fillId="28" borderId="10" xfId="38" applyFont="1" applyFill="1" applyBorder="1" applyAlignment="1">
      <alignment horizontal="center"/>
    </xf>
    <xf numFmtId="0" fontId="26" fillId="28" borderId="12" xfId="38" applyFont="1" applyFill="1" applyBorder="1" applyAlignment="1">
      <alignment horizontal="center"/>
    </xf>
    <xf numFmtId="0" fontId="26" fillId="28" borderId="23" xfId="38" applyFont="1" applyFill="1" applyBorder="1" applyAlignment="1">
      <alignment horizontal="center" vertical="center" wrapText="1"/>
    </xf>
    <xf numFmtId="0" fontId="26" fillId="28" borderId="21" xfId="38" applyFont="1" applyFill="1" applyBorder="1" applyAlignment="1">
      <alignment horizontal="center" vertical="center"/>
    </xf>
    <xf numFmtId="0" fontId="26" fillId="28" borderId="17" xfId="38" applyFont="1" applyFill="1" applyBorder="1" applyAlignment="1">
      <alignment horizontal="center" vertical="center"/>
    </xf>
    <xf numFmtId="0" fontId="26" fillId="28" borderId="11" xfId="38" applyFont="1" applyFill="1" applyBorder="1" applyAlignment="1">
      <alignment horizontal="center" vertical="center"/>
    </xf>
    <xf numFmtId="0" fontId="26" fillId="28" borderId="10" xfId="38" applyFont="1" applyFill="1" applyBorder="1" applyAlignment="1">
      <alignment horizontal="center" vertical="center"/>
    </xf>
    <xf numFmtId="0" fontId="26" fillId="28" borderId="23" xfId="37" applyFont="1" applyFill="1" applyBorder="1" applyAlignment="1">
      <alignment horizontal="center" vertical="center" wrapText="1"/>
    </xf>
    <xf numFmtId="0" fontId="26" fillId="28" borderId="21" xfId="37" applyFont="1" applyFill="1" applyBorder="1" applyAlignment="1">
      <alignment horizontal="center" vertical="center"/>
    </xf>
    <xf numFmtId="0" fontId="26" fillId="28" borderId="17" xfId="37" applyFont="1" applyFill="1" applyBorder="1" applyAlignment="1">
      <alignment horizontal="center" vertical="center"/>
    </xf>
    <xf numFmtId="3" fontId="28" fillId="28" borderId="14" xfId="0" applyNumberFormat="1" applyFont="1" applyFill="1" applyBorder="1" applyAlignment="1">
      <alignment horizontal="center"/>
    </xf>
    <xf numFmtId="3" fontId="28" fillId="28" borderId="15" xfId="0" applyNumberFormat="1" applyFont="1" applyFill="1" applyBorder="1" applyAlignment="1">
      <alignment horizontal="center"/>
    </xf>
    <xf numFmtId="0" fontId="26" fillId="28" borderId="18" xfId="0" applyFont="1" applyFill="1" applyBorder="1" applyAlignment="1">
      <alignment horizontal="center" vertical="center" wrapText="1"/>
    </xf>
    <xf numFmtId="0" fontId="26" fillId="28" borderId="24" xfId="0" applyFont="1" applyFill="1" applyBorder="1" applyAlignment="1">
      <alignment horizontal="center" vertical="center" wrapText="1"/>
    </xf>
    <xf numFmtId="0" fontId="26" fillId="28" borderId="13" xfId="0" applyFont="1" applyFill="1" applyBorder="1" applyAlignment="1">
      <alignment horizontal="center"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00" b="1"/>
            </a:pPr>
            <a:r>
              <a:rPr lang="en-US" sz="1000" b="1"/>
              <a:t>Repartizarea pe sexe a participantilor
la luna de referinta DECEMBRIE 2020
</a:t>
            </a:r>
          </a:p>
        </c:rich>
      </c:tx>
      <c:layout>
        <c:manualLayout>
          <c:xMode val="edge"/>
          <c:yMode val="edge"/>
          <c:x val="0.3549226478901677"/>
          <c:y val="5.4626870271353066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rp_sexe_1220!$E$3:$F$3</c:f>
              <c:strCache>
                <c:ptCount val="2"/>
                <c:pt idx="0">
                  <c:v>femei</c:v>
                </c:pt>
                <c:pt idx="1">
                  <c:v>barbati</c:v>
                </c:pt>
              </c:strCache>
            </c:strRef>
          </c:cat>
          <c:val>
            <c:numRef>
              <c:f>rp_sexe_1220!$E$11:$F$11</c:f>
              <c:numCache>
                <c:formatCode>#,##0</c:formatCode>
                <c:ptCount val="2"/>
                <c:pt idx="0">
                  <c:v>3668520</c:v>
                </c:pt>
                <c:pt idx="1">
                  <c:v>3980185</c:v>
                </c:pt>
              </c:numCache>
            </c:numRef>
          </c:val>
        </c:ser>
        <c:dLbls>
          <c:showVal val="1"/>
          <c:showPercent val="1"/>
          <c:separator>
</c:separator>
        </c:dLbls>
      </c:pie3DChart>
    </c:plotArea>
    <c:legend>
      <c:legendPos val="r"/>
      <c:layout>
        <c:manualLayout>
          <c:xMode val="edge"/>
          <c:yMode val="edge"/>
          <c:x val="0.45394006659267488"/>
          <c:y val="0.80196399345335512"/>
          <c:w val="8.768035516093238E-2"/>
          <c:h val="0.14729950900163671"/>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00"/>
            </a:pPr>
            <a:r>
              <a:rPr lang="en-US" sz="1000"/>
              <a:t>Situatie centralizatoare privind repartizarea</a:t>
            </a:r>
          </a:p>
          <a:p>
            <a:pPr>
              <a:defRPr sz="1000"/>
            </a:pPr>
            <a:r>
              <a:rPr lang="en-US" sz="1000"/>
              <a:t> pe sexe si categorii de varsta a participantilor</a:t>
            </a:r>
          </a:p>
          <a:p>
            <a:pPr>
              <a:defRPr sz="1000"/>
            </a:pPr>
            <a:r>
              <a:rPr lang="en-US" sz="1000"/>
              <a:t> aferente lunii de referinta DECEMBRIE 2020</a:t>
            </a:r>
          </a:p>
        </c:rich>
      </c:tx>
      <c:layout>
        <c:manualLayout>
          <c:xMode val="edge"/>
          <c:yMode val="edge"/>
          <c:x val="0.3084320109024834"/>
          <c:y val="8.1366887962534079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rp_varste_sexe_1220!$E$5:$H$5</c:f>
              <c:strCache>
                <c:ptCount val="1"/>
                <c:pt idx="0">
                  <c:v>15-25 ani 25-35 ani 35-45 ani peste 45 de ani</c:v>
                </c:pt>
              </c:strCache>
            </c:strRef>
          </c:tx>
          <c:dLbls>
            <c:dLbl>
              <c:idx val="0"/>
              <c:layout>
                <c:manualLayout>
                  <c:x val="-0.12366944664461325"/>
                  <c:y val="3.616787977117202E-3"/>
                </c:manualLayout>
              </c:layout>
              <c:showVal val="1"/>
            </c:dLbl>
            <c:dLbl>
              <c:idx val="1"/>
              <c:layout>
                <c:manualLayout>
                  <c:x val="-0.38124673469070802"/>
                  <c:y val="1.0002530402034695E-4"/>
                </c:manualLayout>
              </c:layout>
              <c:showVal val="1"/>
            </c:dLbl>
            <c:dLbl>
              <c:idx val="2"/>
              <c:layout>
                <c:manualLayout>
                  <c:x val="-0.42080181397443694"/>
                  <c:y val="3.639809674074621E-4"/>
                </c:manualLayout>
              </c:layout>
              <c:showVal val="1"/>
            </c:dLbl>
            <c:dLbl>
              <c:idx val="3"/>
              <c:layout>
                <c:manualLayout>
                  <c:x val="-0.20320054667722756"/>
                  <c:y val="-6.9335000421733651E-3"/>
                </c:manualLayout>
              </c:layout>
              <c:showVal val="1"/>
            </c:dLbl>
            <c:txPr>
              <a:bodyPr/>
              <a:lstStyle/>
              <a:p>
                <a:pPr>
                  <a:defRPr b="1"/>
                </a:pPr>
                <a:endParaRPr lang="en-US"/>
              </a:p>
            </c:txPr>
            <c:showVal val="1"/>
          </c:dLbls>
          <c:cat>
            <c:strRef>
              <c:f>rp_varste_sexe_1220!$E$5:$H$5</c:f>
              <c:strCache>
                <c:ptCount val="4"/>
                <c:pt idx="0">
                  <c:v>15-25 ani</c:v>
                </c:pt>
                <c:pt idx="1">
                  <c:v>25-35 ani</c:v>
                </c:pt>
                <c:pt idx="2">
                  <c:v>35-45 ani</c:v>
                </c:pt>
                <c:pt idx="3">
                  <c:v>peste 45 de ani</c:v>
                </c:pt>
              </c:strCache>
            </c:strRef>
          </c:cat>
          <c:val>
            <c:numRef>
              <c:f>rp_varste_sexe_1220!$E$14:$H$14</c:f>
              <c:numCache>
                <c:formatCode>#,##0</c:formatCode>
                <c:ptCount val="4"/>
                <c:pt idx="0">
                  <c:v>837282</c:v>
                </c:pt>
                <c:pt idx="1">
                  <c:v>2295439</c:v>
                </c:pt>
                <c:pt idx="2">
                  <c:v>2671940</c:v>
                </c:pt>
                <c:pt idx="3">
                  <c:v>1844044</c:v>
                </c:pt>
              </c:numCache>
            </c:numRef>
          </c:val>
        </c:ser>
        <c:dLbls>
          <c:showVal val="1"/>
        </c:dLbls>
        <c:shape val="box"/>
        <c:axId val="95922432"/>
        <c:axId val="95932416"/>
        <c:axId val="0"/>
      </c:bar3DChart>
      <c:catAx>
        <c:axId val="95922432"/>
        <c:scaling>
          <c:orientation val="minMax"/>
        </c:scaling>
        <c:axPos val="l"/>
        <c:numFmt formatCode="General" sourceLinked="1"/>
        <c:tickLblPos val="low"/>
        <c:txPr>
          <a:bodyPr rot="0" vert="horz"/>
          <a:lstStyle/>
          <a:p>
            <a:pPr>
              <a:defRPr b="1"/>
            </a:pPr>
            <a:endParaRPr lang="en-US"/>
          </a:p>
        </c:txPr>
        <c:crossAx val="95932416"/>
        <c:crosses val="autoZero"/>
        <c:lblAlgn val="ctr"/>
        <c:lblOffset val="100"/>
        <c:tickLblSkip val="1"/>
        <c:tickMarkSkip val="1"/>
      </c:catAx>
      <c:valAx>
        <c:axId val="95932416"/>
        <c:scaling>
          <c:orientation val="minMax"/>
        </c:scaling>
        <c:axPos val="b"/>
        <c:majorGridlines/>
        <c:numFmt formatCode="#,##0" sourceLinked="1"/>
        <c:tickLblPos val="nextTo"/>
        <c:txPr>
          <a:bodyPr rot="0" vert="horz"/>
          <a:lstStyle/>
          <a:p>
            <a:pPr>
              <a:defRPr b="1"/>
            </a:pPr>
            <a:endParaRPr lang="en-US"/>
          </a:p>
        </c:txPr>
        <c:crossAx val="95922432"/>
        <c:crosses val="autoZero"/>
        <c:crossBetween val="between"/>
      </c:valAx>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169390</xdr:colOff>
      <xdr:row>33</xdr:row>
      <xdr:rowOff>146287</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998815" cy="41944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190026</xdr:colOff>
      <xdr:row>29</xdr:row>
      <xdr:rowOff>24356</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7724301" cy="40724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787794</xdr:colOff>
      <xdr:row>25</xdr:row>
      <xdr:rowOff>150436</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00100"/>
          <a:ext cx="7474344" cy="37127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absoluteAnchor>
    <xdr:pos x="1" y="0"/>
    <xdr:ext cx="7924800" cy="486727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1</xdr:rowOff>
    </xdr:from>
    <xdr:to>
      <xdr:col>13</xdr:col>
      <xdr:colOff>1</xdr:colOff>
      <xdr:row>30</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N31"/>
  <sheetViews>
    <sheetView tabSelected="1" zoomScaleNormal="100" workbookViewId="0">
      <selection activeCell="D30" sqref="D30"/>
    </sheetView>
  </sheetViews>
  <sheetFormatPr defaultRowHeight="12.75"/>
  <cols>
    <col min="2" max="2" width="6.28515625" customWidth="1"/>
    <col min="3" max="3" width="17.28515625"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4" ht="13.5" thickBot="1"/>
    <row r="2" spans="2:14" ht="39.75" customHeight="1">
      <c r="B2" s="93" t="s">
        <v>215</v>
      </c>
      <c r="C2" s="94"/>
      <c r="D2" s="94"/>
      <c r="E2" s="94"/>
      <c r="F2" s="94"/>
      <c r="G2" s="94"/>
      <c r="H2" s="94"/>
      <c r="I2" s="94"/>
      <c r="J2" s="94"/>
      <c r="K2" s="95"/>
    </row>
    <row r="3" spans="2:14" s="5" customFormat="1" ht="51.75" customHeight="1">
      <c r="B3" s="98" t="s">
        <v>9</v>
      </c>
      <c r="C3" s="97" t="s">
        <v>150</v>
      </c>
      <c r="D3" s="97" t="s">
        <v>103</v>
      </c>
      <c r="E3" s="97" t="s">
        <v>118</v>
      </c>
      <c r="F3" s="97" t="s">
        <v>119</v>
      </c>
      <c r="G3" s="97"/>
      <c r="H3" s="97"/>
      <c r="I3" s="97" t="s">
        <v>120</v>
      </c>
      <c r="J3" s="99" t="s">
        <v>121</v>
      </c>
      <c r="K3" s="96" t="s">
        <v>122</v>
      </c>
    </row>
    <row r="4" spans="2:14" s="5" customFormat="1" ht="29.25" customHeight="1">
      <c r="B4" s="98" t="s">
        <v>9</v>
      </c>
      <c r="C4" s="97"/>
      <c r="D4" s="97"/>
      <c r="E4" s="97"/>
      <c r="F4" s="35" t="s">
        <v>7</v>
      </c>
      <c r="G4" s="35" t="s">
        <v>123</v>
      </c>
      <c r="H4" s="35" t="s">
        <v>124</v>
      </c>
      <c r="I4" s="97"/>
      <c r="J4" s="99"/>
      <c r="K4" s="96"/>
    </row>
    <row r="5" spans="2:14" s="6" customFormat="1" ht="13.5" hidden="1" customHeight="1">
      <c r="B5" s="26"/>
      <c r="C5" s="24"/>
      <c r="D5" s="25" t="s">
        <v>108</v>
      </c>
      <c r="E5" s="25" t="s">
        <v>131</v>
      </c>
      <c r="F5" s="25" t="s">
        <v>132</v>
      </c>
      <c r="G5" s="25" t="s">
        <v>133</v>
      </c>
      <c r="H5" s="25" t="s">
        <v>134</v>
      </c>
      <c r="I5" s="24"/>
      <c r="J5" s="33" t="s">
        <v>135</v>
      </c>
      <c r="K5" s="34"/>
    </row>
    <row r="6" spans="2:14" ht="15">
      <c r="B6" s="40">
        <v>1</v>
      </c>
      <c r="C6" s="41" t="s">
        <v>160</v>
      </c>
      <c r="D6" s="42">
        <v>1069909</v>
      </c>
      <c r="E6" s="42">
        <v>1117850</v>
      </c>
      <c r="F6" s="42">
        <v>116100816</v>
      </c>
      <c r="G6" s="42">
        <v>112066384</v>
      </c>
      <c r="H6" s="42">
        <v>4034432</v>
      </c>
      <c r="I6" s="42">
        <f t="shared" ref="I6:I12" si="0">F6/$C$15</f>
        <v>23816529.08837286</v>
      </c>
      <c r="J6" s="42">
        <v>2987762965</v>
      </c>
      <c r="K6" s="43">
        <f t="shared" ref="K6:K12" si="1">J6/$C$15</f>
        <v>612899598.95790601</v>
      </c>
      <c r="N6" s="20"/>
    </row>
    <row r="7" spans="2:14" ht="15">
      <c r="B7" s="44">
        <v>2</v>
      </c>
      <c r="C7" s="41" t="s">
        <v>125</v>
      </c>
      <c r="D7" s="42">
        <v>1615576</v>
      </c>
      <c r="E7" s="42">
        <v>1691484</v>
      </c>
      <c r="F7" s="42">
        <v>173745661</v>
      </c>
      <c r="G7" s="42">
        <v>167638021</v>
      </c>
      <c r="H7" s="42">
        <v>6107640</v>
      </c>
      <c r="I7" s="42">
        <f t="shared" si="0"/>
        <v>35641597.809140891</v>
      </c>
      <c r="J7" s="42">
        <v>4469222728</v>
      </c>
      <c r="K7" s="43">
        <f t="shared" si="1"/>
        <v>916801248.87174869</v>
      </c>
      <c r="N7" s="20"/>
    </row>
    <row r="8" spans="2:14" ht="15">
      <c r="B8" s="44">
        <v>3</v>
      </c>
      <c r="C8" s="45" t="s">
        <v>5</v>
      </c>
      <c r="D8" s="42">
        <v>692818</v>
      </c>
      <c r="E8" s="42">
        <v>718264</v>
      </c>
      <c r="F8" s="42">
        <v>63305053</v>
      </c>
      <c r="G8" s="42">
        <v>60788405</v>
      </c>
      <c r="H8" s="42">
        <v>2516648</v>
      </c>
      <c r="I8" s="42">
        <f t="shared" si="0"/>
        <v>12986184.663986215</v>
      </c>
      <c r="J8" s="42">
        <v>1620587411</v>
      </c>
      <c r="K8" s="43">
        <f t="shared" si="1"/>
        <v>332441825.51079023</v>
      </c>
      <c r="N8" s="20"/>
    </row>
    <row r="9" spans="2:14" ht="15">
      <c r="B9" s="44">
        <v>4</v>
      </c>
      <c r="C9" s="45" t="s">
        <v>6</v>
      </c>
      <c r="D9" s="42">
        <v>480317</v>
      </c>
      <c r="E9" s="42">
        <v>496242</v>
      </c>
      <c r="F9" s="42">
        <v>43226296</v>
      </c>
      <c r="G9" s="42">
        <v>41311294</v>
      </c>
      <c r="H9" s="42">
        <v>1915002</v>
      </c>
      <c r="I9" s="42">
        <f t="shared" si="0"/>
        <v>8867296.2993353587</v>
      </c>
      <c r="J9" s="42">
        <v>1101360654</v>
      </c>
      <c r="K9" s="43">
        <f t="shared" si="1"/>
        <v>225929403.05243295</v>
      </c>
      <c r="N9" s="20"/>
    </row>
    <row r="10" spans="2:14" ht="15">
      <c r="B10" s="44">
        <v>5</v>
      </c>
      <c r="C10" s="45" t="s">
        <v>126</v>
      </c>
      <c r="D10" s="42">
        <v>958603</v>
      </c>
      <c r="E10" s="42">
        <v>995250</v>
      </c>
      <c r="F10" s="42">
        <v>88223294</v>
      </c>
      <c r="G10" s="42">
        <v>84838193</v>
      </c>
      <c r="H10" s="42">
        <v>3385101</v>
      </c>
      <c r="I10" s="42">
        <f t="shared" si="0"/>
        <v>18097828.423730206</v>
      </c>
      <c r="J10" s="42">
        <v>2261750696</v>
      </c>
      <c r="K10" s="43">
        <f t="shared" si="1"/>
        <v>463967895.29826868</v>
      </c>
      <c r="N10" s="20"/>
    </row>
    <row r="11" spans="2:14" ht="15">
      <c r="B11" s="44">
        <v>6</v>
      </c>
      <c r="C11" s="45" t="s">
        <v>127</v>
      </c>
      <c r="D11" s="42">
        <v>793509</v>
      </c>
      <c r="E11" s="42">
        <v>825558</v>
      </c>
      <c r="F11" s="42">
        <v>76847291</v>
      </c>
      <c r="G11" s="42">
        <v>73953791</v>
      </c>
      <c r="H11" s="42">
        <v>2893500</v>
      </c>
      <c r="I11" s="42">
        <f t="shared" si="0"/>
        <v>15764193.607942892</v>
      </c>
      <c r="J11" s="42">
        <v>1971592000</v>
      </c>
      <c r="K11" s="43">
        <f t="shared" si="1"/>
        <v>404445720.85008621</v>
      </c>
      <c r="N11" s="20"/>
    </row>
    <row r="12" spans="2:14" ht="15">
      <c r="B12" s="44">
        <v>7</v>
      </c>
      <c r="C12" s="45" t="s">
        <v>159</v>
      </c>
      <c r="D12" s="42">
        <v>2037973</v>
      </c>
      <c r="E12" s="42">
        <v>2149343</v>
      </c>
      <c r="F12" s="42">
        <v>270951067</v>
      </c>
      <c r="G12" s="42">
        <v>262427260</v>
      </c>
      <c r="H12" s="42">
        <v>8523807</v>
      </c>
      <c r="I12" s="42">
        <f t="shared" si="0"/>
        <v>55581986.337901048</v>
      </c>
      <c r="J12" s="42">
        <v>6996702140</v>
      </c>
      <c r="K12" s="43">
        <f t="shared" si="1"/>
        <v>1435279835.0701568</v>
      </c>
      <c r="N12" s="20"/>
    </row>
    <row r="13" spans="2:14" ht="15.75" thickBot="1">
      <c r="B13" s="36" t="s">
        <v>10</v>
      </c>
      <c r="C13" s="37"/>
      <c r="D13" s="38">
        <f t="shared" ref="D13:K13" si="2">SUM(D6:D12)</f>
        <v>7648705</v>
      </c>
      <c r="E13" s="38">
        <f t="shared" si="2"/>
        <v>7993991</v>
      </c>
      <c r="F13" s="38">
        <f t="shared" si="2"/>
        <v>832399478</v>
      </c>
      <c r="G13" s="38">
        <f t="shared" si="2"/>
        <v>803023348</v>
      </c>
      <c r="H13" s="38">
        <f t="shared" si="2"/>
        <v>29376130</v>
      </c>
      <c r="I13" s="38">
        <f t="shared" si="2"/>
        <v>170755616.23040947</v>
      </c>
      <c r="J13" s="38">
        <f t="shared" si="2"/>
        <v>21408978594</v>
      </c>
      <c r="K13" s="39">
        <f t="shared" si="2"/>
        <v>4391765527.6113901</v>
      </c>
      <c r="N13" s="19"/>
    </row>
    <row r="15" spans="2:14" s="13" customFormat="1">
      <c r="B15" s="46" t="s">
        <v>216</v>
      </c>
      <c r="C15" s="47">
        <v>4.8747999999999996</v>
      </c>
      <c r="J15" s="14"/>
      <c r="K15" s="14"/>
    </row>
    <row r="16" spans="2:14">
      <c r="B16" s="48"/>
      <c r="C16" s="48" t="s">
        <v>213</v>
      </c>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row r="31" spans="7:7">
      <c r="G31" s="19"/>
    </row>
  </sheetData>
  <mergeCells count="9">
    <mergeCell ref="B2:K2"/>
    <mergeCell ref="K3:K4"/>
    <mergeCell ref="I3:I4"/>
    <mergeCell ref="B3:B4"/>
    <mergeCell ref="C3:C4"/>
    <mergeCell ref="D3:D4"/>
    <mergeCell ref="E3:E4"/>
    <mergeCell ref="J3:J4"/>
    <mergeCell ref="F3:H3"/>
  </mergeCells>
  <phoneticPr fontId="33"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H14" sqref="H14"/>
    </sheetView>
  </sheetViews>
  <sheetFormatPr defaultRowHeight="15"/>
  <cols>
    <col min="1" max="1" width="9.140625" style="9"/>
    <col min="2" max="2" width="7.85546875" style="9" customWidth="1"/>
    <col min="3" max="3" width="18.85546875" style="9" customWidth="1"/>
    <col min="4" max="4" width="13.7109375" style="9" customWidth="1"/>
    <col min="5" max="5" width="16.5703125" style="10" customWidth="1"/>
    <col min="6" max="16384" width="9.140625" style="9"/>
  </cols>
  <sheetData>
    <row r="1" spans="2:5" ht="15.75" thickBot="1"/>
    <row r="2" spans="2:5" ht="51" customHeight="1">
      <c r="B2" s="115" t="s">
        <v>247</v>
      </c>
      <c r="C2" s="116"/>
      <c r="D2" s="116"/>
      <c r="E2" s="117"/>
    </row>
    <row r="3" spans="2:5">
      <c r="B3" s="112" t="s">
        <v>11</v>
      </c>
      <c r="C3" s="113"/>
      <c r="D3" s="113" t="s">
        <v>12</v>
      </c>
      <c r="E3" s="114"/>
    </row>
    <row r="4" spans="2:5">
      <c r="B4" s="75" t="s">
        <v>13</v>
      </c>
      <c r="C4" s="76" t="s">
        <v>14</v>
      </c>
      <c r="D4" s="76" t="s">
        <v>15</v>
      </c>
      <c r="E4" s="77" t="s">
        <v>16</v>
      </c>
    </row>
    <row r="5" spans="2:5" ht="15.75">
      <c r="B5" s="83"/>
      <c r="C5" s="84" t="s">
        <v>17</v>
      </c>
      <c r="D5" s="42">
        <v>106252</v>
      </c>
      <c r="E5" s="82">
        <f t="shared" ref="E5:E48" si="0">D5/$D$48</f>
        <v>1.3891501894765193E-2</v>
      </c>
    </row>
    <row r="6" spans="2:5" ht="15.75">
      <c r="B6" s="83" t="s">
        <v>18</v>
      </c>
      <c r="C6" s="84" t="s">
        <v>19</v>
      </c>
      <c r="D6" s="42">
        <v>69380</v>
      </c>
      <c r="E6" s="82">
        <f t="shared" si="0"/>
        <v>9.0708165630652513E-3</v>
      </c>
    </row>
    <row r="7" spans="2:5" ht="15.75">
      <c r="B7" s="83" t="s">
        <v>20</v>
      </c>
      <c r="C7" s="84" t="s">
        <v>21</v>
      </c>
      <c r="D7" s="42">
        <v>97448</v>
      </c>
      <c r="E7" s="82">
        <f t="shared" si="0"/>
        <v>1.274045737154198E-2</v>
      </c>
    </row>
    <row r="8" spans="2:5" ht="15.75">
      <c r="B8" s="83" t="s">
        <v>22</v>
      </c>
      <c r="C8" s="84" t="s">
        <v>23</v>
      </c>
      <c r="D8" s="42">
        <v>125615</v>
      </c>
      <c r="E8" s="82">
        <f t="shared" si="0"/>
        <v>1.642304154755609E-2</v>
      </c>
    </row>
    <row r="9" spans="2:5" ht="15.75">
      <c r="B9" s="83" t="s">
        <v>24</v>
      </c>
      <c r="C9" s="84" t="s">
        <v>25</v>
      </c>
      <c r="D9" s="42">
        <v>105094</v>
      </c>
      <c r="E9" s="82">
        <f t="shared" si="0"/>
        <v>1.3740103716903712E-2</v>
      </c>
    </row>
    <row r="10" spans="2:5" ht="15.75">
      <c r="B10" s="83" t="s">
        <v>26</v>
      </c>
      <c r="C10" s="84" t="s">
        <v>27</v>
      </c>
      <c r="D10" s="42">
        <v>158224</v>
      </c>
      <c r="E10" s="82">
        <f t="shared" si="0"/>
        <v>2.0686377628631254E-2</v>
      </c>
    </row>
    <row r="11" spans="2:5" ht="15.75">
      <c r="B11" s="83" t="s">
        <v>28</v>
      </c>
      <c r="C11" s="84" t="s">
        <v>29</v>
      </c>
      <c r="D11" s="42">
        <v>69776</v>
      </c>
      <c r="E11" s="82">
        <f t="shared" si="0"/>
        <v>9.1225900332147728E-3</v>
      </c>
    </row>
    <row r="12" spans="2:5" ht="15.75">
      <c r="B12" s="83" t="s">
        <v>30</v>
      </c>
      <c r="C12" s="84" t="s">
        <v>31</v>
      </c>
      <c r="D12" s="42">
        <v>58460</v>
      </c>
      <c r="E12" s="82">
        <f t="shared" si="0"/>
        <v>7.6431239013663096E-3</v>
      </c>
    </row>
    <row r="13" spans="2:5" ht="15.75">
      <c r="B13" s="83" t="s">
        <v>32</v>
      </c>
      <c r="C13" s="84" t="s">
        <v>33</v>
      </c>
      <c r="D13" s="42">
        <v>138078</v>
      </c>
      <c r="E13" s="82">
        <f t="shared" si="0"/>
        <v>1.8052467705317436E-2</v>
      </c>
    </row>
    <row r="14" spans="2:5" ht="15.75">
      <c r="B14" s="83" t="s">
        <v>34</v>
      </c>
      <c r="C14" s="84" t="s">
        <v>35</v>
      </c>
      <c r="D14" s="42">
        <v>48839</v>
      </c>
      <c r="E14" s="82">
        <f t="shared" si="0"/>
        <v>6.3852639106881494E-3</v>
      </c>
    </row>
    <row r="15" spans="2:5" ht="15.75">
      <c r="B15" s="83" t="s">
        <v>36</v>
      </c>
      <c r="C15" s="84" t="s">
        <v>37</v>
      </c>
      <c r="D15" s="42">
        <v>72358</v>
      </c>
      <c r="E15" s="82">
        <f t="shared" si="0"/>
        <v>9.4601635178765547E-3</v>
      </c>
    </row>
    <row r="16" spans="2:5" ht="15.75">
      <c r="B16" s="83" t="s">
        <v>38</v>
      </c>
      <c r="C16" s="84" t="s">
        <v>39</v>
      </c>
      <c r="D16" s="42">
        <v>48078</v>
      </c>
      <c r="E16" s="82">
        <f t="shared" si="0"/>
        <v>6.2857699440624264E-3</v>
      </c>
    </row>
    <row r="17" spans="2:5" ht="15.75">
      <c r="B17" s="83" t="s">
        <v>40</v>
      </c>
      <c r="C17" s="84" t="s">
        <v>41</v>
      </c>
      <c r="D17" s="42">
        <v>216918</v>
      </c>
      <c r="E17" s="82">
        <f t="shared" si="0"/>
        <v>2.8360094944176826E-2</v>
      </c>
    </row>
    <row r="18" spans="2:5" ht="15.75">
      <c r="B18" s="83" t="s">
        <v>42</v>
      </c>
      <c r="C18" s="84" t="s">
        <v>43</v>
      </c>
      <c r="D18" s="42">
        <v>178818</v>
      </c>
      <c r="E18" s="82">
        <f t="shared" si="0"/>
        <v>2.3378859558578869E-2</v>
      </c>
    </row>
    <row r="19" spans="2:5" ht="15.75">
      <c r="B19" s="83" t="s">
        <v>44</v>
      </c>
      <c r="C19" s="84" t="s">
        <v>45</v>
      </c>
      <c r="D19" s="42">
        <v>54361</v>
      </c>
      <c r="E19" s="82">
        <f t="shared" si="0"/>
        <v>7.1072161888842619E-3</v>
      </c>
    </row>
    <row r="20" spans="2:5" ht="15.75">
      <c r="B20" s="83" t="s">
        <v>46</v>
      </c>
      <c r="C20" s="84" t="s">
        <v>47</v>
      </c>
      <c r="D20" s="42">
        <v>68451</v>
      </c>
      <c r="E20" s="82">
        <f t="shared" si="0"/>
        <v>8.9493580939518525E-3</v>
      </c>
    </row>
    <row r="21" spans="2:5" ht="15.75">
      <c r="B21" s="83" t="s">
        <v>48</v>
      </c>
      <c r="C21" s="84" t="s">
        <v>49</v>
      </c>
      <c r="D21" s="42">
        <v>132428</v>
      </c>
      <c r="E21" s="82">
        <f t="shared" si="0"/>
        <v>1.7313780568083095E-2</v>
      </c>
    </row>
    <row r="22" spans="2:5" ht="15.75">
      <c r="B22" s="83" t="s">
        <v>50</v>
      </c>
      <c r="C22" s="84" t="s">
        <v>51</v>
      </c>
      <c r="D22" s="42">
        <v>124501</v>
      </c>
      <c r="E22" s="82">
        <f t="shared" si="0"/>
        <v>1.6277395977489E-2</v>
      </c>
    </row>
    <row r="23" spans="2:5" ht="15.75">
      <c r="B23" s="83" t="s">
        <v>52</v>
      </c>
      <c r="C23" s="84" t="s">
        <v>53</v>
      </c>
      <c r="D23" s="42">
        <v>71321</v>
      </c>
      <c r="E23" s="82">
        <f t="shared" si="0"/>
        <v>9.3245850114496501E-3</v>
      </c>
    </row>
    <row r="24" spans="2:5" ht="15.75">
      <c r="B24" s="83" t="s">
        <v>54</v>
      </c>
      <c r="C24" s="84" t="s">
        <v>55</v>
      </c>
      <c r="D24" s="42">
        <v>99170</v>
      </c>
      <c r="E24" s="82">
        <f t="shared" si="0"/>
        <v>1.296559352204066E-2</v>
      </c>
    </row>
    <row r="25" spans="2:5" ht="15.75">
      <c r="B25" s="83" t="s">
        <v>56</v>
      </c>
      <c r="C25" s="84" t="s">
        <v>57</v>
      </c>
      <c r="D25" s="42">
        <v>107646</v>
      </c>
      <c r="E25" s="82">
        <f t="shared" si="0"/>
        <v>1.4073754968978409E-2</v>
      </c>
    </row>
    <row r="26" spans="2:5" ht="15.75">
      <c r="B26" s="83" t="s">
        <v>58</v>
      </c>
      <c r="C26" s="84" t="s">
        <v>59</v>
      </c>
      <c r="D26" s="42">
        <v>34136</v>
      </c>
      <c r="E26" s="82">
        <f t="shared" si="0"/>
        <v>4.4629777197577889E-3</v>
      </c>
    </row>
    <row r="27" spans="2:5" ht="15.75">
      <c r="B27" s="83" t="s">
        <v>60</v>
      </c>
      <c r="C27" s="84" t="s">
        <v>61</v>
      </c>
      <c r="D27" s="42">
        <v>199526</v>
      </c>
      <c r="E27" s="82">
        <f t="shared" si="0"/>
        <v>2.6086245972357411E-2</v>
      </c>
    </row>
    <row r="28" spans="2:5" ht="15.75">
      <c r="B28" s="83" t="s">
        <v>62</v>
      </c>
      <c r="C28" s="84" t="s">
        <v>63</v>
      </c>
      <c r="D28" s="42">
        <v>23198</v>
      </c>
      <c r="E28" s="82">
        <f t="shared" si="0"/>
        <v>3.0329317185065967E-3</v>
      </c>
    </row>
    <row r="29" spans="2:5" ht="15.75">
      <c r="B29" s="83" t="s">
        <v>64</v>
      </c>
      <c r="C29" s="84" t="s">
        <v>65</v>
      </c>
      <c r="D29" s="42">
        <v>135052</v>
      </c>
      <c r="E29" s="82">
        <f t="shared" si="0"/>
        <v>1.7656845178366794E-2</v>
      </c>
    </row>
    <row r="30" spans="2:5" ht="15.75">
      <c r="B30" s="83" t="s">
        <v>66</v>
      </c>
      <c r="C30" s="84" t="s">
        <v>67</v>
      </c>
      <c r="D30" s="42">
        <v>41502</v>
      </c>
      <c r="E30" s="82">
        <f t="shared" si="0"/>
        <v>5.4260165609733933E-3</v>
      </c>
    </row>
    <row r="31" spans="2:5" ht="15.75">
      <c r="B31" s="83" t="s">
        <v>68</v>
      </c>
      <c r="C31" s="84" t="s">
        <v>69</v>
      </c>
      <c r="D31" s="42">
        <v>161508</v>
      </c>
      <c r="E31" s="82">
        <f t="shared" si="0"/>
        <v>2.1115731355830825E-2</v>
      </c>
    </row>
    <row r="32" spans="2:5" ht="15.75">
      <c r="B32" s="83" t="s">
        <v>70</v>
      </c>
      <c r="C32" s="84" t="s">
        <v>71</v>
      </c>
      <c r="D32" s="42">
        <v>105212</v>
      </c>
      <c r="E32" s="82">
        <f t="shared" si="0"/>
        <v>1.3755531165079578E-2</v>
      </c>
    </row>
    <row r="33" spans="2:13" ht="15.75">
      <c r="B33" s="83" t="s">
        <v>72</v>
      </c>
      <c r="C33" s="84" t="s">
        <v>73</v>
      </c>
      <c r="D33" s="42">
        <v>77775</v>
      </c>
      <c r="E33" s="82">
        <f t="shared" si="0"/>
        <v>1.0168387982017871E-2</v>
      </c>
    </row>
    <row r="34" spans="2:13" ht="15.75">
      <c r="B34" s="83" t="s">
        <v>74</v>
      </c>
      <c r="C34" s="84" t="s">
        <v>75</v>
      </c>
      <c r="D34" s="42">
        <v>173425</v>
      </c>
      <c r="E34" s="82">
        <f t="shared" si="0"/>
        <v>2.2673772880507224E-2</v>
      </c>
    </row>
    <row r="35" spans="2:13" ht="15.75">
      <c r="B35" s="83" t="s">
        <v>76</v>
      </c>
      <c r="C35" s="84" t="s">
        <v>77</v>
      </c>
      <c r="D35" s="42">
        <v>122933</v>
      </c>
      <c r="E35" s="82">
        <f t="shared" si="0"/>
        <v>1.6072393954270691E-2</v>
      </c>
    </row>
    <row r="36" spans="2:13" ht="15.75">
      <c r="B36" s="83" t="s">
        <v>78</v>
      </c>
      <c r="C36" s="84" t="s">
        <v>79</v>
      </c>
      <c r="D36" s="42">
        <v>69366</v>
      </c>
      <c r="E36" s="82">
        <f t="shared" si="0"/>
        <v>9.0689861878579438E-3</v>
      </c>
    </row>
    <row r="37" spans="2:13" ht="15.75">
      <c r="B37" s="83" t="s">
        <v>80</v>
      </c>
      <c r="C37" s="84" t="s">
        <v>81</v>
      </c>
      <c r="D37" s="42">
        <v>181949</v>
      </c>
      <c r="E37" s="82">
        <f t="shared" si="0"/>
        <v>2.3788209899584307E-2</v>
      </c>
    </row>
    <row r="38" spans="2:13" ht="15.75">
      <c r="B38" s="83" t="s">
        <v>82</v>
      </c>
      <c r="C38" s="84" t="s">
        <v>83</v>
      </c>
      <c r="D38" s="42">
        <v>168033</v>
      </c>
      <c r="E38" s="82">
        <f t="shared" si="0"/>
        <v>2.1968816943521811E-2</v>
      </c>
    </row>
    <row r="39" spans="2:13" ht="15.75">
      <c r="B39" s="83" t="s">
        <v>84</v>
      </c>
      <c r="C39" s="84" t="s">
        <v>85</v>
      </c>
      <c r="D39" s="42">
        <v>41759</v>
      </c>
      <c r="E39" s="82">
        <f t="shared" si="0"/>
        <v>5.4596170201360881E-3</v>
      </c>
    </row>
    <row r="40" spans="2:13" ht="15.75">
      <c r="B40" s="83" t="s">
        <v>86</v>
      </c>
      <c r="C40" s="84" t="s">
        <v>87</v>
      </c>
      <c r="D40" s="42">
        <v>367015</v>
      </c>
      <c r="E40" s="82">
        <f t="shared" si="0"/>
        <v>4.7983939764966746E-2</v>
      </c>
      <c r="M40" s="21"/>
    </row>
    <row r="41" spans="2:13" ht="15.75">
      <c r="B41" s="83" t="s">
        <v>88</v>
      </c>
      <c r="C41" s="84" t="s">
        <v>89</v>
      </c>
      <c r="D41" s="42">
        <v>58111</v>
      </c>
      <c r="E41" s="82">
        <f t="shared" si="0"/>
        <v>7.5974952622698873E-3</v>
      </c>
    </row>
    <row r="42" spans="2:13" ht="15.75">
      <c r="B42" s="83" t="s">
        <v>90</v>
      </c>
      <c r="C42" s="84" t="s">
        <v>91</v>
      </c>
      <c r="D42" s="42">
        <v>86781</v>
      </c>
      <c r="E42" s="82">
        <f t="shared" si="0"/>
        <v>1.1345842204660788E-2</v>
      </c>
    </row>
    <row r="43" spans="2:13" ht="15.75">
      <c r="B43" s="83" t="s">
        <v>92</v>
      </c>
      <c r="C43" s="84" t="s">
        <v>93</v>
      </c>
      <c r="D43" s="42">
        <v>108904</v>
      </c>
      <c r="E43" s="82">
        <f t="shared" si="0"/>
        <v>1.4238227255463507E-2</v>
      </c>
    </row>
    <row r="44" spans="2:13" ht="15.75">
      <c r="B44" s="83" t="s">
        <v>94</v>
      </c>
      <c r="C44" s="84" t="s">
        <v>95</v>
      </c>
      <c r="D44" s="42">
        <v>84999</v>
      </c>
      <c r="E44" s="82">
        <f t="shared" si="0"/>
        <v>1.111286158898794E-2</v>
      </c>
    </row>
    <row r="45" spans="2:13" ht="15.75">
      <c r="B45" s="83" t="s">
        <v>96</v>
      </c>
      <c r="C45" s="84" t="s">
        <v>97</v>
      </c>
      <c r="D45" s="42">
        <v>42092</v>
      </c>
      <c r="E45" s="82">
        <f t="shared" si="0"/>
        <v>5.503153801852732E-3</v>
      </c>
    </row>
    <row r="46" spans="2:13" ht="15.75">
      <c r="B46" s="83" t="s">
        <v>98</v>
      </c>
      <c r="C46" s="84" t="s">
        <v>99</v>
      </c>
      <c r="D46" s="42">
        <v>2465277</v>
      </c>
      <c r="E46" s="82">
        <f t="shared" si="0"/>
        <v>0.32231299285303849</v>
      </c>
    </row>
    <row r="47" spans="2:13" ht="15.75">
      <c r="B47" s="83" t="s">
        <v>100</v>
      </c>
      <c r="C47" s="84" t="s">
        <v>101</v>
      </c>
      <c r="D47" s="42">
        <v>748936</v>
      </c>
      <c r="E47" s="82">
        <f t="shared" si="0"/>
        <v>9.7916706161369799E-2</v>
      </c>
    </row>
    <row r="48" spans="2:13" ht="16.5" thickBot="1">
      <c r="B48" s="78" t="s">
        <v>102</v>
      </c>
      <c r="C48" s="79" t="s">
        <v>10</v>
      </c>
      <c r="D48" s="38">
        <f>SUM(D5:D47)</f>
        <v>7648705</v>
      </c>
      <c r="E48" s="80">
        <f t="shared" si="0"/>
        <v>1</v>
      </c>
    </row>
    <row r="49" spans="4:4">
      <c r="D49" s="28"/>
    </row>
  </sheetData>
  <mergeCells count="3">
    <mergeCell ref="B3:C3"/>
    <mergeCell ref="D3:E3"/>
    <mergeCell ref="B2:E2"/>
  </mergeCells>
  <phoneticPr fontId="7" type="noConversion"/>
  <printOptions horizontalCentered="1" verticalCentered="1"/>
  <pageMargins left="0.27" right="0.28000000000000003" top="0.26" bottom="0.55000000000000004" header="0.21" footer="0.15"/>
  <pageSetup scale="9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G8" sqref="G8"/>
    </sheetView>
  </sheetViews>
  <sheetFormatPr defaultRowHeight="15"/>
  <cols>
    <col min="2" max="2" width="6.7109375" customWidth="1"/>
    <col min="3" max="3" width="19.28515625" customWidth="1"/>
    <col min="4" max="4" width="28" customWidth="1"/>
    <col min="5" max="16384" width="9.140625" style="9"/>
  </cols>
  <sheetData>
    <row r="1" spans="2:4" ht="15.75" thickBot="1"/>
    <row r="2" spans="2:4" ht="51.75" customHeight="1">
      <c r="B2" s="120" t="s">
        <v>248</v>
      </c>
      <c r="C2" s="121"/>
      <c r="D2" s="122"/>
    </row>
    <row r="3" spans="2:4" ht="65.25" customHeight="1">
      <c r="B3" s="118" t="s">
        <v>11</v>
      </c>
      <c r="C3" s="119"/>
      <c r="D3" s="85" t="s">
        <v>2</v>
      </c>
    </row>
    <row r="4" spans="2:4">
      <c r="B4" s="75" t="s">
        <v>13</v>
      </c>
      <c r="C4" s="76" t="s">
        <v>153</v>
      </c>
      <c r="D4" s="86"/>
    </row>
    <row r="5" spans="2:4" ht="15.75">
      <c r="B5" s="88"/>
      <c r="C5" s="81" t="s">
        <v>154</v>
      </c>
      <c r="D5" s="89">
        <v>11591</v>
      </c>
    </row>
    <row r="6" spans="2:4" ht="15.75">
      <c r="B6" s="90" t="s">
        <v>18</v>
      </c>
      <c r="C6" s="84" t="s">
        <v>19</v>
      </c>
      <c r="D6" s="89">
        <v>73215</v>
      </c>
    </row>
    <row r="7" spans="2:4" ht="15.75">
      <c r="B7" s="90" t="s">
        <v>20</v>
      </c>
      <c r="C7" s="84" t="s">
        <v>21</v>
      </c>
      <c r="D7" s="89">
        <v>96206</v>
      </c>
    </row>
    <row r="8" spans="2:4" ht="15.75">
      <c r="B8" s="90" t="s">
        <v>22</v>
      </c>
      <c r="C8" s="84" t="s">
        <v>23</v>
      </c>
      <c r="D8" s="89">
        <v>142792</v>
      </c>
    </row>
    <row r="9" spans="2:4" ht="15.75">
      <c r="B9" s="90" t="s">
        <v>24</v>
      </c>
      <c r="C9" s="84" t="s">
        <v>25</v>
      </c>
      <c r="D9" s="89">
        <v>90788</v>
      </c>
    </row>
    <row r="10" spans="2:4" ht="15.75">
      <c r="B10" s="90" t="s">
        <v>26</v>
      </c>
      <c r="C10" s="84" t="s">
        <v>27</v>
      </c>
      <c r="D10" s="89">
        <v>128526</v>
      </c>
    </row>
    <row r="11" spans="2:4" ht="15.75">
      <c r="B11" s="90" t="s">
        <v>28</v>
      </c>
      <c r="C11" s="84" t="s">
        <v>29</v>
      </c>
      <c r="D11" s="89">
        <v>49349</v>
      </c>
    </row>
    <row r="12" spans="2:4" ht="15.75">
      <c r="B12" s="90" t="s">
        <v>30</v>
      </c>
      <c r="C12" s="84" t="s">
        <v>31</v>
      </c>
      <c r="D12" s="89">
        <v>47657</v>
      </c>
    </row>
    <row r="13" spans="2:4" ht="15.75">
      <c r="B13" s="90" t="s">
        <v>32</v>
      </c>
      <c r="C13" s="84" t="s">
        <v>33</v>
      </c>
      <c r="D13" s="89">
        <v>132130</v>
      </c>
    </row>
    <row r="14" spans="2:4" ht="15.75">
      <c r="B14" s="90" t="s">
        <v>34</v>
      </c>
      <c r="C14" s="84" t="s">
        <v>35</v>
      </c>
      <c r="D14" s="89">
        <v>53444</v>
      </c>
    </row>
    <row r="15" spans="2:4" ht="15.75">
      <c r="B15" s="90" t="s">
        <v>36</v>
      </c>
      <c r="C15" s="84" t="s">
        <v>37</v>
      </c>
      <c r="D15" s="89">
        <v>70250</v>
      </c>
    </row>
    <row r="16" spans="2:4" ht="15.75">
      <c r="B16" s="90" t="s">
        <v>38</v>
      </c>
      <c r="C16" s="84" t="s">
        <v>39</v>
      </c>
      <c r="D16" s="89">
        <v>43284</v>
      </c>
    </row>
    <row r="17" spans="2:4" ht="15.75">
      <c r="B17" s="90" t="s">
        <v>40</v>
      </c>
      <c r="C17" s="84" t="s">
        <v>41</v>
      </c>
      <c r="D17" s="89">
        <v>175098</v>
      </c>
    </row>
    <row r="18" spans="2:4" ht="15.75">
      <c r="B18" s="90" t="s">
        <v>42</v>
      </c>
      <c r="C18" s="84" t="s">
        <v>43</v>
      </c>
      <c r="D18" s="89">
        <v>133973</v>
      </c>
    </row>
    <row r="19" spans="2:4" ht="15.75">
      <c r="B19" s="90" t="s">
        <v>44</v>
      </c>
      <c r="C19" s="84" t="s">
        <v>45</v>
      </c>
      <c r="D19" s="89">
        <v>39576</v>
      </c>
    </row>
    <row r="20" spans="2:4" ht="15.75">
      <c r="B20" s="90" t="s">
        <v>46</v>
      </c>
      <c r="C20" s="84" t="s">
        <v>47</v>
      </c>
      <c r="D20" s="89">
        <v>86511</v>
      </c>
    </row>
    <row r="21" spans="2:4" ht="15.75">
      <c r="B21" s="90" t="s">
        <v>48</v>
      </c>
      <c r="C21" s="84" t="s">
        <v>49</v>
      </c>
      <c r="D21" s="89">
        <v>106649</v>
      </c>
    </row>
    <row r="22" spans="2:4" ht="15.75">
      <c r="B22" s="90" t="s">
        <v>50</v>
      </c>
      <c r="C22" s="84" t="s">
        <v>51</v>
      </c>
      <c r="D22" s="89">
        <v>86028</v>
      </c>
    </row>
    <row r="23" spans="2:4" ht="15.75">
      <c r="B23" s="90" t="s">
        <v>52</v>
      </c>
      <c r="C23" s="84" t="s">
        <v>53</v>
      </c>
      <c r="D23" s="89">
        <v>65756</v>
      </c>
    </row>
    <row r="24" spans="2:4" ht="15.75">
      <c r="B24" s="90" t="s">
        <v>54</v>
      </c>
      <c r="C24" s="84" t="s">
        <v>55</v>
      </c>
      <c r="D24" s="89">
        <v>58002</v>
      </c>
    </row>
    <row r="25" spans="2:4" ht="15.75">
      <c r="B25" s="90" t="s">
        <v>56</v>
      </c>
      <c r="C25" s="84" t="s">
        <v>57</v>
      </c>
      <c r="D25" s="89">
        <v>81752</v>
      </c>
    </row>
    <row r="26" spans="2:4" ht="15.75">
      <c r="B26" s="90" t="s">
        <v>58</v>
      </c>
      <c r="C26" s="84" t="s">
        <v>59</v>
      </c>
      <c r="D26" s="89">
        <v>46085</v>
      </c>
    </row>
    <row r="27" spans="2:4" ht="15.75">
      <c r="B27" s="90" t="s">
        <v>60</v>
      </c>
      <c r="C27" s="84" t="s">
        <v>61</v>
      </c>
      <c r="D27" s="89">
        <v>136133</v>
      </c>
    </row>
    <row r="28" spans="2:4" ht="15.75">
      <c r="B28" s="90" t="s">
        <v>62</v>
      </c>
      <c r="C28" s="84" t="s">
        <v>63</v>
      </c>
      <c r="D28" s="89">
        <v>43047</v>
      </c>
    </row>
    <row r="29" spans="2:4" ht="15.75">
      <c r="B29" s="90" t="s">
        <v>64</v>
      </c>
      <c r="C29" s="84" t="s">
        <v>65</v>
      </c>
      <c r="D29" s="89">
        <v>84300</v>
      </c>
    </row>
    <row r="30" spans="2:4" ht="15.75">
      <c r="B30" s="90" t="s">
        <v>66</v>
      </c>
      <c r="C30" s="84" t="s">
        <v>67</v>
      </c>
      <c r="D30" s="89">
        <v>38005</v>
      </c>
    </row>
    <row r="31" spans="2:4" ht="15.75">
      <c r="B31" s="90" t="s">
        <v>68</v>
      </c>
      <c r="C31" s="84" t="s">
        <v>69</v>
      </c>
      <c r="D31" s="89">
        <v>108538</v>
      </c>
    </row>
    <row r="32" spans="2:4" ht="15.75">
      <c r="B32" s="90" t="s">
        <v>70</v>
      </c>
      <c r="C32" s="84" t="s">
        <v>71</v>
      </c>
      <c r="D32" s="89">
        <v>66687</v>
      </c>
    </row>
    <row r="33" spans="2:12" ht="15.75">
      <c r="B33" s="90" t="s">
        <v>72</v>
      </c>
      <c r="C33" s="84" t="s">
        <v>73</v>
      </c>
      <c r="D33" s="89">
        <v>64667</v>
      </c>
    </row>
    <row r="34" spans="2:12" ht="15.75">
      <c r="B34" s="90" t="s">
        <v>74</v>
      </c>
      <c r="C34" s="84" t="s">
        <v>75</v>
      </c>
      <c r="D34" s="89">
        <v>157589</v>
      </c>
    </row>
    <row r="35" spans="2:12" ht="15.75">
      <c r="B35" s="90" t="s">
        <v>76</v>
      </c>
      <c r="C35" s="84" t="s">
        <v>77</v>
      </c>
      <c r="D35" s="89">
        <v>63532</v>
      </c>
    </row>
    <row r="36" spans="2:12" ht="15.75">
      <c r="B36" s="90" t="s">
        <v>78</v>
      </c>
      <c r="C36" s="84" t="s">
        <v>79</v>
      </c>
      <c r="D36" s="89">
        <v>42491</v>
      </c>
    </row>
    <row r="37" spans="2:12" ht="15.75">
      <c r="B37" s="90" t="s">
        <v>80</v>
      </c>
      <c r="C37" s="84" t="s">
        <v>81</v>
      </c>
      <c r="D37" s="89">
        <v>98308</v>
      </c>
    </row>
    <row r="38" spans="2:12" ht="15.75">
      <c r="B38" s="90" t="s">
        <v>82</v>
      </c>
      <c r="C38" s="84" t="s">
        <v>83</v>
      </c>
      <c r="D38" s="89">
        <v>89365</v>
      </c>
    </row>
    <row r="39" spans="2:12" ht="15.75">
      <c r="B39" s="90" t="s">
        <v>84</v>
      </c>
      <c r="C39" s="84" t="s">
        <v>85</v>
      </c>
      <c r="D39" s="89">
        <v>52679</v>
      </c>
    </row>
    <row r="40" spans="2:12" ht="15.75">
      <c r="B40" s="90" t="s">
        <v>86</v>
      </c>
      <c r="C40" s="84" t="s">
        <v>87</v>
      </c>
      <c r="D40" s="89">
        <v>169491</v>
      </c>
    </row>
    <row r="41" spans="2:12" ht="15.75">
      <c r="B41" s="90" t="s">
        <v>88</v>
      </c>
      <c r="C41" s="84" t="s">
        <v>89</v>
      </c>
      <c r="D41" s="89">
        <v>34657</v>
      </c>
    </row>
    <row r="42" spans="2:12" ht="15.75">
      <c r="B42" s="90" t="s">
        <v>90</v>
      </c>
      <c r="C42" s="84" t="s">
        <v>91</v>
      </c>
      <c r="D42" s="89">
        <v>48423</v>
      </c>
    </row>
    <row r="43" spans="2:12" ht="15.75">
      <c r="B43" s="90" t="s">
        <v>92</v>
      </c>
      <c r="C43" s="84" t="s">
        <v>93</v>
      </c>
      <c r="D43" s="89">
        <v>66871</v>
      </c>
    </row>
    <row r="44" spans="2:12" ht="15.75">
      <c r="B44" s="90" t="s">
        <v>94</v>
      </c>
      <c r="C44" s="84" t="s">
        <v>95</v>
      </c>
      <c r="D44" s="89">
        <v>45197</v>
      </c>
      <c r="L44" s="21"/>
    </row>
    <row r="45" spans="2:12" ht="15.75">
      <c r="B45" s="90" t="s">
        <v>96</v>
      </c>
      <c r="C45" s="84" t="s">
        <v>97</v>
      </c>
      <c r="D45" s="89">
        <v>48976</v>
      </c>
    </row>
    <row r="46" spans="2:12" ht="15.75">
      <c r="B46" s="90" t="s">
        <v>98</v>
      </c>
      <c r="C46" s="84" t="s">
        <v>99</v>
      </c>
      <c r="D46" s="89">
        <v>63612</v>
      </c>
    </row>
    <row r="47" spans="2:12" ht="15.75">
      <c r="B47" s="90">
        <v>421</v>
      </c>
      <c r="C47" s="84" t="s">
        <v>99</v>
      </c>
      <c r="D47" s="89">
        <v>91698</v>
      </c>
    </row>
    <row r="48" spans="2:12" ht="15.75">
      <c r="B48" s="90">
        <v>431</v>
      </c>
      <c r="C48" s="84" t="s">
        <v>99</v>
      </c>
      <c r="D48" s="89">
        <v>120412</v>
      </c>
    </row>
    <row r="49" spans="2:4" ht="15.75">
      <c r="B49" s="90">
        <v>441</v>
      </c>
      <c r="C49" s="84" t="s">
        <v>99</v>
      </c>
      <c r="D49" s="89">
        <v>91349</v>
      </c>
    </row>
    <row r="50" spans="2:4" ht="15.75">
      <c r="B50" s="90">
        <v>451</v>
      </c>
      <c r="C50" s="84" t="s">
        <v>99</v>
      </c>
      <c r="D50" s="89">
        <v>75392</v>
      </c>
    </row>
    <row r="51" spans="2:4" ht="15.75">
      <c r="B51" s="90">
        <v>461</v>
      </c>
      <c r="C51" s="84" t="s">
        <v>99</v>
      </c>
      <c r="D51" s="89">
        <v>110700</v>
      </c>
    </row>
    <row r="52" spans="2:4" ht="15.75">
      <c r="B52" s="90" t="s">
        <v>100</v>
      </c>
      <c r="C52" s="84" t="s">
        <v>101</v>
      </c>
      <c r="D52" s="89">
        <v>129124</v>
      </c>
    </row>
    <row r="53" spans="2:4" ht="16.5" thickBot="1">
      <c r="B53" s="78" t="s">
        <v>102</v>
      </c>
      <c r="C53" s="79" t="s">
        <v>10</v>
      </c>
      <c r="D53" s="87">
        <f>SUM(D5:D52)</f>
        <v>3959905</v>
      </c>
    </row>
  </sheetData>
  <mergeCells count="2">
    <mergeCell ref="B3:C3"/>
    <mergeCell ref="B2:D2"/>
  </mergeCells>
  <phoneticPr fontId="7"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5"/>
  <sheetViews>
    <sheetView workbookViewId="0">
      <selection activeCell="B24" sqref="B24"/>
    </sheetView>
  </sheetViews>
  <sheetFormatPr defaultRowHeight="12.75"/>
  <cols>
    <col min="1" max="1" width="12.140625" customWidth="1"/>
    <col min="2" max="2" width="29.140625" customWidth="1"/>
    <col min="3" max="3" width="34.140625" customWidth="1"/>
  </cols>
  <sheetData>
    <row r="1" spans="2:3" ht="13.5" thickBot="1"/>
    <row r="2" spans="2:3" ht="49.5" customHeight="1">
      <c r="B2" s="115" t="s">
        <v>249</v>
      </c>
      <c r="C2" s="117"/>
    </row>
    <row r="3" spans="2:3">
      <c r="B3" s="75" t="s">
        <v>151</v>
      </c>
      <c r="C3" s="86" t="s">
        <v>12</v>
      </c>
    </row>
    <row r="4" spans="2:3" ht="15">
      <c r="B4" s="91" t="s">
        <v>165</v>
      </c>
      <c r="C4" s="43">
        <v>108011</v>
      </c>
    </row>
    <row r="5" spans="2:3" ht="15">
      <c r="B5" s="91" t="s">
        <v>169</v>
      </c>
      <c r="C5" s="43">
        <v>107613</v>
      </c>
    </row>
    <row r="6" spans="2:3" ht="15">
      <c r="B6" s="91" t="s">
        <v>173</v>
      </c>
      <c r="C6" s="43">
        <v>107162</v>
      </c>
    </row>
    <row r="7" spans="2:3" ht="15">
      <c r="B7" s="91" t="s">
        <v>176</v>
      </c>
      <c r="C7" s="43">
        <v>106920</v>
      </c>
    </row>
    <row r="8" spans="2:3" ht="15">
      <c r="B8" s="91" t="s">
        <v>181</v>
      </c>
      <c r="C8" s="43">
        <v>106677</v>
      </c>
    </row>
    <row r="9" spans="2:3" ht="15">
      <c r="B9" s="91" t="s">
        <v>185</v>
      </c>
      <c r="C9" s="43">
        <v>106275</v>
      </c>
    </row>
    <row r="10" spans="2:3" ht="15">
      <c r="B10" s="91" t="s">
        <v>188</v>
      </c>
      <c r="C10" s="43">
        <v>105881</v>
      </c>
    </row>
    <row r="11" spans="2:3" ht="15">
      <c r="B11" s="91" t="s">
        <v>192</v>
      </c>
      <c r="C11" s="43">
        <v>105530</v>
      </c>
    </row>
    <row r="12" spans="2:3" ht="15">
      <c r="B12" s="91" t="s">
        <v>196</v>
      </c>
      <c r="C12" s="43">
        <v>105123</v>
      </c>
    </row>
    <row r="13" spans="2:3" ht="15">
      <c r="B13" s="91" t="s">
        <v>200</v>
      </c>
      <c r="C13" s="43">
        <v>104745</v>
      </c>
    </row>
    <row r="14" spans="2:3" ht="15">
      <c r="B14" s="91" t="s">
        <v>4</v>
      </c>
      <c r="C14" s="43">
        <v>104405</v>
      </c>
    </row>
    <row r="15" spans="2:3" ht="15.75" thickBot="1">
      <c r="B15" s="92" t="s">
        <v>3</v>
      </c>
      <c r="C15" s="74">
        <v>104175</v>
      </c>
    </row>
  </sheetData>
  <mergeCells count="1">
    <mergeCell ref="B2:C2"/>
  </mergeCells>
  <phoneticPr fontId="31"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4"/>
  <sheetViews>
    <sheetView zoomScaleNormal="100" workbookViewId="0">
      <selection activeCell="D21" sqref="D21"/>
    </sheetView>
  </sheetViews>
  <sheetFormatPr defaultColWidth="11.42578125" defaultRowHeight="12.75"/>
  <cols>
    <col min="2" max="2" width="4.42578125" customWidth="1"/>
    <col min="3" max="3" width="17.7109375" style="7" customWidth="1"/>
    <col min="4" max="4" width="20.85546875" customWidth="1"/>
    <col min="5" max="6" width="13.85546875" bestFit="1" customWidth="1"/>
  </cols>
  <sheetData>
    <row r="1" spans="2:8" ht="42" customHeight="1">
      <c r="B1" s="93" t="s">
        <v>250</v>
      </c>
      <c r="C1" s="94"/>
      <c r="D1" s="94"/>
      <c r="E1" s="94"/>
      <c r="F1" s="95"/>
    </row>
    <row r="2" spans="2:8" ht="23.25" customHeight="1">
      <c r="B2" s="98" t="s">
        <v>9</v>
      </c>
      <c r="C2" s="97" t="s">
        <v>130</v>
      </c>
      <c r="D2" s="97" t="s">
        <v>103</v>
      </c>
      <c r="E2" s="97" t="s">
        <v>105</v>
      </c>
      <c r="F2" s="100"/>
    </row>
    <row r="3" spans="2:8" ht="17.25" customHeight="1">
      <c r="B3" s="98"/>
      <c r="C3" s="97"/>
      <c r="D3" s="97"/>
      <c r="E3" s="35" t="s">
        <v>136</v>
      </c>
      <c r="F3" s="49" t="s">
        <v>137</v>
      </c>
    </row>
    <row r="4" spans="2:8" ht="15">
      <c r="B4" s="40">
        <f>k_total_tec_1220!B6</f>
        <v>1</v>
      </c>
      <c r="C4" s="41" t="str">
        <f>k_total_tec_1220!C6</f>
        <v>METROPOLITAN LIFE</v>
      </c>
      <c r="D4" s="42">
        <f t="shared" ref="D4:D10" si="0">E4+F4</f>
        <v>1069909</v>
      </c>
      <c r="E4" s="42">
        <v>510845</v>
      </c>
      <c r="F4" s="43">
        <v>559064</v>
      </c>
      <c r="G4" s="4"/>
      <c r="H4" s="4"/>
    </row>
    <row r="5" spans="2:8" ht="15">
      <c r="B5" s="44">
        <f>k_total_tec_1220!B7</f>
        <v>2</v>
      </c>
      <c r="C5" s="41" t="str">
        <f>k_total_tec_1220!C7</f>
        <v>AZT VIITORUL TAU</v>
      </c>
      <c r="D5" s="42">
        <f t="shared" si="0"/>
        <v>1615576</v>
      </c>
      <c r="E5" s="42">
        <v>771541</v>
      </c>
      <c r="F5" s="43">
        <v>844035</v>
      </c>
      <c r="G5" s="4"/>
      <c r="H5" s="4"/>
    </row>
    <row r="6" spans="2:8" ht="15">
      <c r="B6" s="44">
        <f>k_total_tec_1220!B8</f>
        <v>3</v>
      </c>
      <c r="C6" s="45" t="str">
        <f>k_total_tec_1220!C8</f>
        <v>BCR</v>
      </c>
      <c r="D6" s="42">
        <f t="shared" si="0"/>
        <v>692818</v>
      </c>
      <c r="E6" s="42">
        <v>326530</v>
      </c>
      <c r="F6" s="43">
        <v>366288</v>
      </c>
      <c r="G6" s="4"/>
      <c r="H6" s="4"/>
    </row>
    <row r="7" spans="2:8" ht="15">
      <c r="B7" s="44">
        <f>k_total_tec_1220!B9</f>
        <v>4</v>
      </c>
      <c r="C7" s="45" t="str">
        <f>k_total_tec_1220!C9</f>
        <v>BRD</v>
      </c>
      <c r="D7" s="42">
        <f t="shared" si="0"/>
        <v>480317</v>
      </c>
      <c r="E7" s="42">
        <v>225422</v>
      </c>
      <c r="F7" s="43">
        <v>254895</v>
      </c>
      <c r="G7" s="4"/>
      <c r="H7" s="4"/>
    </row>
    <row r="8" spans="2:8" ht="15">
      <c r="B8" s="44">
        <f>k_total_tec_1220!B10</f>
        <v>5</v>
      </c>
      <c r="C8" s="45" t="str">
        <f>k_total_tec_1220!C10</f>
        <v>VITAL</v>
      </c>
      <c r="D8" s="42">
        <f t="shared" si="0"/>
        <v>958603</v>
      </c>
      <c r="E8" s="42">
        <v>450247</v>
      </c>
      <c r="F8" s="43">
        <v>508356</v>
      </c>
      <c r="G8" s="4"/>
      <c r="H8" s="4"/>
    </row>
    <row r="9" spans="2:8" ht="15">
      <c r="B9" s="44">
        <f>k_total_tec_1220!B11</f>
        <v>6</v>
      </c>
      <c r="C9" s="45" t="str">
        <f>k_total_tec_1220!C11</f>
        <v>ARIPI</v>
      </c>
      <c r="D9" s="42">
        <f t="shared" si="0"/>
        <v>793509</v>
      </c>
      <c r="E9" s="42">
        <v>374875</v>
      </c>
      <c r="F9" s="43">
        <v>418634</v>
      </c>
      <c r="G9" s="4"/>
      <c r="H9" s="4"/>
    </row>
    <row r="10" spans="2:8" ht="15">
      <c r="B10" s="44">
        <f>k_total_tec_1220!B12</f>
        <v>7</v>
      </c>
      <c r="C10" s="45" t="s">
        <v>159</v>
      </c>
      <c r="D10" s="42">
        <f t="shared" si="0"/>
        <v>2037973</v>
      </c>
      <c r="E10" s="42">
        <v>1009060</v>
      </c>
      <c r="F10" s="43">
        <v>1028913</v>
      </c>
      <c r="G10" s="4"/>
      <c r="H10" s="4"/>
    </row>
    <row r="11" spans="2:8" ht="15.75" thickBot="1">
      <c r="B11" s="123" t="s">
        <v>10</v>
      </c>
      <c r="C11" s="124"/>
      <c r="D11" s="38">
        <f>SUM(D4:D10)</f>
        <v>7648705</v>
      </c>
      <c r="E11" s="38">
        <f>SUM(E4:E10)</f>
        <v>3668520</v>
      </c>
      <c r="F11" s="39">
        <f>SUM(F4:F10)</f>
        <v>3980185</v>
      </c>
      <c r="G11" s="4"/>
      <c r="H11" s="4"/>
    </row>
    <row r="13" spans="2:8">
      <c r="B13" s="11"/>
      <c r="C13" s="12"/>
    </row>
    <row r="14" spans="2:8">
      <c r="B14" s="15"/>
      <c r="C14" s="15"/>
    </row>
  </sheetData>
  <mergeCells count="6">
    <mergeCell ref="B11:C11"/>
    <mergeCell ref="D2:D3"/>
    <mergeCell ref="E2:F2"/>
    <mergeCell ref="B2:B3"/>
    <mergeCell ref="C2:C3"/>
    <mergeCell ref="B1:F1"/>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P38" sqref="P38"/>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D18" sqref="D18"/>
    </sheetView>
  </sheetViews>
  <sheetFormatPr defaultColWidth="11.42578125" defaultRowHeight="12.75"/>
  <cols>
    <col min="2" max="2" width="4.5703125" customWidth="1"/>
    <col min="3" max="3" width="17.7109375" style="7"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4.8554687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38.25" customHeight="1">
      <c r="B2" s="93" t="s">
        <v>251</v>
      </c>
      <c r="C2" s="94"/>
      <c r="D2" s="94"/>
      <c r="E2" s="94"/>
      <c r="F2" s="94"/>
      <c r="G2" s="94"/>
      <c r="H2" s="94"/>
      <c r="I2" s="94"/>
      <c r="J2" s="94"/>
      <c r="K2" s="94"/>
      <c r="L2" s="94"/>
      <c r="M2" s="94"/>
      <c r="N2" s="94"/>
      <c r="O2" s="94"/>
      <c r="P2" s="95"/>
    </row>
    <row r="3" spans="2:16" ht="23.25" customHeight="1">
      <c r="B3" s="98" t="s">
        <v>9</v>
      </c>
      <c r="C3" s="97" t="s">
        <v>130</v>
      </c>
      <c r="D3" s="97" t="s">
        <v>103</v>
      </c>
      <c r="E3" s="125"/>
      <c r="F3" s="126"/>
      <c r="G3" s="126"/>
      <c r="H3" s="127"/>
      <c r="I3" s="97" t="s">
        <v>105</v>
      </c>
      <c r="J3" s="97"/>
      <c r="K3" s="97"/>
      <c r="L3" s="97"/>
      <c r="M3" s="97"/>
      <c r="N3" s="97"/>
      <c r="O3" s="97"/>
      <c r="P3" s="100"/>
    </row>
    <row r="4" spans="2:16" ht="23.25" customHeight="1">
      <c r="B4" s="98"/>
      <c r="C4" s="97"/>
      <c r="D4" s="97"/>
      <c r="E4" s="97" t="s">
        <v>10</v>
      </c>
      <c r="F4" s="97"/>
      <c r="G4" s="97"/>
      <c r="H4" s="97"/>
      <c r="I4" s="97" t="s">
        <v>138</v>
      </c>
      <c r="J4" s="97"/>
      <c r="K4" s="97"/>
      <c r="L4" s="97"/>
      <c r="M4" s="97" t="s">
        <v>139</v>
      </c>
      <c r="N4" s="97"/>
      <c r="O4" s="97"/>
      <c r="P4" s="100"/>
    </row>
    <row r="5" spans="2:16" ht="47.25" customHeight="1">
      <c r="B5" s="98"/>
      <c r="C5" s="97"/>
      <c r="D5" s="97"/>
      <c r="E5" s="35" t="s">
        <v>140</v>
      </c>
      <c r="F5" s="35" t="s">
        <v>141</v>
      </c>
      <c r="G5" s="35" t="s">
        <v>156</v>
      </c>
      <c r="H5" s="35" t="s">
        <v>155</v>
      </c>
      <c r="I5" s="35" t="s">
        <v>140</v>
      </c>
      <c r="J5" s="35" t="s">
        <v>141</v>
      </c>
      <c r="K5" s="35" t="s">
        <v>156</v>
      </c>
      <c r="L5" s="35" t="s">
        <v>155</v>
      </c>
      <c r="M5" s="35" t="s">
        <v>140</v>
      </c>
      <c r="N5" s="35" t="s">
        <v>141</v>
      </c>
      <c r="O5" s="35" t="s">
        <v>156</v>
      </c>
      <c r="P5" s="49" t="s">
        <v>155</v>
      </c>
    </row>
    <row r="6" spans="2:16" ht="18" hidden="1" customHeight="1">
      <c r="B6" s="31"/>
      <c r="C6" s="32"/>
      <c r="D6" s="16" t="s">
        <v>142</v>
      </c>
      <c r="E6" s="16" t="s">
        <v>143</v>
      </c>
      <c r="F6" s="16" t="s">
        <v>144</v>
      </c>
      <c r="G6" s="16"/>
      <c r="H6" s="16" t="s">
        <v>145</v>
      </c>
      <c r="I6" s="16" t="s">
        <v>143</v>
      </c>
      <c r="J6" s="16" t="s">
        <v>144</v>
      </c>
      <c r="K6" s="16"/>
      <c r="L6" s="16" t="s">
        <v>145</v>
      </c>
      <c r="M6" s="16" t="s">
        <v>146</v>
      </c>
      <c r="N6" s="16" t="s">
        <v>147</v>
      </c>
      <c r="O6" s="16"/>
      <c r="P6" s="17" t="s">
        <v>148</v>
      </c>
    </row>
    <row r="7" spans="2:16" ht="15">
      <c r="B7" s="40">
        <f>k_total_tec_1220!B6</f>
        <v>1</v>
      </c>
      <c r="C7" s="41" t="str">
        <f>k_total_tec_1220!C6</f>
        <v>METROPOLITAN LIFE</v>
      </c>
      <c r="D7" s="42">
        <f>SUM(E7+F7+G7+H7)</f>
        <v>1069909</v>
      </c>
      <c r="E7" s="42">
        <f>I7+M7</f>
        <v>115618</v>
      </c>
      <c r="F7" s="42">
        <f>J7+N7</f>
        <v>353049</v>
      </c>
      <c r="G7" s="42">
        <f>K7+O7</f>
        <v>362308</v>
      </c>
      <c r="H7" s="42">
        <f>L7+P7</f>
        <v>238934</v>
      </c>
      <c r="I7" s="42">
        <v>52927</v>
      </c>
      <c r="J7" s="42">
        <v>165215</v>
      </c>
      <c r="K7" s="42">
        <v>170841</v>
      </c>
      <c r="L7" s="42">
        <v>121862</v>
      </c>
      <c r="M7" s="42">
        <v>62691</v>
      </c>
      <c r="N7" s="42">
        <v>187834</v>
      </c>
      <c r="O7" s="42">
        <v>191467</v>
      </c>
      <c r="P7" s="43">
        <v>117072</v>
      </c>
    </row>
    <row r="8" spans="2:16" ht="15">
      <c r="B8" s="44">
        <f>k_total_tec_1220!B7</f>
        <v>2</v>
      </c>
      <c r="C8" s="41" t="str">
        <f>k_total_tec_1220!C7</f>
        <v>AZT VIITORUL TAU</v>
      </c>
      <c r="D8" s="42">
        <f t="shared" ref="D8:D13" si="0">SUM(E8+F8+G8+H8)</f>
        <v>1615576</v>
      </c>
      <c r="E8" s="42">
        <f t="shared" ref="E8:E13" si="1">I8+M8</f>
        <v>115307</v>
      </c>
      <c r="F8" s="42">
        <f t="shared" ref="F8:F13" si="2">J8+N8</f>
        <v>382013</v>
      </c>
      <c r="G8" s="42">
        <f t="shared" ref="G8:G13" si="3">K8+O8</f>
        <v>650296</v>
      </c>
      <c r="H8" s="42">
        <f t="shared" ref="H8:H13" si="4">L8+P8</f>
        <v>467960</v>
      </c>
      <c r="I8" s="42">
        <v>52765</v>
      </c>
      <c r="J8" s="42">
        <v>177822</v>
      </c>
      <c r="K8" s="42">
        <v>304958</v>
      </c>
      <c r="L8" s="42">
        <v>235996</v>
      </c>
      <c r="M8" s="42">
        <v>62542</v>
      </c>
      <c r="N8" s="42">
        <v>204191</v>
      </c>
      <c r="O8" s="42">
        <v>345338</v>
      </c>
      <c r="P8" s="43">
        <v>231964</v>
      </c>
    </row>
    <row r="9" spans="2:16" ht="15">
      <c r="B9" s="44">
        <f>k_total_tec_1220!B8</f>
        <v>3</v>
      </c>
      <c r="C9" s="45" t="str">
        <f>k_total_tec_1220!C8</f>
        <v>BCR</v>
      </c>
      <c r="D9" s="42">
        <f t="shared" si="0"/>
        <v>692818</v>
      </c>
      <c r="E9" s="42">
        <f t="shared" si="1"/>
        <v>119901</v>
      </c>
      <c r="F9" s="42">
        <f t="shared" si="2"/>
        <v>284326</v>
      </c>
      <c r="G9" s="42">
        <f t="shared" si="3"/>
        <v>167864</v>
      </c>
      <c r="H9" s="42">
        <f t="shared" si="4"/>
        <v>120727</v>
      </c>
      <c r="I9" s="42">
        <v>54778</v>
      </c>
      <c r="J9" s="42">
        <v>135156</v>
      </c>
      <c r="K9" s="42">
        <v>77405</v>
      </c>
      <c r="L9" s="42">
        <v>59191</v>
      </c>
      <c r="M9" s="42">
        <v>65123</v>
      </c>
      <c r="N9" s="42">
        <v>149170</v>
      </c>
      <c r="O9" s="42">
        <v>90459</v>
      </c>
      <c r="P9" s="43">
        <v>61536</v>
      </c>
    </row>
    <row r="10" spans="2:16" ht="15">
      <c r="B10" s="44">
        <f>k_total_tec_1220!B9</f>
        <v>4</v>
      </c>
      <c r="C10" s="45" t="str">
        <f>k_total_tec_1220!C9</f>
        <v>BRD</v>
      </c>
      <c r="D10" s="42">
        <f t="shared" si="0"/>
        <v>480317</v>
      </c>
      <c r="E10" s="42">
        <f t="shared" si="1"/>
        <v>124790</v>
      </c>
      <c r="F10" s="42">
        <f t="shared" si="2"/>
        <v>210741</v>
      </c>
      <c r="G10" s="42">
        <f t="shared" si="3"/>
        <v>97915</v>
      </c>
      <c r="H10" s="42">
        <f t="shared" si="4"/>
        <v>46871</v>
      </c>
      <c r="I10" s="42">
        <v>57086</v>
      </c>
      <c r="J10" s="42">
        <v>100731</v>
      </c>
      <c r="K10" s="42">
        <v>45047</v>
      </c>
      <c r="L10" s="42">
        <v>22558</v>
      </c>
      <c r="M10" s="42">
        <v>67704</v>
      </c>
      <c r="N10" s="42">
        <v>110010</v>
      </c>
      <c r="O10" s="42">
        <v>52868</v>
      </c>
      <c r="P10" s="43">
        <v>24313</v>
      </c>
    </row>
    <row r="11" spans="2:16" ht="15">
      <c r="B11" s="44">
        <f>k_total_tec_1220!B10</f>
        <v>5</v>
      </c>
      <c r="C11" s="45" t="str">
        <f>k_total_tec_1220!C10</f>
        <v>VITAL</v>
      </c>
      <c r="D11" s="42">
        <f t="shared" si="0"/>
        <v>958603</v>
      </c>
      <c r="E11" s="42">
        <f t="shared" si="1"/>
        <v>116331</v>
      </c>
      <c r="F11" s="42">
        <f t="shared" si="2"/>
        <v>368661</v>
      </c>
      <c r="G11" s="42">
        <f t="shared" si="3"/>
        <v>295118</v>
      </c>
      <c r="H11" s="42">
        <f t="shared" si="4"/>
        <v>178493</v>
      </c>
      <c r="I11" s="42">
        <v>53275</v>
      </c>
      <c r="J11" s="42">
        <v>172917</v>
      </c>
      <c r="K11" s="42">
        <v>134637</v>
      </c>
      <c r="L11" s="42">
        <v>89418</v>
      </c>
      <c r="M11" s="42">
        <v>63056</v>
      </c>
      <c r="N11" s="42">
        <v>195744</v>
      </c>
      <c r="O11" s="42">
        <v>160481</v>
      </c>
      <c r="P11" s="43">
        <v>89075</v>
      </c>
    </row>
    <row r="12" spans="2:16" ht="15">
      <c r="B12" s="44">
        <f>k_total_tec_1220!B11</f>
        <v>6</v>
      </c>
      <c r="C12" s="45" t="str">
        <f>k_total_tec_1220!C11</f>
        <v>ARIPI</v>
      </c>
      <c r="D12" s="42">
        <f t="shared" si="0"/>
        <v>793509</v>
      </c>
      <c r="E12" s="42">
        <f t="shared" si="1"/>
        <v>115136</v>
      </c>
      <c r="F12" s="42">
        <f t="shared" si="2"/>
        <v>278015</v>
      </c>
      <c r="G12" s="42">
        <f t="shared" si="3"/>
        <v>241714</v>
      </c>
      <c r="H12" s="42">
        <f t="shared" si="4"/>
        <v>158644</v>
      </c>
      <c r="I12" s="42">
        <v>52687</v>
      </c>
      <c r="J12" s="42">
        <v>130388</v>
      </c>
      <c r="K12" s="42">
        <v>111683</v>
      </c>
      <c r="L12" s="42">
        <v>80117</v>
      </c>
      <c r="M12" s="42">
        <v>62449</v>
      </c>
      <c r="N12" s="42">
        <v>147627</v>
      </c>
      <c r="O12" s="42">
        <v>130031</v>
      </c>
      <c r="P12" s="43">
        <v>78527</v>
      </c>
    </row>
    <row r="13" spans="2:16" ht="15">
      <c r="B13" s="44">
        <f>k_total_tec_1220!B12</f>
        <v>7</v>
      </c>
      <c r="C13" s="45" t="s">
        <v>159</v>
      </c>
      <c r="D13" s="42">
        <f t="shared" si="0"/>
        <v>2037973</v>
      </c>
      <c r="E13" s="42">
        <f t="shared" si="1"/>
        <v>130199</v>
      </c>
      <c r="F13" s="42">
        <f t="shared" si="2"/>
        <v>418634</v>
      </c>
      <c r="G13" s="42">
        <f t="shared" si="3"/>
        <v>856725</v>
      </c>
      <c r="H13" s="42">
        <f t="shared" si="4"/>
        <v>632415</v>
      </c>
      <c r="I13" s="42">
        <v>60179</v>
      </c>
      <c r="J13" s="42">
        <v>197424</v>
      </c>
      <c r="K13" s="42">
        <v>423807</v>
      </c>
      <c r="L13" s="42">
        <v>327650</v>
      </c>
      <c r="M13" s="42">
        <v>70020</v>
      </c>
      <c r="N13" s="42">
        <v>221210</v>
      </c>
      <c r="O13" s="42">
        <v>432918</v>
      </c>
      <c r="P13" s="43">
        <v>304765</v>
      </c>
    </row>
    <row r="14" spans="2:16" ht="15.75" thickBot="1">
      <c r="B14" s="104" t="s">
        <v>10</v>
      </c>
      <c r="C14" s="105"/>
      <c r="D14" s="38">
        <f t="shared" ref="D14:P14" si="5">SUM(D7:D13)</f>
        <v>7648705</v>
      </c>
      <c r="E14" s="38">
        <f t="shared" si="5"/>
        <v>837282</v>
      </c>
      <c r="F14" s="38">
        <f t="shared" si="5"/>
        <v>2295439</v>
      </c>
      <c r="G14" s="38">
        <f t="shared" si="5"/>
        <v>2671940</v>
      </c>
      <c r="H14" s="38">
        <f t="shared" si="5"/>
        <v>1844044</v>
      </c>
      <c r="I14" s="38">
        <f t="shared" si="5"/>
        <v>383697</v>
      </c>
      <c r="J14" s="38">
        <f t="shared" si="5"/>
        <v>1079653</v>
      </c>
      <c r="K14" s="38">
        <f t="shared" si="5"/>
        <v>1268378</v>
      </c>
      <c r="L14" s="38">
        <f t="shared" si="5"/>
        <v>936792</v>
      </c>
      <c r="M14" s="38">
        <f t="shared" si="5"/>
        <v>453585</v>
      </c>
      <c r="N14" s="38">
        <f t="shared" si="5"/>
        <v>1215786</v>
      </c>
      <c r="O14" s="38">
        <f t="shared" si="5"/>
        <v>1403562</v>
      </c>
      <c r="P14" s="39">
        <f t="shared" si="5"/>
        <v>907252</v>
      </c>
    </row>
    <row r="16" spans="2:16">
      <c r="B16" s="11"/>
      <c r="C16" s="12"/>
      <c r="E16" s="4"/>
      <c r="I16" s="4"/>
    </row>
    <row r="17" spans="2:3">
      <c r="B17" s="15"/>
      <c r="C17" s="15"/>
    </row>
  </sheetData>
  <mergeCells count="10">
    <mergeCell ref="E3:H3"/>
    <mergeCell ref="B14:C14"/>
    <mergeCell ref="B3:B5"/>
    <mergeCell ref="C3:C5"/>
    <mergeCell ref="I3:P3"/>
    <mergeCell ref="I4:L4"/>
    <mergeCell ref="M4:P4"/>
    <mergeCell ref="D3:D5"/>
    <mergeCell ref="E4:H4"/>
    <mergeCell ref="B2:P2"/>
  </mergeCells>
  <phoneticPr fontId="0" type="noConversion"/>
  <printOptions horizontalCentered="1" verticalCentered="1"/>
  <pageMargins left="0.74803149606299202" right="0.74803149606299202" top="0.98425196850393704" bottom="0.98425196850393704" header="0.511811023622047" footer="0.511811023622047"/>
  <pageSetup paperSize="9" scale="78"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G37" sqref="G37"/>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D24" sqref="D24"/>
    </sheetView>
  </sheetViews>
  <sheetFormatPr defaultRowHeight="12.75"/>
  <cols>
    <col min="2" max="2" width="4.85546875" customWidth="1"/>
    <col min="3" max="3" width="20.28515625" customWidth="1"/>
    <col min="4" max="4" width="20.42578125" customWidth="1"/>
    <col min="5" max="5" width="17.4257812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1.25" customHeight="1">
      <c r="B2" s="93" t="s">
        <v>215</v>
      </c>
      <c r="C2" s="94"/>
      <c r="D2" s="94"/>
      <c r="E2" s="94"/>
      <c r="F2" s="94"/>
      <c r="G2" s="94"/>
      <c r="H2" s="94"/>
      <c r="I2" s="94"/>
      <c r="J2" s="94"/>
      <c r="K2" s="95"/>
    </row>
    <row r="3" spans="2:11" ht="69.75" customHeight="1">
      <c r="B3" s="98" t="s">
        <v>9</v>
      </c>
      <c r="C3" s="97" t="s">
        <v>130</v>
      </c>
      <c r="D3" s="97" t="s">
        <v>161</v>
      </c>
      <c r="E3" s="97" t="s">
        <v>104</v>
      </c>
      <c r="F3" s="97"/>
      <c r="G3" s="97" t="s">
        <v>218</v>
      </c>
      <c r="H3" s="97"/>
      <c r="I3" s="97"/>
      <c r="J3" s="97" t="s">
        <v>105</v>
      </c>
      <c r="K3" s="100"/>
    </row>
    <row r="4" spans="2:11" ht="119.25" customHeight="1">
      <c r="B4" s="98" t="s">
        <v>9</v>
      </c>
      <c r="C4" s="97"/>
      <c r="D4" s="97"/>
      <c r="E4" s="35" t="s">
        <v>15</v>
      </c>
      <c r="F4" s="35" t="s">
        <v>106</v>
      </c>
      <c r="G4" s="35" t="s">
        <v>15</v>
      </c>
      <c r="H4" s="35" t="s">
        <v>107</v>
      </c>
      <c r="I4" s="35" t="s">
        <v>106</v>
      </c>
      <c r="J4" s="35" t="s">
        <v>219</v>
      </c>
      <c r="K4" s="49" t="s">
        <v>220</v>
      </c>
    </row>
    <row r="5" spans="2:11" hidden="1">
      <c r="B5" s="26"/>
      <c r="C5" s="24"/>
      <c r="D5" s="25" t="s">
        <v>108</v>
      </c>
      <c r="E5" s="25" t="s">
        <v>109</v>
      </c>
      <c r="F5" s="24"/>
      <c r="G5" s="25" t="s">
        <v>110</v>
      </c>
      <c r="H5" s="24"/>
      <c r="I5" s="24"/>
      <c r="J5" s="25" t="s">
        <v>111</v>
      </c>
      <c r="K5" s="27" t="s">
        <v>112</v>
      </c>
    </row>
    <row r="6" spans="2:11" ht="15">
      <c r="B6" s="40">
        <f>[1]k_total_tec_0609!A10</f>
        <v>1</v>
      </c>
      <c r="C6" s="45" t="s">
        <v>160</v>
      </c>
      <c r="D6" s="42">
        <v>1069909</v>
      </c>
      <c r="E6" s="42">
        <v>544661</v>
      </c>
      <c r="F6" s="51">
        <f>E6/D6</f>
        <v>0.50907226689372642</v>
      </c>
      <c r="G6" s="42">
        <v>35276</v>
      </c>
      <c r="H6" s="51">
        <f t="shared" ref="H6:H13" si="0">G6/$G$13</f>
        <v>0.13852739053602983</v>
      </c>
      <c r="I6" s="51">
        <f t="shared" ref="I6:I13" si="1">G6/D6</f>
        <v>3.2971028377179738E-2</v>
      </c>
      <c r="J6" s="42">
        <v>33466</v>
      </c>
      <c r="K6" s="43">
        <v>1810</v>
      </c>
    </row>
    <row r="7" spans="2:11" ht="15">
      <c r="B7" s="44">
        <v>2</v>
      </c>
      <c r="C7" s="45" t="str">
        <f>[1]k_total_tec_0609!B12</f>
        <v>AZT VIITORUL TAU</v>
      </c>
      <c r="D7" s="42">
        <v>1615576</v>
      </c>
      <c r="E7" s="42">
        <v>853953</v>
      </c>
      <c r="F7" s="51">
        <f t="shared" ref="F7:F12" si="2">E7/D7</f>
        <v>0.52857494788236514</v>
      </c>
      <c r="G7" s="42">
        <v>52376</v>
      </c>
      <c r="H7" s="51">
        <f t="shared" si="0"/>
        <v>0.20567838209306891</v>
      </c>
      <c r="I7" s="51">
        <f t="shared" si="1"/>
        <v>3.2419397168564026E-2</v>
      </c>
      <c r="J7" s="42">
        <v>49841</v>
      </c>
      <c r="K7" s="43">
        <v>2535</v>
      </c>
    </row>
    <row r="8" spans="2:11" ht="15">
      <c r="B8" s="44">
        <v>3</v>
      </c>
      <c r="C8" s="45" t="str">
        <f>[1]k_total_tec_0609!B13</f>
        <v>BCR</v>
      </c>
      <c r="D8" s="42">
        <v>692818</v>
      </c>
      <c r="E8" s="42">
        <v>333174</v>
      </c>
      <c r="F8" s="51">
        <f t="shared" si="2"/>
        <v>0.48089685891532841</v>
      </c>
      <c r="G8" s="42">
        <v>23199</v>
      </c>
      <c r="H8" s="51">
        <f t="shared" si="0"/>
        <v>9.1101511879049676E-2</v>
      </c>
      <c r="I8" s="51">
        <f t="shared" si="1"/>
        <v>3.34849845125271E-2</v>
      </c>
      <c r="J8" s="42">
        <v>22177</v>
      </c>
      <c r="K8" s="43">
        <v>1022</v>
      </c>
    </row>
    <row r="9" spans="2:11" ht="15">
      <c r="B9" s="44">
        <v>4</v>
      </c>
      <c r="C9" s="45" t="str">
        <f>[1]k_total_tec_0609!B15</f>
        <v>BRD</v>
      </c>
      <c r="D9" s="42">
        <v>480317</v>
      </c>
      <c r="E9" s="42">
        <v>223826</v>
      </c>
      <c r="F9" s="51">
        <f t="shared" si="2"/>
        <v>0.46599641486768112</v>
      </c>
      <c r="G9" s="42">
        <v>17195</v>
      </c>
      <c r="H9" s="51">
        <f t="shared" si="0"/>
        <v>6.7524052621244848E-2</v>
      </c>
      <c r="I9" s="51">
        <f t="shared" si="1"/>
        <v>3.5799274229311062E-2</v>
      </c>
      <c r="J9" s="42">
        <v>16478</v>
      </c>
      <c r="K9" s="43">
        <v>717</v>
      </c>
    </row>
    <row r="10" spans="2:11" ht="15">
      <c r="B10" s="44">
        <v>5</v>
      </c>
      <c r="C10" s="45" t="str">
        <f>[1]k_total_tec_0609!B16</f>
        <v>VITAL</v>
      </c>
      <c r="D10" s="42">
        <v>958603</v>
      </c>
      <c r="E10" s="42">
        <v>458746</v>
      </c>
      <c r="F10" s="51">
        <f t="shared" si="2"/>
        <v>0.47855681653406051</v>
      </c>
      <c r="G10" s="42">
        <v>30981</v>
      </c>
      <c r="H10" s="51">
        <f t="shared" si="0"/>
        <v>0.12166110347535833</v>
      </c>
      <c r="I10" s="51">
        <f t="shared" si="1"/>
        <v>3.2318905740958456E-2</v>
      </c>
      <c r="J10" s="42">
        <v>29515</v>
      </c>
      <c r="K10" s="43">
        <v>1466</v>
      </c>
    </row>
    <row r="11" spans="2:11" ht="15">
      <c r="B11" s="44">
        <v>6</v>
      </c>
      <c r="C11" s="45" t="str">
        <f>[1]k_total_tec_0609!B18</f>
        <v>ARIPI</v>
      </c>
      <c r="D11" s="42">
        <v>793509</v>
      </c>
      <c r="E11" s="42">
        <v>396981</v>
      </c>
      <c r="F11" s="51">
        <f t="shared" si="2"/>
        <v>0.50028544099688854</v>
      </c>
      <c r="G11" s="42">
        <v>26679</v>
      </c>
      <c r="H11" s="51">
        <f t="shared" si="0"/>
        <v>0.10476732770469271</v>
      </c>
      <c r="I11" s="51">
        <f t="shared" si="1"/>
        <v>3.3621546825555855E-2</v>
      </c>
      <c r="J11" s="42">
        <v>25424</v>
      </c>
      <c r="K11" s="43">
        <v>1255</v>
      </c>
    </row>
    <row r="12" spans="2:11" ht="15">
      <c r="B12" s="44">
        <v>7</v>
      </c>
      <c r="C12" s="45" t="s">
        <v>159</v>
      </c>
      <c r="D12" s="42">
        <v>2037973</v>
      </c>
      <c r="E12" s="42">
        <v>1148564</v>
      </c>
      <c r="F12" s="51">
        <f t="shared" si="2"/>
        <v>0.56358155873507643</v>
      </c>
      <c r="G12" s="42">
        <v>68944</v>
      </c>
      <c r="H12" s="51">
        <f t="shared" si="0"/>
        <v>0.27074023169055567</v>
      </c>
      <c r="I12" s="51">
        <f t="shared" si="1"/>
        <v>3.3829692542541041E-2</v>
      </c>
      <c r="J12" s="42">
        <v>65627</v>
      </c>
      <c r="K12" s="43">
        <v>3317</v>
      </c>
    </row>
    <row r="13" spans="2:11" ht="15.75" thickBot="1">
      <c r="B13" s="36" t="s">
        <v>10</v>
      </c>
      <c r="C13" s="37"/>
      <c r="D13" s="38">
        <f>SUM(D6:D12)</f>
        <v>7648705</v>
      </c>
      <c r="E13" s="38">
        <f>SUM(E6:E12)</f>
        <v>3959905</v>
      </c>
      <c r="F13" s="50">
        <f>E13/D13</f>
        <v>0.517722281092028</v>
      </c>
      <c r="G13" s="38">
        <f>SUM(G6:G12)</f>
        <v>254650</v>
      </c>
      <c r="H13" s="50">
        <f t="shared" si="0"/>
        <v>1</v>
      </c>
      <c r="I13" s="50">
        <f t="shared" si="1"/>
        <v>3.3293217610039873E-2</v>
      </c>
      <c r="J13" s="38">
        <f>SUM(J6:J12)</f>
        <v>242528</v>
      </c>
      <c r="K13" s="39">
        <f>SUM(K6:K12)</f>
        <v>12122</v>
      </c>
    </row>
    <row r="14" spans="2:11">
      <c r="C14" s="7"/>
      <c r="D14" s="4"/>
      <c r="E14" s="4"/>
    </row>
    <row r="15" spans="2:11" ht="14.25" customHeight="1">
      <c r="B15" s="101" t="s">
        <v>113</v>
      </c>
      <c r="C15" s="101"/>
      <c r="D15" s="101"/>
      <c r="E15" s="101"/>
      <c r="F15" s="101"/>
      <c r="G15" s="101"/>
      <c r="H15" s="101"/>
      <c r="I15" s="101"/>
      <c r="J15" s="101"/>
      <c r="K15" s="101"/>
    </row>
    <row r="16" spans="2:11" ht="24.75" customHeight="1">
      <c r="B16" s="102" t="s">
        <v>149</v>
      </c>
      <c r="C16" s="102"/>
      <c r="D16" s="102"/>
      <c r="E16" s="102"/>
      <c r="F16" s="102"/>
      <c r="G16" s="102"/>
      <c r="H16" s="102"/>
      <c r="I16" s="102"/>
      <c r="J16" s="102"/>
      <c r="K16" s="102"/>
    </row>
    <row r="17" spans="2:11" ht="27" customHeight="1">
      <c r="B17" s="101" t="s">
        <v>114</v>
      </c>
      <c r="C17" s="101"/>
      <c r="D17" s="101"/>
      <c r="E17" s="101"/>
      <c r="F17" s="101"/>
      <c r="G17" s="101"/>
      <c r="H17" s="101"/>
      <c r="I17" s="101"/>
      <c r="J17" s="101"/>
      <c r="K17" s="101"/>
    </row>
    <row r="18" spans="2:11" ht="206.25" customHeight="1">
      <c r="B18" s="103" t="s">
        <v>217</v>
      </c>
      <c r="C18" s="103"/>
      <c r="D18" s="103"/>
      <c r="E18" s="103"/>
      <c r="F18" s="103"/>
      <c r="G18" s="103"/>
      <c r="H18" s="103"/>
      <c r="I18" s="103"/>
      <c r="J18" s="103"/>
      <c r="K18" s="103"/>
    </row>
  </sheetData>
  <mergeCells count="11">
    <mergeCell ref="B18:K18"/>
    <mergeCell ref="B3:B4"/>
    <mergeCell ref="C3:C4"/>
    <mergeCell ref="D3:D4"/>
    <mergeCell ref="E3:F3"/>
    <mergeCell ref="G3:I3"/>
    <mergeCell ref="J3:K3"/>
    <mergeCell ref="B2:K2"/>
    <mergeCell ref="B15:K15"/>
    <mergeCell ref="B16:K16"/>
    <mergeCell ref="B17:K17"/>
  </mergeCells>
  <phoneticPr fontId="31"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18"/>
  <sheetViews>
    <sheetView zoomScaleNormal="100" workbookViewId="0">
      <selection activeCell="E19" sqref="E19"/>
    </sheetView>
  </sheetViews>
  <sheetFormatPr defaultRowHeight="12.75"/>
  <cols>
    <col min="2" max="2" width="5" customWidth="1"/>
    <col min="3" max="3" width="17.85546875" customWidth="1"/>
    <col min="4" max="15" width="13.5703125" customWidth="1"/>
  </cols>
  <sheetData>
    <row r="1" spans="2:15" ht="13.5" thickBot="1"/>
    <row r="2" spans="2:15" s="2" customFormat="1" ht="39.75" customHeight="1">
      <c r="B2" s="93" t="s">
        <v>221</v>
      </c>
      <c r="C2" s="94"/>
      <c r="D2" s="94"/>
      <c r="E2" s="94"/>
      <c r="F2" s="94"/>
      <c r="G2" s="94"/>
      <c r="H2" s="94"/>
      <c r="I2" s="94"/>
      <c r="J2" s="94"/>
      <c r="K2" s="94"/>
      <c r="L2" s="94"/>
      <c r="M2" s="94"/>
      <c r="N2" s="94"/>
      <c r="O2" s="95"/>
    </row>
    <row r="3" spans="2:15" s="18" customFormat="1" ht="12.75" customHeight="1">
      <c r="B3" s="98" t="s">
        <v>9</v>
      </c>
      <c r="C3" s="97" t="s">
        <v>150</v>
      </c>
      <c r="D3" s="106" t="s">
        <v>162</v>
      </c>
      <c r="E3" s="106" t="s">
        <v>166</v>
      </c>
      <c r="F3" s="106" t="s">
        <v>170</v>
      </c>
      <c r="G3" s="106" t="s">
        <v>174</v>
      </c>
      <c r="H3" s="106" t="s">
        <v>178</v>
      </c>
      <c r="I3" s="106" t="s">
        <v>182</v>
      </c>
      <c r="J3" s="106" t="s">
        <v>186</v>
      </c>
      <c r="K3" s="106" t="s">
        <v>190</v>
      </c>
      <c r="L3" s="106" t="s">
        <v>194</v>
      </c>
      <c r="M3" s="106" t="s">
        <v>198</v>
      </c>
      <c r="N3" s="106" t="s">
        <v>203</v>
      </c>
      <c r="O3" s="107" t="s">
        <v>207</v>
      </c>
    </row>
    <row r="4" spans="2:15" s="18" customFormat="1" ht="30" customHeight="1">
      <c r="B4" s="98"/>
      <c r="C4" s="97"/>
      <c r="D4" s="97"/>
      <c r="E4" s="97"/>
      <c r="F4" s="97"/>
      <c r="G4" s="97"/>
      <c r="H4" s="97"/>
      <c r="I4" s="97"/>
      <c r="J4" s="97"/>
      <c r="K4" s="97"/>
      <c r="L4" s="97"/>
      <c r="M4" s="97"/>
      <c r="N4" s="97"/>
      <c r="O4" s="100"/>
    </row>
    <row r="5" spans="2:15" ht="15">
      <c r="B5" s="40">
        <f>k_total_tec_1220!B6</f>
        <v>1</v>
      </c>
      <c r="C5" s="41" t="str">
        <f>k_total_tec_1220!C6</f>
        <v>METROPOLITAN LIFE</v>
      </c>
      <c r="D5" s="42">
        <v>1050331</v>
      </c>
      <c r="E5" s="42">
        <v>1052230</v>
      </c>
      <c r="F5" s="42">
        <v>1053349</v>
      </c>
      <c r="G5" s="42">
        <v>1054612</v>
      </c>
      <c r="H5" s="42">
        <v>1056506</v>
      </c>
      <c r="I5" s="42">
        <v>1057907</v>
      </c>
      <c r="J5" s="42">
        <v>1058618</v>
      </c>
      <c r="K5" s="42">
        <v>1059456</v>
      </c>
      <c r="L5" s="42">
        <v>1061569</v>
      </c>
      <c r="M5" s="42">
        <v>1065126</v>
      </c>
      <c r="N5" s="42">
        <v>1067491</v>
      </c>
      <c r="O5" s="43">
        <v>1069909</v>
      </c>
    </row>
    <row r="6" spans="2:15" ht="15">
      <c r="B6" s="44">
        <f>k_total_tec_1220!B7</f>
        <v>2</v>
      </c>
      <c r="C6" s="41" t="str">
        <f>k_total_tec_1220!C7</f>
        <v>AZT VIITORUL TAU</v>
      </c>
      <c r="D6" s="42">
        <v>1596807</v>
      </c>
      <c r="E6" s="42">
        <v>1598630</v>
      </c>
      <c r="F6" s="42">
        <v>1599681</v>
      </c>
      <c r="G6" s="42">
        <v>1600880</v>
      </c>
      <c r="H6" s="42">
        <v>1602689</v>
      </c>
      <c r="I6" s="42">
        <v>1604013</v>
      </c>
      <c r="J6" s="42">
        <v>1604657</v>
      </c>
      <c r="K6" s="42">
        <v>1605390</v>
      </c>
      <c r="L6" s="42">
        <v>1607442</v>
      </c>
      <c r="M6" s="42">
        <v>1610898</v>
      </c>
      <c r="N6" s="42">
        <v>1613208</v>
      </c>
      <c r="O6" s="43">
        <v>1615576</v>
      </c>
    </row>
    <row r="7" spans="2:15" ht="15">
      <c r="B7" s="44">
        <f>k_total_tec_1220!B8</f>
        <v>3</v>
      </c>
      <c r="C7" s="45" t="str">
        <f>k_total_tec_1220!C8</f>
        <v>BCR</v>
      </c>
      <c r="D7" s="42">
        <v>672383</v>
      </c>
      <c r="E7" s="42">
        <v>674421</v>
      </c>
      <c r="F7" s="42">
        <v>675614</v>
      </c>
      <c r="G7" s="42">
        <v>676921</v>
      </c>
      <c r="H7" s="42">
        <v>678863</v>
      </c>
      <c r="I7" s="42">
        <v>680328</v>
      </c>
      <c r="J7" s="42">
        <v>681126</v>
      </c>
      <c r="K7" s="42">
        <v>682032</v>
      </c>
      <c r="L7" s="42">
        <v>684196</v>
      </c>
      <c r="M7" s="42">
        <v>687831</v>
      </c>
      <c r="N7" s="42">
        <v>690287</v>
      </c>
      <c r="O7" s="43">
        <v>692818</v>
      </c>
    </row>
    <row r="8" spans="2:15" ht="15">
      <c r="B8" s="44">
        <f>k_total_tec_1220!B9</f>
        <v>4</v>
      </c>
      <c r="C8" s="45" t="str">
        <f>k_total_tec_1220!C9</f>
        <v>BRD</v>
      </c>
      <c r="D8" s="42">
        <v>458329</v>
      </c>
      <c r="E8" s="42">
        <v>460462</v>
      </c>
      <c r="F8" s="42">
        <v>461788</v>
      </c>
      <c r="G8" s="42">
        <v>463126</v>
      </c>
      <c r="H8" s="42">
        <v>465110</v>
      </c>
      <c r="I8" s="42">
        <v>466639</v>
      </c>
      <c r="J8" s="42">
        <v>467594</v>
      </c>
      <c r="K8" s="42">
        <v>468732</v>
      </c>
      <c r="L8" s="42">
        <v>471155</v>
      </c>
      <c r="M8" s="42">
        <v>475027</v>
      </c>
      <c r="N8" s="42">
        <v>477701</v>
      </c>
      <c r="O8" s="43">
        <v>480317</v>
      </c>
    </row>
    <row r="9" spans="2:15" ht="15">
      <c r="B9" s="44">
        <f>k_total_tec_1220!B10</f>
        <v>5</v>
      </c>
      <c r="C9" s="45" t="str">
        <f>k_total_tec_1220!C10</f>
        <v>VITAL</v>
      </c>
      <c r="D9" s="42">
        <v>938865</v>
      </c>
      <c r="E9" s="42">
        <v>940802</v>
      </c>
      <c r="F9" s="42">
        <v>941929</v>
      </c>
      <c r="G9" s="42">
        <v>943206</v>
      </c>
      <c r="H9" s="42">
        <v>945118</v>
      </c>
      <c r="I9" s="42">
        <v>946538</v>
      </c>
      <c r="J9" s="42">
        <v>947264</v>
      </c>
      <c r="K9" s="42">
        <v>948121</v>
      </c>
      <c r="L9" s="42">
        <v>950229</v>
      </c>
      <c r="M9" s="42">
        <v>953735</v>
      </c>
      <c r="N9" s="42">
        <v>956121</v>
      </c>
      <c r="O9" s="43">
        <v>958603</v>
      </c>
    </row>
    <row r="10" spans="2:15" ht="15">
      <c r="B10" s="44">
        <f>k_total_tec_1220!B11</f>
        <v>6</v>
      </c>
      <c r="C10" s="45" t="str">
        <f>k_total_tec_1220!C11</f>
        <v>ARIPI</v>
      </c>
      <c r="D10" s="42">
        <v>773647</v>
      </c>
      <c r="E10" s="42">
        <v>775567</v>
      </c>
      <c r="F10" s="42">
        <v>776713</v>
      </c>
      <c r="G10" s="42">
        <v>777990</v>
      </c>
      <c r="H10" s="42">
        <v>779895</v>
      </c>
      <c r="I10" s="42">
        <v>781319</v>
      </c>
      <c r="J10" s="42">
        <v>782036</v>
      </c>
      <c r="K10" s="42">
        <v>782891</v>
      </c>
      <c r="L10" s="42">
        <v>785021</v>
      </c>
      <c r="M10" s="42">
        <v>788583</v>
      </c>
      <c r="N10" s="42">
        <v>790996</v>
      </c>
      <c r="O10" s="43">
        <v>793509</v>
      </c>
    </row>
    <row r="11" spans="2:15" ht="15">
      <c r="B11" s="44">
        <f>k_total_tec_1220!B12</f>
        <v>7</v>
      </c>
      <c r="C11" s="45" t="str">
        <f>k_total_tec_1220!C12</f>
        <v>NN</v>
      </c>
      <c r="D11" s="42">
        <v>2019196</v>
      </c>
      <c r="E11" s="42">
        <v>2021089</v>
      </c>
      <c r="F11" s="42">
        <v>2022127</v>
      </c>
      <c r="G11" s="42">
        <v>2023329</v>
      </c>
      <c r="H11" s="42">
        <v>2025165</v>
      </c>
      <c r="I11" s="42">
        <v>2026515</v>
      </c>
      <c r="J11" s="42">
        <v>2027126</v>
      </c>
      <c r="K11" s="42">
        <v>2027844</v>
      </c>
      <c r="L11" s="42">
        <v>2029892</v>
      </c>
      <c r="M11" s="42">
        <v>2033350</v>
      </c>
      <c r="N11" s="42">
        <v>2035608</v>
      </c>
      <c r="O11" s="43">
        <v>2037973</v>
      </c>
    </row>
    <row r="12" spans="2:15" ht="15.75" thickBot="1">
      <c r="B12" s="104" t="s">
        <v>7</v>
      </c>
      <c r="C12" s="105"/>
      <c r="D12" s="52">
        <f t="shared" ref="D12:O12" si="0">SUM(D5:D11)</f>
        <v>7509558</v>
      </c>
      <c r="E12" s="52">
        <f t="shared" si="0"/>
        <v>7523201</v>
      </c>
      <c r="F12" s="52">
        <f t="shared" si="0"/>
        <v>7531201</v>
      </c>
      <c r="G12" s="52">
        <f t="shared" si="0"/>
        <v>7540064</v>
      </c>
      <c r="H12" s="52">
        <f t="shared" si="0"/>
        <v>7553346</v>
      </c>
      <c r="I12" s="52">
        <f t="shared" si="0"/>
        <v>7563259</v>
      </c>
      <c r="J12" s="52">
        <f t="shared" si="0"/>
        <v>7568421</v>
      </c>
      <c r="K12" s="52">
        <f t="shared" si="0"/>
        <v>7574466</v>
      </c>
      <c r="L12" s="52">
        <f t="shared" si="0"/>
        <v>7589504</v>
      </c>
      <c r="M12" s="52">
        <f t="shared" si="0"/>
        <v>7614550</v>
      </c>
      <c r="N12" s="52">
        <f t="shared" si="0"/>
        <v>7631412</v>
      </c>
      <c r="O12" s="53">
        <f t="shared" si="0"/>
        <v>7648705</v>
      </c>
    </row>
    <row r="17" spans="3:3" ht="18">
      <c r="C17" s="1"/>
    </row>
    <row r="18" spans="3:3" ht="18">
      <c r="C18" s="1"/>
    </row>
  </sheetData>
  <mergeCells count="16">
    <mergeCell ref="N3:N4"/>
    <mergeCell ref="L3:L4"/>
    <mergeCell ref="K3:K4"/>
    <mergeCell ref="B2:O2"/>
    <mergeCell ref="B12:C12"/>
    <mergeCell ref="B3:B4"/>
    <mergeCell ref="C3:C4"/>
    <mergeCell ref="I3:I4"/>
    <mergeCell ref="M3:M4"/>
    <mergeCell ref="H3:H4"/>
    <mergeCell ref="J3:J4"/>
    <mergeCell ref="G3:G4"/>
    <mergeCell ref="F3:F4"/>
    <mergeCell ref="E3:E4"/>
    <mergeCell ref="D3:D4"/>
    <mergeCell ref="O3:O4"/>
  </mergeCells>
  <phoneticPr fontId="0" type="noConversion"/>
  <printOptions horizontalCentered="1" verticalCentered="1"/>
  <pageMargins left="0" right="0" top="0" bottom="0" header="0" footer="0"/>
  <pageSetup paperSize="9" scale="78" orientation="landscape" r:id="rId1"/>
  <headerFooter alignWithMargins="0"/>
</worksheet>
</file>

<file path=xl/worksheets/sheet4.xml><?xml version="1.0" encoding="utf-8"?>
<worksheet xmlns="http://schemas.openxmlformats.org/spreadsheetml/2006/main" xmlns:r="http://schemas.openxmlformats.org/officeDocument/2006/relationships">
  <dimension ref="B1:V24"/>
  <sheetViews>
    <sheetView zoomScaleNormal="100" workbookViewId="0">
      <selection activeCell="F22" sqref="F22"/>
    </sheetView>
  </sheetViews>
  <sheetFormatPr defaultRowHeight="12.75"/>
  <cols>
    <col min="2" max="2" width="5.85546875" customWidth="1"/>
    <col min="3" max="3" width="17.7109375" customWidth="1"/>
    <col min="4" max="15" width="17.5703125" customWidth="1"/>
    <col min="16" max="16" width="18.42578125" customWidth="1"/>
    <col min="22" max="22" width="16.7109375" customWidth="1"/>
  </cols>
  <sheetData>
    <row r="1" spans="2:22" ht="13.5" thickBot="1"/>
    <row r="2" spans="2:22" ht="42" customHeight="1">
      <c r="B2" s="93" t="s">
        <v>222</v>
      </c>
      <c r="C2" s="94"/>
      <c r="D2" s="94"/>
      <c r="E2" s="94"/>
      <c r="F2" s="94"/>
      <c r="G2" s="94"/>
      <c r="H2" s="94"/>
      <c r="I2" s="94"/>
      <c r="J2" s="94"/>
      <c r="K2" s="94"/>
      <c r="L2" s="94"/>
      <c r="M2" s="94"/>
      <c r="N2" s="94"/>
      <c r="O2" s="94"/>
      <c r="P2" s="95"/>
    </row>
    <row r="3" spans="2:22" s="5" customFormat="1" ht="21" customHeight="1">
      <c r="B3" s="98" t="s">
        <v>9</v>
      </c>
      <c r="C3" s="97" t="s">
        <v>150</v>
      </c>
      <c r="D3" s="108" t="s">
        <v>162</v>
      </c>
      <c r="E3" s="108" t="s">
        <v>166</v>
      </c>
      <c r="F3" s="108" t="s">
        <v>170</v>
      </c>
      <c r="G3" s="108" t="s">
        <v>174</v>
      </c>
      <c r="H3" s="108" t="s">
        <v>178</v>
      </c>
      <c r="I3" s="108" t="s">
        <v>182</v>
      </c>
      <c r="J3" s="108" t="s">
        <v>186</v>
      </c>
      <c r="K3" s="108" t="s">
        <v>190</v>
      </c>
      <c r="L3" s="108" t="s">
        <v>194</v>
      </c>
      <c r="M3" s="108" t="s">
        <v>198</v>
      </c>
      <c r="N3" s="108" t="s">
        <v>204</v>
      </c>
      <c r="O3" s="108" t="s">
        <v>207</v>
      </c>
      <c r="P3" s="100" t="s">
        <v>7</v>
      </c>
    </row>
    <row r="4" spans="2:22" ht="10.5" customHeight="1">
      <c r="B4" s="98"/>
      <c r="C4" s="97"/>
      <c r="D4" s="108"/>
      <c r="E4" s="108"/>
      <c r="F4" s="108"/>
      <c r="G4" s="108"/>
      <c r="H4" s="108"/>
      <c r="I4" s="108"/>
      <c r="J4" s="108"/>
      <c r="K4" s="108"/>
      <c r="L4" s="108"/>
      <c r="M4" s="108"/>
      <c r="N4" s="108"/>
      <c r="O4" s="108"/>
      <c r="P4" s="100"/>
    </row>
    <row r="5" spans="2:22" s="8" customFormat="1" ht="36.75" customHeight="1">
      <c r="B5" s="98"/>
      <c r="C5" s="97"/>
      <c r="D5" s="54" t="s">
        <v>223</v>
      </c>
      <c r="E5" s="54" t="s">
        <v>224</v>
      </c>
      <c r="F5" s="54" t="s">
        <v>225</v>
      </c>
      <c r="G5" s="54" t="s">
        <v>226</v>
      </c>
      <c r="H5" s="54" t="s">
        <v>227</v>
      </c>
      <c r="I5" s="54" t="s">
        <v>228</v>
      </c>
      <c r="J5" s="54" t="s">
        <v>229</v>
      </c>
      <c r="K5" s="54" t="s">
        <v>230</v>
      </c>
      <c r="L5" s="54" t="s">
        <v>231</v>
      </c>
      <c r="M5" s="54" t="s">
        <v>201</v>
      </c>
      <c r="N5" s="54" t="s">
        <v>232</v>
      </c>
      <c r="O5" s="54" t="s">
        <v>233</v>
      </c>
      <c r="P5" s="100"/>
    </row>
    <row r="6" spans="2:22" ht="15.75">
      <c r="B6" s="40">
        <f>k_total_tec_1220!B6</f>
        <v>1</v>
      </c>
      <c r="C6" s="41" t="str">
        <f>k_total_tec_1220!C6</f>
        <v>METROPOLITAN LIFE</v>
      </c>
      <c r="D6" s="42">
        <v>22491397.043643422</v>
      </c>
      <c r="E6" s="42">
        <v>20979120.967741933</v>
      </c>
      <c r="F6" s="42">
        <v>21627117.912051581</v>
      </c>
      <c r="G6" s="42">
        <v>19143983.345042773</v>
      </c>
      <c r="H6" s="42">
        <v>18933157.536085244</v>
      </c>
      <c r="I6" s="42">
        <v>24450320.172082152</v>
      </c>
      <c r="J6" s="42">
        <v>21473790.91021366</v>
      </c>
      <c r="K6" s="42">
        <v>20887015.139703769</v>
      </c>
      <c r="L6" s="42">
        <v>21531467.008722425</v>
      </c>
      <c r="M6" s="42">
        <v>21385126.240318835</v>
      </c>
      <c r="N6" s="42">
        <v>23289780.262617975</v>
      </c>
      <c r="O6" s="42">
        <v>23816529.08837286</v>
      </c>
      <c r="P6" s="43">
        <f t="shared" ref="P6:P12" si="0">SUM(D6:O6)</f>
        <v>260008805.62659663</v>
      </c>
      <c r="V6" s="22"/>
    </row>
    <row r="7" spans="2:22" ht="15.75">
      <c r="B7" s="40">
        <f>k_total_tec_1220!B7</f>
        <v>2</v>
      </c>
      <c r="C7" s="41" t="str">
        <f>k_total_tec_1220!C7</f>
        <v>AZT VIITORUL TAU</v>
      </c>
      <c r="D7" s="42">
        <v>34236775.259094104</v>
      </c>
      <c r="E7" s="42">
        <v>31598583.953680728</v>
      </c>
      <c r="F7" s="42">
        <v>32245258.927095387</v>
      </c>
      <c r="G7" s="42">
        <v>28771502.87225689</v>
      </c>
      <c r="H7" s="42">
        <v>28487387.614347368</v>
      </c>
      <c r="I7" s="42">
        <v>36976824.339696787</v>
      </c>
      <c r="J7" s="42">
        <v>32187167.26359557</v>
      </c>
      <c r="K7" s="42">
        <v>31600807.450867765</v>
      </c>
      <c r="L7" s="42">
        <v>32465506.003078505</v>
      </c>
      <c r="M7" s="42">
        <v>32161856.729050681</v>
      </c>
      <c r="N7" s="42">
        <v>35357099.5075913</v>
      </c>
      <c r="O7" s="42">
        <v>35641597.809140891</v>
      </c>
      <c r="P7" s="43">
        <f t="shared" si="0"/>
        <v>391730367.729496</v>
      </c>
      <c r="V7" s="22"/>
    </row>
    <row r="8" spans="2:22" ht="15.75">
      <c r="B8" s="40">
        <f>k_total_tec_1220!B8</f>
        <v>3</v>
      </c>
      <c r="C8" s="45" t="str">
        <f>k_total_tec_1220!C8</f>
        <v>BCR</v>
      </c>
      <c r="D8" s="42">
        <v>12054175.647219125</v>
      </c>
      <c r="E8" s="42">
        <v>11349814.929693962</v>
      </c>
      <c r="F8" s="42">
        <v>11487159.034551166</v>
      </c>
      <c r="G8" s="42">
        <v>10256985.163450014</v>
      </c>
      <c r="H8" s="42">
        <v>10183605.633221138</v>
      </c>
      <c r="I8" s="42">
        <v>13487058.884361621</v>
      </c>
      <c r="J8" s="42">
        <v>11654320.73607509</v>
      </c>
      <c r="K8" s="42">
        <v>11441976.777581749</v>
      </c>
      <c r="L8" s="42">
        <v>11776921.292970756</v>
      </c>
      <c r="M8" s="42">
        <v>11723021.344782956</v>
      </c>
      <c r="N8" s="42">
        <v>12751423.061140748</v>
      </c>
      <c r="O8" s="42">
        <v>12986184.663986215</v>
      </c>
      <c r="P8" s="43">
        <f t="shared" si="0"/>
        <v>141152647.16903454</v>
      </c>
      <c r="V8" s="22"/>
    </row>
    <row r="9" spans="2:22" ht="15.75">
      <c r="B9" s="40">
        <f>k_total_tec_1220!B9</f>
        <v>4</v>
      </c>
      <c r="C9" s="45" t="str">
        <f>k_total_tec_1220!C9</f>
        <v>BRD</v>
      </c>
      <c r="D9" s="42">
        <v>8001928.4446096038</v>
      </c>
      <c r="E9" s="42">
        <v>7524514.2679900741</v>
      </c>
      <c r="F9" s="42">
        <v>7792646.5118201356</v>
      </c>
      <c r="G9" s="42">
        <v>6682792.2883002022</v>
      </c>
      <c r="H9" s="42">
        <v>6684659.1777314311</v>
      </c>
      <c r="I9" s="42">
        <v>8998252.2906368282</v>
      </c>
      <c r="J9" s="42">
        <v>7727573.1752500925</v>
      </c>
      <c r="K9" s="42">
        <v>7602178.2300086161</v>
      </c>
      <c r="L9" s="42">
        <v>7828995.3822473073</v>
      </c>
      <c r="M9" s="42">
        <v>7832094.2128726086</v>
      </c>
      <c r="N9" s="42">
        <v>8629713.1719327047</v>
      </c>
      <c r="O9" s="42">
        <v>8867296.2993353587</v>
      </c>
      <c r="P9" s="43">
        <f t="shared" si="0"/>
        <v>94172643.452734977</v>
      </c>
      <c r="V9" s="22"/>
    </row>
    <row r="10" spans="2:22" ht="15.75">
      <c r="B10" s="40">
        <f>k_total_tec_1220!B10</f>
        <v>5</v>
      </c>
      <c r="C10" s="45" t="str">
        <f>k_total_tec_1220!C10</f>
        <v>VITAL</v>
      </c>
      <c r="D10" s="42">
        <v>17041061.976134442</v>
      </c>
      <c r="E10" s="42">
        <v>16024917.700578989</v>
      </c>
      <c r="F10" s="42">
        <v>16225731.112580592</v>
      </c>
      <c r="G10" s="42">
        <v>14298365.086580981</v>
      </c>
      <c r="H10" s="42">
        <v>14288351.539430484</v>
      </c>
      <c r="I10" s="42">
        <v>18877245.444580033</v>
      </c>
      <c r="J10" s="42">
        <v>16397782.717879049</v>
      </c>
      <c r="K10" s="42">
        <v>16074640.175604152</v>
      </c>
      <c r="L10" s="42">
        <v>16423624.422780914</v>
      </c>
      <c r="M10" s="42">
        <v>16377741.849333361</v>
      </c>
      <c r="N10" s="42">
        <v>17925115.92121461</v>
      </c>
      <c r="O10" s="42">
        <v>18097828.423730206</v>
      </c>
      <c r="P10" s="43">
        <f t="shared" si="0"/>
        <v>198052406.37042782</v>
      </c>
      <c r="V10" s="22"/>
    </row>
    <row r="11" spans="2:22" ht="15.75">
      <c r="B11" s="40">
        <f>k_total_tec_1220!B11</f>
        <v>6</v>
      </c>
      <c r="C11" s="45" t="str">
        <f>k_total_tec_1220!C11</f>
        <v>ARIPI</v>
      </c>
      <c r="D11" s="42">
        <v>14792292.208596557</v>
      </c>
      <c r="E11" s="42">
        <v>13893449.131513646</v>
      </c>
      <c r="F11" s="42">
        <v>14201090.882790543</v>
      </c>
      <c r="G11" s="42">
        <v>12455588.089432573</v>
      </c>
      <c r="H11" s="42">
        <v>12445209.903566193</v>
      </c>
      <c r="I11" s="42">
        <v>16395131.233324369</v>
      </c>
      <c r="J11" s="42">
        <v>14221312.831913054</v>
      </c>
      <c r="K11" s="42">
        <v>13935675.337463588</v>
      </c>
      <c r="L11" s="42">
        <v>14293800.513083633</v>
      </c>
      <c r="M11" s="42">
        <v>14253745.300655341</v>
      </c>
      <c r="N11" s="42">
        <v>15621114.279852279</v>
      </c>
      <c r="O11" s="42">
        <v>15764193.607942892</v>
      </c>
      <c r="P11" s="43">
        <f t="shared" si="0"/>
        <v>172272603.32013464</v>
      </c>
      <c r="V11" s="22"/>
    </row>
    <row r="12" spans="2:22" ht="15.75">
      <c r="B12" s="40">
        <f>k_total_tec_1220!B12</f>
        <v>7</v>
      </c>
      <c r="C12" s="45" t="str">
        <f>k_total_tec_1220!C12</f>
        <v>NN</v>
      </c>
      <c r="D12" s="42">
        <v>52901368.34716545</v>
      </c>
      <c r="E12" s="42">
        <v>49373600.703060381</v>
      </c>
      <c r="F12" s="42">
        <v>51202761.613489836</v>
      </c>
      <c r="G12" s="42">
        <v>45688207.62904492</v>
      </c>
      <c r="H12" s="42">
        <v>44897659.363578171</v>
      </c>
      <c r="I12" s="42">
        <v>56442085.668783218</v>
      </c>
      <c r="J12" s="42">
        <v>50061951.34000247</v>
      </c>
      <c r="K12" s="42">
        <v>48915126.779633202</v>
      </c>
      <c r="L12" s="42">
        <v>50136544.894817859</v>
      </c>
      <c r="M12" s="42">
        <v>49884192.329026029</v>
      </c>
      <c r="N12" s="42">
        <v>54395977.431267954</v>
      </c>
      <c r="O12" s="42">
        <v>55581986.337901048</v>
      </c>
      <c r="P12" s="43">
        <f t="shared" si="0"/>
        <v>609481462.43777049</v>
      </c>
      <c r="V12" s="22"/>
    </row>
    <row r="13" spans="2:22" ht="15.75" thickBot="1">
      <c r="B13" s="104" t="s">
        <v>7</v>
      </c>
      <c r="C13" s="105"/>
      <c r="D13" s="38">
        <f t="shared" ref="D13:P13" si="1">SUM(D6:D12)</f>
        <v>161518998.92646271</v>
      </c>
      <c r="E13" s="38">
        <f t="shared" si="1"/>
        <v>150744001.65425971</v>
      </c>
      <c r="F13" s="38">
        <f t="shared" si="1"/>
        <v>154781765.99437925</v>
      </c>
      <c r="G13" s="38">
        <f t="shared" si="1"/>
        <v>137297424.47410834</v>
      </c>
      <c r="H13" s="38">
        <f t="shared" si="1"/>
        <v>135920030.76796001</v>
      </c>
      <c r="I13" s="38">
        <f t="shared" si="1"/>
        <v>175626918.033465</v>
      </c>
      <c r="J13" s="38">
        <f t="shared" si="1"/>
        <v>153723898.974929</v>
      </c>
      <c r="K13" s="38">
        <f t="shared" si="1"/>
        <v>150457419.89086285</v>
      </c>
      <c r="L13" s="38">
        <f t="shared" si="1"/>
        <v>154456859.51770139</v>
      </c>
      <c r="M13" s="38">
        <f t="shared" si="1"/>
        <v>153617778.0060398</v>
      </c>
      <c r="N13" s="38">
        <f t="shared" si="1"/>
        <v>167970223.63561755</v>
      </c>
      <c r="O13" s="38">
        <f t="shared" si="1"/>
        <v>170755616.23040947</v>
      </c>
      <c r="P13" s="39">
        <f t="shared" si="1"/>
        <v>1866870936.106195</v>
      </c>
      <c r="V13" s="23"/>
    </row>
    <row r="24" spans="4:16">
      <c r="D24" s="4"/>
      <c r="E24" s="4"/>
      <c r="F24" s="4"/>
      <c r="G24" s="4"/>
      <c r="H24" s="4"/>
      <c r="I24" s="4"/>
      <c r="J24" s="4"/>
      <c r="K24" s="4"/>
      <c r="L24" s="4"/>
      <c r="M24" s="4"/>
      <c r="N24" s="4"/>
      <c r="O24" s="4"/>
      <c r="P24" s="4"/>
    </row>
  </sheetData>
  <mergeCells count="17">
    <mergeCell ref="B13:C13"/>
    <mergeCell ref="B3:B5"/>
    <mergeCell ref="C3:C5"/>
    <mergeCell ref="O3:O4"/>
    <mergeCell ref="N3:N4"/>
    <mergeCell ref="G3:G4"/>
    <mergeCell ref="F3:F4"/>
    <mergeCell ref="L3:L4"/>
    <mergeCell ref="K3:K4"/>
    <mergeCell ref="B2:P2"/>
    <mergeCell ref="P3:P5"/>
    <mergeCell ref="E3:E4"/>
    <mergeCell ref="I3:I4"/>
    <mergeCell ref="H3:H4"/>
    <mergeCell ref="D3:D4"/>
    <mergeCell ref="M3:M4"/>
    <mergeCell ref="J3:J4"/>
  </mergeCells>
  <phoneticPr fontId="31" type="noConversion"/>
  <pageMargins left="0.28000000000000003" right="0.23" top="1" bottom="1" header="0.5" footer="0.5"/>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R7"/>
  <sheetViews>
    <sheetView workbookViewId="0">
      <selection activeCell="L31" sqref="L31"/>
    </sheetView>
  </sheetViews>
  <sheetFormatPr defaultRowHeight="12.75"/>
  <cols>
    <col min="2" max="2" width="10.42578125" bestFit="1" customWidth="1"/>
    <col min="3" max="14" width="13.140625" bestFit="1" customWidth="1"/>
  </cols>
  <sheetData>
    <row r="1" spans="2:18" ht="13.5" thickBot="1"/>
    <row r="2" spans="2:18" ht="25.5">
      <c r="B2" s="55"/>
      <c r="C2" s="57" t="s">
        <v>163</v>
      </c>
      <c r="D2" s="57" t="s">
        <v>167</v>
      </c>
      <c r="E2" s="57" t="s">
        <v>171</v>
      </c>
      <c r="F2" s="57" t="s">
        <v>175</v>
      </c>
      <c r="G2" s="57" t="s">
        <v>179</v>
      </c>
      <c r="H2" s="57" t="s">
        <v>183</v>
      </c>
      <c r="I2" s="57" t="s">
        <v>187</v>
      </c>
      <c r="J2" s="57" t="s">
        <v>191</v>
      </c>
      <c r="K2" s="57" t="s">
        <v>195</v>
      </c>
      <c r="L2" s="57" t="s">
        <v>199</v>
      </c>
      <c r="M2" s="57" t="s">
        <v>205</v>
      </c>
      <c r="N2" s="58" t="s">
        <v>208</v>
      </c>
    </row>
    <row r="3" spans="2:18" ht="15">
      <c r="B3" s="59" t="s">
        <v>115</v>
      </c>
      <c r="C3" s="42">
        <v>161518999</v>
      </c>
      <c r="D3" s="42">
        <v>150744001.65425971</v>
      </c>
      <c r="E3" s="42">
        <v>154781765.99437925</v>
      </c>
      <c r="F3" s="42">
        <v>137297424</v>
      </c>
      <c r="G3" s="42">
        <v>135920030.76796001</v>
      </c>
      <c r="H3" s="42">
        <v>175626918</v>
      </c>
      <c r="I3" s="42">
        <v>153723899</v>
      </c>
      <c r="J3" s="42">
        <v>150457420</v>
      </c>
      <c r="K3" s="42">
        <v>154456860</v>
      </c>
      <c r="L3" s="42">
        <v>153617778</v>
      </c>
      <c r="M3" s="42">
        <v>167970224</v>
      </c>
      <c r="N3" s="43">
        <v>170755616</v>
      </c>
    </row>
    <row r="4" spans="2:18" ht="15" hidden="1">
      <c r="B4" s="59"/>
      <c r="C4" s="62"/>
      <c r="D4" s="62"/>
      <c r="E4" s="62"/>
      <c r="F4" s="62"/>
      <c r="G4" s="62"/>
      <c r="H4" s="62"/>
      <c r="I4" s="62"/>
      <c r="J4" s="62"/>
      <c r="K4" s="62"/>
      <c r="L4" s="62"/>
      <c r="M4" s="62"/>
      <c r="N4" s="63"/>
    </row>
    <row r="5" spans="2:18" ht="15">
      <c r="B5" s="59" t="s">
        <v>116</v>
      </c>
      <c r="C5" s="42">
        <v>782365727</v>
      </c>
      <c r="D5" s="42">
        <v>728997992</v>
      </c>
      <c r="E5" s="42">
        <v>749019922</v>
      </c>
      <c r="F5" s="42">
        <v>664437156</v>
      </c>
      <c r="G5" s="42">
        <v>658219933</v>
      </c>
      <c r="H5" s="42">
        <v>849138586</v>
      </c>
      <c r="I5" s="42">
        <v>746821446</v>
      </c>
      <c r="J5" s="42">
        <v>733419739</v>
      </c>
      <c r="K5" s="42">
        <v>752591048</v>
      </c>
      <c r="L5" s="42">
        <v>747765258</v>
      </c>
      <c r="M5" s="42">
        <v>818686870</v>
      </c>
      <c r="N5" s="43">
        <v>832399478</v>
      </c>
    </row>
    <row r="6" spans="2:18" ht="15">
      <c r="B6" s="59" t="s">
        <v>117</v>
      </c>
      <c r="C6" s="64">
        <v>4.8437999999999999</v>
      </c>
      <c r="D6" s="64">
        <v>4.8360000000000003</v>
      </c>
      <c r="E6" s="64">
        <v>4.8391999999999999</v>
      </c>
      <c r="F6" s="64">
        <v>4.8394000000000004</v>
      </c>
      <c r="G6" s="64">
        <v>4.8426999999999998</v>
      </c>
      <c r="H6" s="64">
        <v>4.8349000000000002</v>
      </c>
      <c r="I6" s="64">
        <v>4.8582000000000001</v>
      </c>
      <c r="J6" s="64">
        <v>4.8746</v>
      </c>
      <c r="K6" s="64">
        <v>4.8724999999999996</v>
      </c>
      <c r="L6" s="64">
        <v>4.86775</v>
      </c>
      <c r="M6" s="64">
        <v>4.8739999999999997</v>
      </c>
      <c r="N6" s="65">
        <v>4.8747999999999996</v>
      </c>
    </row>
    <row r="7" spans="2:18" ht="39" thickBot="1">
      <c r="B7" s="56"/>
      <c r="C7" s="60" t="s">
        <v>164</v>
      </c>
      <c r="D7" s="60" t="s">
        <v>168</v>
      </c>
      <c r="E7" s="60" t="s">
        <v>172</v>
      </c>
      <c r="F7" s="60" t="s">
        <v>177</v>
      </c>
      <c r="G7" s="60" t="s">
        <v>180</v>
      </c>
      <c r="H7" s="60" t="s">
        <v>184</v>
      </c>
      <c r="I7" s="60" t="s">
        <v>189</v>
      </c>
      <c r="J7" s="60" t="s">
        <v>193</v>
      </c>
      <c r="K7" s="60" t="s">
        <v>197</v>
      </c>
      <c r="L7" s="60" t="s">
        <v>202</v>
      </c>
      <c r="M7" s="60" t="s">
        <v>206</v>
      </c>
      <c r="N7" s="61" t="s">
        <v>214</v>
      </c>
      <c r="R7" s="29"/>
    </row>
  </sheetData>
  <phoneticPr fontId="31"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O19"/>
  <sheetViews>
    <sheetView zoomScaleNormal="100" workbookViewId="0">
      <selection activeCell="G19" sqref="G19"/>
    </sheetView>
  </sheetViews>
  <sheetFormatPr defaultRowHeight="12.75"/>
  <cols>
    <col min="2" max="2" width="5.42578125" customWidth="1"/>
    <col min="3" max="3" width="18.28515625" customWidth="1"/>
    <col min="4" max="15" width="16.85546875" customWidth="1"/>
  </cols>
  <sheetData>
    <row r="1" spans="2:15" ht="13.5" thickBot="1"/>
    <row r="2" spans="2:15" s="2" customFormat="1" ht="45" customHeight="1">
      <c r="B2" s="93" t="s">
        <v>234</v>
      </c>
      <c r="C2" s="94"/>
      <c r="D2" s="94"/>
      <c r="E2" s="94"/>
      <c r="F2" s="94"/>
      <c r="G2" s="94"/>
      <c r="H2" s="94"/>
      <c r="I2" s="94"/>
      <c r="J2" s="94"/>
      <c r="K2" s="94"/>
      <c r="L2" s="94"/>
      <c r="M2" s="94"/>
      <c r="N2" s="94"/>
      <c r="O2" s="95"/>
    </row>
    <row r="3" spans="2:15" ht="12.75" customHeight="1">
      <c r="B3" s="98" t="s">
        <v>9</v>
      </c>
      <c r="C3" s="97" t="s">
        <v>8</v>
      </c>
      <c r="D3" s="106" t="s">
        <v>162</v>
      </c>
      <c r="E3" s="106" t="s">
        <v>166</v>
      </c>
      <c r="F3" s="106" t="s">
        <v>170</v>
      </c>
      <c r="G3" s="106" t="s">
        <v>174</v>
      </c>
      <c r="H3" s="106" t="s">
        <v>178</v>
      </c>
      <c r="I3" s="106" t="s">
        <v>182</v>
      </c>
      <c r="J3" s="106" t="s">
        <v>186</v>
      </c>
      <c r="K3" s="106" t="s">
        <v>190</v>
      </c>
      <c r="L3" s="106" t="s">
        <v>194</v>
      </c>
      <c r="M3" s="106" t="s">
        <v>198</v>
      </c>
      <c r="N3" s="106" t="s">
        <v>204</v>
      </c>
      <c r="O3" s="107" t="s">
        <v>207</v>
      </c>
    </row>
    <row r="4" spans="2:15" ht="21.75" customHeight="1">
      <c r="B4" s="98"/>
      <c r="C4" s="97"/>
      <c r="D4" s="97"/>
      <c r="E4" s="97"/>
      <c r="F4" s="97"/>
      <c r="G4" s="97"/>
      <c r="H4" s="97"/>
      <c r="I4" s="97"/>
      <c r="J4" s="97"/>
      <c r="K4" s="97"/>
      <c r="L4" s="97"/>
      <c r="M4" s="97"/>
      <c r="N4" s="97"/>
      <c r="O4" s="100"/>
    </row>
    <row r="5" spans="2:15" ht="25.5">
      <c r="B5" s="98"/>
      <c r="C5" s="97"/>
      <c r="D5" s="54" t="s">
        <v>235</v>
      </c>
      <c r="E5" s="54" t="s">
        <v>236</v>
      </c>
      <c r="F5" s="54" t="s">
        <v>237</v>
      </c>
      <c r="G5" s="54" t="s">
        <v>238</v>
      </c>
      <c r="H5" s="54" t="s">
        <v>239</v>
      </c>
      <c r="I5" s="54" t="s">
        <v>240</v>
      </c>
      <c r="J5" s="54" t="s">
        <v>241</v>
      </c>
      <c r="K5" s="54" t="s">
        <v>242</v>
      </c>
      <c r="L5" s="54" t="s">
        <v>243</v>
      </c>
      <c r="M5" s="54" t="s">
        <v>244</v>
      </c>
      <c r="N5" s="54" t="s">
        <v>245</v>
      </c>
      <c r="O5" s="66" t="s">
        <v>246</v>
      </c>
    </row>
    <row r="6" spans="2:15" ht="15">
      <c r="B6" s="40">
        <f>k_total_tec_1220!B6</f>
        <v>1</v>
      </c>
      <c r="C6" s="41" t="str">
        <f>k_total_tec_1220!C6</f>
        <v>METROPOLITAN LIFE</v>
      </c>
      <c r="D6" s="69">
        <f>sume_euro_1220!D6/evolutie_rp_1220!D5</f>
        <v>21.413627745580605</v>
      </c>
      <c r="E6" s="69">
        <f>sume_euro_1220!E6/evolutie_rp_1220!E5</f>
        <v>19.937771179059649</v>
      </c>
      <c r="F6" s="69">
        <f>sume_euro_1220!F6/evolutie_rp_1220!F5</f>
        <v>20.531768589566784</v>
      </c>
      <c r="G6" s="69">
        <f>sume_euro_1220!G6/evolutie_rp_1220!G5</f>
        <v>18.152631816291464</v>
      </c>
      <c r="H6" s="69">
        <f>sume_euro_1220!H6/evolutie_rp_1220!H5</f>
        <v>17.92053952943499</v>
      </c>
      <c r="I6" s="69">
        <f>sume_euro_1220!I6/evolutie_rp_1220!I5</f>
        <v>23.111975033799901</v>
      </c>
      <c r="J6" s="69">
        <f>sume_euro_1220!J6/evolutie_rp_1220!J5</f>
        <v>20.284740019736734</v>
      </c>
      <c r="K6" s="69">
        <f>sume_euro_1220!K6/evolutie_rp_1220!K5</f>
        <v>19.714849073207166</v>
      </c>
      <c r="L6" s="69">
        <f>sume_euro_1220!L6/evolutie_rp_1220!L5</f>
        <v>20.282682528146946</v>
      </c>
      <c r="M6" s="69">
        <f>sume_euro_1220!M6/evolutie_rp_1220!M5</f>
        <v>20.077555369335492</v>
      </c>
      <c r="N6" s="69">
        <f>sume_euro_1220!N6/evolutie_rp_1220!N5</f>
        <v>21.817308307627865</v>
      </c>
      <c r="O6" s="70">
        <f>sume_euro_1220!O6/evolutie_rp_1220!O5</f>
        <v>22.26033156873422</v>
      </c>
    </row>
    <row r="7" spans="2:15" ht="15">
      <c r="B7" s="44">
        <f>k_total_tec_1220!B7</f>
        <v>2</v>
      </c>
      <c r="C7" s="41" t="str">
        <f>k_total_tec_1220!C7</f>
        <v>AZT VIITORUL TAU</v>
      </c>
      <c r="D7" s="69">
        <f>sume_euro_1220!D7/evolutie_rp_1220!D6</f>
        <v>21.440772278111321</v>
      </c>
      <c r="E7" s="69">
        <f>sume_euro_1220!E7/evolutie_rp_1220!E6</f>
        <v>19.766039642494341</v>
      </c>
      <c r="F7" s="69">
        <f>sume_euro_1220!F7/evolutie_rp_1220!F6</f>
        <v>20.157305692257012</v>
      </c>
      <c r="G7" s="69">
        <f>sume_euro_1220!G7/evolutie_rp_1220!G6</f>
        <v>17.972304527670339</v>
      </c>
      <c r="H7" s="69">
        <f>sume_euro_1220!H7/evolutie_rp_1220!H6</f>
        <v>17.774744578859259</v>
      </c>
      <c r="I7" s="69">
        <f>sume_euro_1220!I7/evolutie_rp_1220!I6</f>
        <v>23.05269616873229</v>
      </c>
      <c r="J7" s="69">
        <f>sume_euro_1220!J7/evolutie_rp_1220!J6</f>
        <v>20.05859648734625</v>
      </c>
      <c r="K7" s="69">
        <f>sume_euro_1220!K7/evolutie_rp_1220!K6</f>
        <v>19.684193529838709</v>
      </c>
      <c r="L7" s="69">
        <f>sume_euro_1220!L7/evolutie_rp_1220!L6</f>
        <v>20.196999955879281</v>
      </c>
      <c r="M7" s="69">
        <f>sume_euro_1220!M7/evolutie_rp_1220!M6</f>
        <v>19.965172673285757</v>
      </c>
      <c r="N7" s="69">
        <f>sume_euro_1220!N7/evolutie_rp_1220!N6</f>
        <v>21.917260209217471</v>
      </c>
      <c r="O7" s="70">
        <f>sume_euro_1220!O7/evolutie_rp_1220!O6</f>
        <v>22.0612325320139</v>
      </c>
    </row>
    <row r="8" spans="2:15" ht="15">
      <c r="B8" s="44">
        <f>k_total_tec_1220!B8</f>
        <v>3</v>
      </c>
      <c r="C8" s="45" t="str">
        <f>k_total_tec_1220!C8</f>
        <v>BCR</v>
      </c>
      <c r="D8" s="69">
        <f>sume_euro_1220!D8/evolutie_rp_1220!D7</f>
        <v>17.92754374697029</v>
      </c>
      <c r="E8" s="69">
        <f>sume_euro_1220!E8/evolutie_rp_1220!E7</f>
        <v>16.828976158355037</v>
      </c>
      <c r="F8" s="69">
        <f>sume_euro_1220!F8/evolutie_rp_1220!F7</f>
        <v>17.00254736365908</v>
      </c>
      <c r="G8" s="69">
        <f>sume_euro_1220!G8/evolutie_rp_1220!G7</f>
        <v>15.152410936357439</v>
      </c>
      <c r="H8" s="69">
        <f>sume_euro_1220!H8/evolutie_rp_1220!H7</f>
        <v>15.000973146601211</v>
      </c>
      <c r="I8" s="69">
        <f>sume_euro_1220!I8/evolutie_rp_1220!I7</f>
        <v>19.824347791597024</v>
      </c>
      <c r="J8" s="69">
        <f>sume_euro_1220!J8/evolutie_rp_1220!J7</f>
        <v>17.110374198129406</v>
      </c>
      <c r="K8" s="69">
        <f>sume_euro_1220!K8/evolutie_rp_1220!K7</f>
        <v>16.776304891239342</v>
      </c>
      <c r="L8" s="69">
        <f>sume_euro_1220!L8/evolutie_rp_1220!L7</f>
        <v>17.212788868936322</v>
      </c>
      <c r="M8" s="69">
        <f>sume_euro_1220!M8/evolutie_rp_1220!M7</f>
        <v>17.0434617584595</v>
      </c>
      <c r="N8" s="69">
        <f>sume_euro_1220!N8/evolutie_rp_1220!N7</f>
        <v>18.47263972976566</v>
      </c>
      <c r="O8" s="70">
        <f>sume_euro_1220!O8/evolutie_rp_1220!O7</f>
        <v>18.74400587742555</v>
      </c>
    </row>
    <row r="9" spans="2:15" ht="15">
      <c r="B9" s="44">
        <f>k_total_tec_1220!B9</f>
        <v>4</v>
      </c>
      <c r="C9" s="45" t="str">
        <f>k_total_tec_1220!C9</f>
        <v>BRD</v>
      </c>
      <c r="D9" s="69">
        <f>sume_euro_1220!D9/evolutie_rp_1220!D8</f>
        <v>17.458918036191477</v>
      </c>
      <c r="E9" s="69">
        <f>sume_euro_1220!E9/evolutie_rp_1220!E8</f>
        <v>16.341227436770186</v>
      </c>
      <c r="F9" s="69">
        <f>sume_euro_1220!F9/evolutie_rp_1220!F8</f>
        <v>16.87494372270422</v>
      </c>
      <c r="G9" s="69">
        <f>sume_euro_1220!G9/evolutie_rp_1220!G8</f>
        <v>14.429749762052232</v>
      </c>
      <c r="H9" s="69">
        <f>sume_euro_1220!H9/evolutie_rp_1220!H8</f>
        <v>14.372211256974547</v>
      </c>
      <c r="I9" s="69">
        <f>sume_euro_1220!I9/evolutie_rp_1220!I8</f>
        <v>19.283112407314494</v>
      </c>
      <c r="J9" s="69">
        <f>sume_euro_1220!J9/evolutie_rp_1220!J8</f>
        <v>16.526245365103257</v>
      </c>
      <c r="K9" s="69">
        <f>sume_euro_1220!K9/evolutie_rp_1220!K8</f>
        <v>16.218603018374285</v>
      </c>
      <c r="L9" s="69">
        <f>sume_euro_1220!L9/evolutie_rp_1220!L8</f>
        <v>16.616602566559429</v>
      </c>
      <c r="M9" s="69">
        <f>sume_euro_1220!M9/evolutie_rp_1220!M8</f>
        <v>16.487682200954069</v>
      </c>
      <c r="N9" s="69">
        <f>sume_euro_1220!N9/evolutie_rp_1220!N8</f>
        <v>18.065093378353207</v>
      </c>
      <c r="O9" s="70">
        <f>sume_euro_1220!O9/evolutie_rp_1220!O8</f>
        <v>18.461341779148686</v>
      </c>
    </row>
    <row r="10" spans="2:15" ht="15">
      <c r="B10" s="44">
        <f>k_total_tec_1220!B10</f>
        <v>5</v>
      </c>
      <c r="C10" s="45" t="str">
        <f>k_total_tec_1220!C10</f>
        <v>VITAL</v>
      </c>
      <c r="D10" s="69">
        <f>sume_euro_1220!D10/evolutie_rp_1220!D9</f>
        <v>18.150705347557363</v>
      </c>
      <c r="E10" s="69">
        <f>sume_euro_1220!E10/evolutie_rp_1220!E9</f>
        <v>17.033252162069161</v>
      </c>
      <c r="F10" s="69">
        <f>sume_euro_1220!F10/evolutie_rp_1220!F9</f>
        <v>17.226065990728166</v>
      </c>
      <c r="G10" s="69">
        <f>sume_euro_1220!G10/evolutie_rp_1220!G9</f>
        <v>15.159323717810299</v>
      </c>
      <c r="H10" s="69">
        <f>sume_euro_1220!H10/evolutie_rp_1220!H9</f>
        <v>15.118060961097434</v>
      </c>
      <c r="I10" s="69">
        <f>sume_euro_1220!I10/evolutie_rp_1220!I9</f>
        <v>19.943462855775504</v>
      </c>
      <c r="J10" s="69">
        <f>sume_euro_1220!J10/evolutie_rp_1220!J9</f>
        <v>17.310678668121081</v>
      </c>
      <c r="K10" s="69">
        <f>sume_euro_1220!K10/evolutie_rp_1220!K9</f>
        <v>16.954207506852132</v>
      </c>
      <c r="L10" s="69">
        <f>sume_euro_1220!L10/evolutie_rp_1220!L9</f>
        <v>17.283859388401023</v>
      </c>
      <c r="M10" s="69">
        <f>sume_euro_1220!M10/evolutie_rp_1220!M9</f>
        <v>17.172214346053526</v>
      </c>
      <c r="N10" s="69">
        <f>sume_euro_1220!N10/evolutie_rp_1220!N9</f>
        <v>18.747748372030955</v>
      </c>
      <c r="O10" s="70">
        <f>sume_euro_1220!O10/evolutie_rp_1220!O9</f>
        <v>18.879378036298871</v>
      </c>
    </row>
    <row r="11" spans="2:15" ht="15">
      <c r="B11" s="44">
        <f>k_total_tec_1220!B11</f>
        <v>6</v>
      </c>
      <c r="C11" s="45" t="str">
        <f>k_total_tec_1220!C11</f>
        <v>ARIPI</v>
      </c>
      <c r="D11" s="69">
        <f>sume_euro_1220!D11/evolutie_rp_1220!D10</f>
        <v>19.120208840203034</v>
      </c>
      <c r="E11" s="69">
        <f>sume_euro_1220!E11/evolutie_rp_1220!E10</f>
        <v>17.913925078701965</v>
      </c>
      <c r="F11" s="69">
        <f>sume_euro_1220!F11/evolutie_rp_1220!F10</f>
        <v>18.283575635776074</v>
      </c>
      <c r="G11" s="69">
        <f>sume_euro_1220!G11/evolutie_rp_1220!G10</f>
        <v>16.009959111855643</v>
      </c>
      <c r="H11" s="69">
        <f>sume_euro_1220!H11/evolutie_rp_1220!H10</f>
        <v>15.957545443381727</v>
      </c>
      <c r="I11" s="69">
        <f>sume_euro_1220!I11/evolutie_rp_1220!I10</f>
        <v>20.983914679310715</v>
      </c>
      <c r="J11" s="69">
        <f>sume_euro_1220!J11/evolutie_rp_1220!J10</f>
        <v>18.184984875265403</v>
      </c>
      <c r="K11" s="69">
        <f>sume_euro_1220!K11/evolutie_rp_1220!K10</f>
        <v>17.800275309670933</v>
      </c>
      <c r="L11" s="69">
        <f>sume_euro_1220!L11/evolutie_rp_1220!L10</f>
        <v>18.208175976290612</v>
      </c>
      <c r="M11" s="69">
        <f>sume_euro_1220!M11/evolutie_rp_1220!M10</f>
        <v>18.075136416401751</v>
      </c>
      <c r="N11" s="69">
        <f>sume_euro_1220!N11/evolutie_rp_1220!N10</f>
        <v>19.748664063854026</v>
      </c>
      <c r="O11" s="70">
        <f>sume_euro_1220!O11/evolutie_rp_1220!O10</f>
        <v>19.866433282978381</v>
      </c>
    </row>
    <row r="12" spans="2:15" ht="15">
      <c r="B12" s="44">
        <f>k_total_tec_1220!B12</f>
        <v>7</v>
      </c>
      <c r="C12" s="45" t="str">
        <f>k_total_tec_1220!C12</f>
        <v>NN</v>
      </c>
      <c r="D12" s="69">
        <f>sume_euro_1220!D12/evolutie_rp_1220!D11</f>
        <v>26.199224021425088</v>
      </c>
      <c r="E12" s="69">
        <f>sume_euro_1220!E12/evolutie_rp_1220!E11</f>
        <v>24.429206582718713</v>
      </c>
      <c r="F12" s="69">
        <f>sume_euro_1220!F12/evolutie_rp_1220!F11</f>
        <v>25.32123927601473</v>
      </c>
      <c r="G12" s="69">
        <f>sume_euro_1220!G12/evolutie_rp_1220!G11</f>
        <v>22.580711109782403</v>
      </c>
      <c r="H12" s="69">
        <f>sume_euro_1220!H12/evolutie_rp_1220!H11</f>
        <v>22.169877201896227</v>
      </c>
      <c r="I12" s="69">
        <f>sume_euro_1220!I12/evolutie_rp_1220!I11</f>
        <v>27.851797627347054</v>
      </c>
      <c r="J12" s="69">
        <f>sume_euro_1220!J12/evolutie_rp_1220!J11</f>
        <v>24.696023503226968</v>
      </c>
      <c r="K12" s="69">
        <f>sume_euro_1220!K12/evolutie_rp_1220!K11</f>
        <v>24.121740518320543</v>
      </c>
      <c r="L12" s="69">
        <f>sume_euro_1220!L12/evolutie_rp_1220!L11</f>
        <v>24.699119408726109</v>
      </c>
      <c r="M12" s="69">
        <f>sume_euro_1220!M12/evolutie_rp_1220!M11</f>
        <v>24.533008251912374</v>
      </c>
      <c r="N12" s="69">
        <f>sume_euro_1220!N12/evolutie_rp_1220!N11</f>
        <v>26.722226200362719</v>
      </c>
      <c r="O12" s="70">
        <f>sume_euro_1220!O12/evolutie_rp_1220!O11</f>
        <v>27.273171105751178</v>
      </c>
    </row>
    <row r="13" spans="2:15" ht="15.75" thickBot="1">
      <c r="B13" s="104" t="s">
        <v>7</v>
      </c>
      <c r="C13" s="105"/>
      <c r="D13" s="67">
        <f>sume_euro_1220!D13/evolutie_rp_1220!D12</f>
        <v>21.508456147014606</v>
      </c>
      <c r="E13" s="67">
        <f>sume_euro_1220!E13/evolutie_rp_1220!E12</f>
        <v>20.037215761516901</v>
      </c>
      <c r="F13" s="67">
        <f>sume_euro_1220!F13/evolutie_rp_1220!F12</f>
        <v>20.55206945006238</v>
      </c>
      <c r="G13" s="67">
        <f>sume_euro_1220!G13/evolutie_rp_1220!G12</f>
        <v>18.209052930334323</v>
      </c>
      <c r="H13" s="67">
        <f>sume_euro_1220!H13/evolutie_rp_1220!H12</f>
        <v>17.994678221805277</v>
      </c>
      <c r="I13" s="67">
        <f>sume_euro_1220!I13/evolutie_rp_1220!I12</f>
        <v>23.221063569747511</v>
      </c>
      <c r="J13" s="67">
        <f>sume_euro_1220!J13/evolutie_rp_1220!J12</f>
        <v>20.311224623330151</v>
      </c>
      <c r="K13" s="67">
        <f>sume_euro_1220!K13/evolutie_rp_1220!K12</f>
        <v>19.86376595932477</v>
      </c>
      <c r="L13" s="67">
        <f>sume_euro_1220!L13/evolutie_rp_1220!L12</f>
        <v>20.351377312364733</v>
      </c>
      <c r="M13" s="67">
        <f>sume_euro_1220!M13/evolutie_rp_1220!M12</f>
        <v>20.174242470801268</v>
      </c>
      <c r="N13" s="67">
        <f>sume_euro_1220!N13/evolutie_rp_1220!N12</f>
        <v>22.010372868823953</v>
      </c>
      <c r="O13" s="68">
        <f>sume_euro_1220!O13/evolutie_rp_1220!O12</f>
        <v>22.324774746889766</v>
      </c>
    </row>
    <row r="18" spans="3:3" ht="18">
      <c r="C18" s="1"/>
    </row>
    <row r="19" spans="3:3" ht="18">
      <c r="C19" s="1"/>
    </row>
  </sheetData>
  <mergeCells count="16">
    <mergeCell ref="B13:C13"/>
    <mergeCell ref="C3:C5"/>
    <mergeCell ref="B3:B5"/>
    <mergeCell ref="F3:F4"/>
    <mergeCell ref="O3:O4"/>
    <mergeCell ref="N3:N4"/>
    <mergeCell ref="L3:L4"/>
    <mergeCell ref="K3:K4"/>
    <mergeCell ref="B2:O2"/>
    <mergeCell ref="E3:E4"/>
    <mergeCell ref="D3:D4"/>
    <mergeCell ref="I3:I4"/>
    <mergeCell ref="M3:M4"/>
    <mergeCell ref="H3:H4"/>
    <mergeCell ref="G3:G4"/>
    <mergeCell ref="J3:J4"/>
  </mergeCells>
  <phoneticPr fontId="0" type="noConversion"/>
  <printOptions horizontalCentered="1" verticalCentered="1"/>
  <pageMargins left="0" right="0" top="0" bottom="0" header="0" footer="0"/>
  <pageSetup paperSize="9" scale="65"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20" sqref="E20"/>
    </sheetView>
  </sheetViews>
  <sheetFormatPr defaultRowHeight="12.75"/>
  <cols>
    <col min="2" max="2" width="4.7109375" customWidth="1"/>
    <col min="3" max="3" width="17.7109375"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row r="2" spans="2:15" s="2" customFormat="1" ht="42" customHeight="1">
      <c r="B2" s="93" t="s">
        <v>234</v>
      </c>
      <c r="C2" s="94"/>
      <c r="D2" s="94"/>
      <c r="E2" s="94"/>
      <c r="F2" s="94"/>
      <c r="G2" s="94"/>
      <c r="H2" s="94"/>
      <c r="I2" s="94"/>
      <c r="J2" s="94"/>
      <c r="K2" s="94"/>
      <c r="L2" s="94"/>
      <c r="M2" s="95"/>
      <c r="N2" s="3"/>
      <c r="O2" s="3"/>
    </row>
    <row r="3" spans="2:15" ht="27" customHeight="1">
      <c r="B3" s="98" t="s">
        <v>9</v>
      </c>
      <c r="C3" s="97" t="s">
        <v>8</v>
      </c>
      <c r="D3" s="97" t="s">
        <v>209</v>
      </c>
      <c r="E3" s="97" t="s">
        <v>210</v>
      </c>
      <c r="F3" s="97" t="s">
        <v>211</v>
      </c>
      <c r="G3" s="97" t="s">
        <v>212</v>
      </c>
      <c r="H3" s="97" t="s">
        <v>152</v>
      </c>
      <c r="I3" s="97"/>
      <c r="J3" s="97"/>
      <c r="K3" s="97"/>
      <c r="L3" s="97" t="s">
        <v>0</v>
      </c>
      <c r="M3" s="100" t="s">
        <v>1</v>
      </c>
    </row>
    <row r="4" spans="2:15" ht="66.75" customHeight="1">
      <c r="B4" s="110"/>
      <c r="C4" s="109"/>
      <c r="D4" s="109"/>
      <c r="E4" s="109"/>
      <c r="F4" s="109"/>
      <c r="G4" s="97"/>
      <c r="H4" s="35" t="s">
        <v>128</v>
      </c>
      <c r="I4" s="35" t="s">
        <v>129</v>
      </c>
      <c r="J4" s="35" t="s">
        <v>157</v>
      </c>
      <c r="K4" s="35" t="s">
        <v>158</v>
      </c>
      <c r="L4" s="109"/>
      <c r="M4" s="111"/>
    </row>
    <row r="5" spans="2:15" ht="15.75">
      <c r="B5" s="40">
        <f>k_total_tec_1220!B6</f>
        <v>1</v>
      </c>
      <c r="C5" s="41" t="str">
        <f>k_total_tec_1220!C6</f>
        <v>METROPOLITAN LIFE</v>
      </c>
      <c r="D5" s="42">
        <v>1067491</v>
      </c>
      <c r="E5" s="62">
        <v>13</v>
      </c>
      <c r="F5" s="42">
        <v>2</v>
      </c>
      <c r="G5" s="42">
        <v>3</v>
      </c>
      <c r="H5" s="42">
        <v>131</v>
      </c>
      <c r="I5" s="42">
        <v>0</v>
      </c>
      <c r="J5" s="42">
        <v>0</v>
      </c>
      <c r="K5" s="42">
        <v>0</v>
      </c>
      <c r="L5" s="42">
        <v>2557</v>
      </c>
      <c r="M5" s="43">
        <f t="shared" ref="M5:M11" si="0">D5-E5+F5+G5-H5+I5+L5+J5+K5</f>
        <v>1069909</v>
      </c>
      <c r="N5" s="30"/>
      <c r="O5" s="4"/>
    </row>
    <row r="6" spans="2:15" ht="15.75">
      <c r="B6" s="44">
        <f>k_total_tec_1220!B7</f>
        <v>2</v>
      </c>
      <c r="C6" s="41" t="str">
        <f>k_total_tec_1220!C7</f>
        <v>AZT VIITORUL TAU</v>
      </c>
      <c r="D6" s="42">
        <v>1613208</v>
      </c>
      <c r="E6" s="62">
        <v>5</v>
      </c>
      <c r="F6" s="42">
        <v>8</v>
      </c>
      <c r="G6" s="42">
        <v>4</v>
      </c>
      <c r="H6" s="42">
        <v>196</v>
      </c>
      <c r="I6" s="42">
        <v>0</v>
      </c>
      <c r="J6" s="42">
        <v>0</v>
      </c>
      <c r="K6" s="42">
        <v>0</v>
      </c>
      <c r="L6" s="42">
        <v>2557</v>
      </c>
      <c r="M6" s="43">
        <f t="shared" si="0"/>
        <v>1615576</v>
      </c>
      <c r="N6" s="30"/>
      <c r="O6" s="4"/>
    </row>
    <row r="7" spans="2:15" ht="15.75">
      <c r="B7" s="44">
        <f>k_total_tec_1220!B8</f>
        <v>3</v>
      </c>
      <c r="C7" s="45" t="str">
        <f>k_total_tec_1220!C8</f>
        <v>BCR</v>
      </c>
      <c r="D7" s="42">
        <v>690287</v>
      </c>
      <c r="E7" s="62">
        <v>5</v>
      </c>
      <c r="F7" s="42">
        <v>16</v>
      </c>
      <c r="G7" s="42">
        <v>16</v>
      </c>
      <c r="H7" s="42">
        <v>55</v>
      </c>
      <c r="I7" s="42">
        <v>0</v>
      </c>
      <c r="J7" s="42">
        <v>0</v>
      </c>
      <c r="K7" s="42">
        <v>2</v>
      </c>
      <c r="L7" s="42">
        <v>2557</v>
      </c>
      <c r="M7" s="43">
        <f t="shared" si="0"/>
        <v>692818</v>
      </c>
      <c r="N7" s="30"/>
      <c r="O7" s="4"/>
    </row>
    <row r="8" spans="2:15" ht="15.75">
      <c r="B8" s="44">
        <f>k_total_tec_1220!B9</f>
        <v>4</v>
      </c>
      <c r="C8" s="45" t="str">
        <f>k_total_tec_1220!C9</f>
        <v>BRD</v>
      </c>
      <c r="D8" s="42">
        <v>477701</v>
      </c>
      <c r="E8" s="62">
        <v>8</v>
      </c>
      <c r="F8" s="42">
        <v>2</v>
      </c>
      <c r="G8" s="42">
        <v>65</v>
      </c>
      <c r="H8" s="42">
        <v>16</v>
      </c>
      <c r="I8" s="42">
        <v>0</v>
      </c>
      <c r="J8" s="42">
        <v>0</v>
      </c>
      <c r="K8" s="42">
        <v>0</v>
      </c>
      <c r="L8" s="42">
        <v>2573</v>
      </c>
      <c r="M8" s="43">
        <f t="shared" si="0"/>
        <v>480317</v>
      </c>
      <c r="N8" s="30"/>
      <c r="O8" s="4"/>
    </row>
    <row r="9" spans="2:15" ht="15.75">
      <c r="B9" s="44">
        <f>k_total_tec_1220!B10</f>
        <v>5</v>
      </c>
      <c r="C9" s="45" t="str">
        <f>k_total_tec_1220!C10</f>
        <v>VITAL</v>
      </c>
      <c r="D9" s="42">
        <v>956121</v>
      </c>
      <c r="E9" s="62">
        <v>9</v>
      </c>
      <c r="F9" s="42">
        <v>1</v>
      </c>
      <c r="G9" s="42">
        <v>0</v>
      </c>
      <c r="H9" s="42">
        <v>70</v>
      </c>
      <c r="I9" s="42">
        <v>0</v>
      </c>
      <c r="J9" s="42">
        <v>0</v>
      </c>
      <c r="K9" s="42">
        <v>3</v>
      </c>
      <c r="L9" s="42">
        <v>2557</v>
      </c>
      <c r="M9" s="43">
        <f t="shared" si="0"/>
        <v>958603</v>
      </c>
      <c r="N9" s="30"/>
      <c r="O9" s="4"/>
    </row>
    <row r="10" spans="2:15" ht="15.75">
      <c r="B10" s="44">
        <f>k_total_tec_1220!B11</f>
        <v>6</v>
      </c>
      <c r="C10" s="45" t="str">
        <f>k_total_tec_1220!C11</f>
        <v>ARIPI</v>
      </c>
      <c r="D10" s="42">
        <v>790996</v>
      </c>
      <c r="E10" s="62">
        <v>7</v>
      </c>
      <c r="F10" s="42">
        <v>2</v>
      </c>
      <c r="G10" s="42">
        <v>0</v>
      </c>
      <c r="H10" s="42">
        <v>39</v>
      </c>
      <c r="I10" s="42">
        <v>0</v>
      </c>
      <c r="J10" s="42">
        <v>0</v>
      </c>
      <c r="K10" s="42">
        <v>0</v>
      </c>
      <c r="L10" s="42">
        <v>2557</v>
      </c>
      <c r="M10" s="43">
        <f t="shared" si="0"/>
        <v>793509</v>
      </c>
      <c r="N10" s="30"/>
      <c r="O10" s="4"/>
    </row>
    <row r="11" spans="2:15" ht="15.75">
      <c r="B11" s="44">
        <f>k_total_tec_1220!B12</f>
        <v>7</v>
      </c>
      <c r="C11" s="45" t="str">
        <f>k_total_tec_1220!C12</f>
        <v>NN</v>
      </c>
      <c r="D11" s="42">
        <v>2035608</v>
      </c>
      <c r="E11" s="62">
        <v>7</v>
      </c>
      <c r="F11" s="42">
        <v>23</v>
      </c>
      <c r="G11" s="42">
        <v>2</v>
      </c>
      <c r="H11" s="42">
        <v>211</v>
      </c>
      <c r="I11" s="42">
        <v>1</v>
      </c>
      <c r="J11" s="42">
        <v>0</v>
      </c>
      <c r="K11" s="42">
        <v>0</v>
      </c>
      <c r="L11" s="42">
        <v>2557</v>
      </c>
      <c r="M11" s="43">
        <f t="shared" si="0"/>
        <v>2037973</v>
      </c>
      <c r="N11" s="30"/>
      <c r="O11" s="4"/>
    </row>
    <row r="12" spans="2:15" ht="15.75" thickBot="1">
      <c r="B12" s="104" t="s">
        <v>7</v>
      </c>
      <c r="C12" s="105"/>
      <c r="D12" s="38">
        <f t="shared" ref="D12:M12" si="1">SUM(D5:D11)</f>
        <v>7631412</v>
      </c>
      <c r="E12" s="38">
        <f t="shared" si="1"/>
        <v>54</v>
      </c>
      <c r="F12" s="38">
        <f t="shared" si="1"/>
        <v>54</v>
      </c>
      <c r="G12" s="38">
        <f t="shared" si="1"/>
        <v>90</v>
      </c>
      <c r="H12" s="38">
        <f t="shared" si="1"/>
        <v>718</v>
      </c>
      <c r="I12" s="38">
        <f t="shared" si="1"/>
        <v>1</v>
      </c>
      <c r="J12" s="38">
        <f t="shared" si="1"/>
        <v>0</v>
      </c>
      <c r="K12" s="38">
        <f t="shared" si="1"/>
        <v>5</v>
      </c>
      <c r="L12" s="38">
        <f t="shared" si="1"/>
        <v>17915</v>
      </c>
      <c r="M12" s="39">
        <f t="shared" si="1"/>
        <v>7648705</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G3:G4"/>
    <mergeCell ref="H3:K3"/>
    <mergeCell ref="E3:E4"/>
    <mergeCell ref="B2:M2"/>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M3"/>
  <sheetViews>
    <sheetView workbookViewId="0">
      <selection activeCell="F37" sqref="F37"/>
    </sheetView>
  </sheetViews>
  <sheetFormatPr defaultRowHeight="12.75"/>
  <cols>
    <col min="2" max="13" width="16.140625" customWidth="1"/>
  </cols>
  <sheetData>
    <row r="1" spans="2:13" ht="13.5" thickBot="1"/>
    <row r="2" spans="2:13" ht="25.5">
      <c r="B2" s="71" t="s">
        <v>162</v>
      </c>
      <c r="C2" s="57" t="s">
        <v>166</v>
      </c>
      <c r="D2" s="57" t="s">
        <v>170</v>
      </c>
      <c r="E2" s="57" t="s">
        <v>174</v>
      </c>
      <c r="F2" s="57" t="s">
        <v>178</v>
      </c>
      <c r="G2" s="57" t="s">
        <v>182</v>
      </c>
      <c r="H2" s="57" t="s">
        <v>186</v>
      </c>
      <c r="I2" s="57" t="s">
        <v>190</v>
      </c>
      <c r="J2" s="57" t="s">
        <v>194</v>
      </c>
      <c r="K2" s="57" t="s">
        <v>198</v>
      </c>
      <c r="L2" s="57" t="s">
        <v>204</v>
      </c>
      <c r="M2" s="58" t="s">
        <v>207</v>
      </c>
    </row>
    <row r="3" spans="2:13" ht="15.75" thickBot="1">
      <c r="B3" s="72">
        <v>7509558</v>
      </c>
      <c r="C3" s="73">
        <v>7523201</v>
      </c>
      <c r="D3" s="73">
        <v>7531201</v>
      </c>
      <c r="E3" s="73">
        <v>7540064</v>
      </c>
      <c r="F3" s="73">
        <v>7553346</v>
      </c>
      <c r="G3" s="73">
        <v>7563259</v>
      </c>
      <c r="H3" s="73">
        <v>7568421</v>
      </c>
      <c r="I3" s="73">
        <v>7574466</v>
      </c>
      <c r="J3" s="73">
        <v>7589504</v>
      </c>
      <c r="K3" s="73">
        <v>7614550</v>
      </c>
      <c r="L3" s="73">
        <v>7631412</v>
      </c>
      <c r="M3" s="74">
        <v>7648705</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M5"/>
  <sheetViews>
    <sheetView workbookViewId="0">
      <selection activeCell="C33" sqref="C33"/>
    </sheetView>
  </sheetViews>
  <sheetFormatPr defaultRowHeight="12.75"/>
  <cols>
    <col min="2" max="13" width="16.7109375" customWidth="1"/>
  </cols>
  <sheetData>
    <row r="1" spans="2:13" ht="30" customHeight="1">
      <c r="B1" s="71" t="s">
        <v>162</v>
      </c>
      <c r="C1" s="57" t="s">
        <v>166</v>
      </c>
      <c r="D1" s="57" t="s">
        <v>170</v>
      </c>
      <c r="E1" s="57" t="s">
        <v>174</v>
      </c>
      <c r="F1" s="57" t="s">
        <v>178</v>
      </c>
      <c r="G1" s="57" t="s">
        <v>182</v>
      </c>
      <c r="H1" s="57" t="s">
        <v>186</v>
      </c>
      <c r="I1" s="57" t="s">
        <v>190</v>
      </c>
      <c r="J1" s="57" t="s">
        <v>194</v>
      </c>
      <c r="K1" s="57" t="s">
        <v>198</v>
      </c>
      <c r="L1" s="57" t="s">
        <v>204</v>
      </c>
      <c r="M1" s="58" t="s">
        <v>207</v>
      </c>
    </row>
    <row r="2" spans="2:13" ht="20.25" customHeight="1" thickBot="1">
      <c r="B2" s="72">
        <v>3411765</v>
      </c>
      <c r="C2" s="73">
        <v>3425735</v>
      </c>
      <c r="D2" s="73">
        <v>3433979</v>
      </c>
      <c r="E2" s="73">
        <v>3443256</v>
      </c>
      <c r="F2" s="73">
        <v>3456948</v>
      </c>
      <c r="G2" s="73">
        <v>3467335</v>
      </c>
      <c r="H2" s="73">
        <v>3472774</v>
      </c>
      <c r="I2" s="73">
        <v>3479141</v>
      </c>
      <c r="J2" s="73">
        <v>3494375</v>
      </c>
      <c r="K2" s="73">
        <v>3519727</v>
      </c>
      <c r="L2" s="73">
        <v>3536980</v>
      </c>
      <c r="M2" s="74">
        <v>3554895</v>
      </c>
    </row>
    <row r="5" spans="2:13">
      <c r="B5" s="4"/>
      <c r="C5" s="4"/>
      <c r="D5" s="4"/>
      <c r="E5" s="4"/>
      <c r="F5" s="4"/>
      <c r="G5" s="4"/>
      <c r="H5" s="4"/>
      <c r="I5" s="4"/>
      <c r="J5" s="4"/>
      <c r="K5" s="4"/>
      <c r="L5" s="4"/>
      <c r="M5" s="4"/>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k_total_tec_1220</vt:lpstr>
      <vt:lpstr>regularizati_1220</vt:lpstr>
      <vt:lpstr>evolutie_rp_1220</vt:lpstr>
      <vt:lpstr>sume_euro_1220</vt:lpstr>
      <vt:lpstr>sume_euro_1220_graf</vt:lpstr>
      <vt:lpstr>evolutie_contrib_1220</vt:lpstr>
      <vt:lpstr>part_fonduri_1220</vt:lpstr>
      <vt:lpstr>evolutie_rp_1220_graf</vt:lpstr>
      <vt:lpstr>evolutie_aleatorii_1220_graf</vt:lpstr>
      <vt:lpstr>participanti_judete_1220</vt:lpstr>
      <vt:lpstr>participanti_jud_dom_1220</vt:lpstr>
      <vt:lpstr>conturi_goale_1220</vt:lpstr>
      <vt:lpstr>rp_sexe_1220</vt:lpstr>
      <vt:lpstr>Sheet1</vt:lpstr>
      <vt:lpstr>rp_varste_sexe_1220</vt:lpstr>
      <vt:lpstr>Sheet2</vt:lpstr>
      <vt:lpstr>evolutie_contrib_1220!Print_Area</vt:lpstr>
      <vt:lpstr>evolutie_rp_1220!Print_Area</vt:lpstr>
      <vt:lpstr>k_total_tec_1220!Print_Area</vt:lpstr>
      <vt:lpstr>part_fonduri_1220!Print_Area</vt:lpstr>
      <vt:lpstr>participanti_judete_1220!Print_Area</vt:lpstr>
      <vt:lpstr>rp_sexe_1220!Print_Area</vt:lpstr>
      <vt:lpstr>rp_varste_sexe_1220!Print_Area</vt:lpstr>
      <vt:lpstr>sume_euro_1220!Print_Area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2021-03-04T09:11:35Z</cp:lastPrinted>
  <dcterms:created xsi:type="dcterms:W3CDTF">2008-08-08T07:39:32Z</dcterms:created>
  <dcterms:modified xsi:type="dcterms:W3CDTF">2021-03-04T09:12:43Z</dcterms:modified>
</cp:coreProperties>
</file>