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500" tabRatio="860"/>
  </bookViews>
  <sheets>
    <sheet name="k_total_tec_1120" sheetId="23" r:id="rId1"/>
    <sheet name="regularizati_1120" sheetId="31" r:id="rId2"/>
    <sheet name="evolutie_rp_1120" sheetId="1" r:id="rId3"/>
    <sheet name="sume_euro_1120" sheetId="15" r:id="rId4"/>
    <sheet name="sume_euro_1120_graf" sheetId="16" r:id="rId5"/>
    <sheet name="evolutie_contrib_1120" sheetId="25" r:id="rId6"/>
    <sheet name="part_fonduri_1120" sheetId="24" r:id="rId7"/>
    <sheet name="evolutie_rp_1120_graf" sheetId="13" r:id="rId8"/>
    <sheet name="evolutie_aleatorii_1120_graf" sheetId="14" r:id="rId9"/>
    <sheet name="participanti_judete_1120" sheetId="17" r:id="rId10"/>
    <sheet name="participanti_jud_dom_1120" sheetId="32" r:id="rId11"/>
    <sheet name="conturi_goale_1120" sheetId="30" r:id="rId12"/>
    <sheet name="rp_sexe_1120" sheetId="26" r:id="rId13"/>
    <sheet name="Sheet1" sheetId="33" r:id="rId14"/>
    <sheet name="rp_varste_sexe_1120" sheetId="28" r:id="rId15"/>
    <sheet name="Sheet2" sheetId="34" r:id="rId16"/>
  </sheets>
  <externalReferences>
    <externalReference r:id="rId17"/>
  </externalReferences>
  <definedNames>
    <definedName name="_xlnm.Print_Area" localSheetId="5">evolutie_contrib_1120!$B$2:$N$13</definedName>
    <definedName name="_xlnm.Print_Area" localSheetId="2">evolutie_rp_1120!$B$2:$N$12</definedName>
    <definedName name="_xlnm.Print_Area" localSheetId="0">k_total_tec_1120!$B$2:$K$16</definedName>
    <definedName name="_xlnm.Print_Area" localSheetId="6">part_fonduri_1120!$B$2:$M$12</definedName>
    <definedName name="_xlnm.Print_Area" localSheetId="10">participanti_jud_dom_1120!#REF!</definedName>
    <definedName name="_xlnm.Print_Area" localSheetId="9">participanti_judete_1120!$B$2:$E$48</definedName>
    <definedName name="_xlnm.Print_Area" localSheetId="12">rp_sexe_1120!$B$2:$F$12</definedName>
    <definedName name="_xlnm.Print_Area" localSheetId="14">rp_varste_sexe_1120!$B$2:$P$14</definedName>
    <definedName name="_xlnm.Print_Area" localSheetId="3">sume_euro_1120!$B$2:$O$13</definedName>
    <definedName name="_xlnm.Print_Area" localSheetId="4">sume_euro_1120_graf!$A$1:$M$33</definedName>
  </definedNames>
  <calcPr calcId="125725"/>
</workbook>
</file>

<file path=xl/calcChain.xml><?xml version="1.0" encoding="utf-8"?>
<calcChain xmlns="http://schemas.openxmlformats.org/spreadsheetml/2006/main">
  <c r="N12" i="1"/>
  <c r="N13" i="25" s="1"/>
  <c r="N13" i="15"/>
  <c r="N12" i="25"/>
  <c r="N11"/>
  <c r="N10"/>
  <c r="N9"/>
  <c r="N8"/>
  <c r="N7"/>
  <c r="N6"/>
  <c r="O7" i="15"/>
  <c r="O8"/>
  <c r="O9"/>
  <c r="O10"/>
  <c r="O11"/>
  <c r="O12"/>
  <c r="O6"/>
  <c r="O13"/>
  <c r="D48" i="17"/>
  <c r="E15" s="1"/>
  <c r="M13" i="15"/>
  <c r="M12" i="1"/>
  <c r="M13" i="25" s="1"/>
  <c r="M12"/>
  <c r="M11"/>
  <c r="M10"/>
  <c r="M9"/>
  <c r="M8"/>
  <c r="M7"/>
  <c r="M6"/>
  <c r="M6" i="24"/>
  <c r="L13" i="15"/>
  <c r="L12" i="1"/>
  <c r="L12" i="25"/>
  <c r="L11"/>
  <c r="L10"/>
  <c r="L9"/>
  <c r="L8"/>
  <c r="L7"/>
  <c r="L6"/>
  <c r="K13" i="15"/>
  <c r="K13" i="25" s="1"/>
  <c r="K12" i="1"/>
  <c r="K12" i="25"/>
  <c r="K11"/>
  <c r="K10"/>
  <c r="K9"/>
  <c r="K8"/>
  <c r="K7"/>
  <c r="K6"/>
  <c r="J13" i="15"/>
  <c r="J12" i="1"/>
  <c r="J13" i="25" s="1"/>
  <c r="J12"/>
  <c r="J11"/>
  <c r="J10"/>
  <c r="J9"/>
  <c r="J8"/>
  <c r="J7"/>
  <c r="J6"/>
  <c r="I12" i="1"/>
  <c r="I13" i="15"/>
  <c r="I12" i="25"/>
  <c r="I11"/>
  <c r="I10"/>
  <c r="I9"/>
  <c r="I8"/>
  <c r="I7"/>
  <c r="I6"/>
  <c r="H12" i="1"/>
  <c r="H13" i="15"/>
  <c r="H13" i="25" s="1"/>
  <c r="H12"/>
  <c r="H11"/>
  <c r="H10"/>
  <c r="H9"/>
  <c r="H8"/>
  <c r="H7"/>
  <c r="H6"/>
  <c r="G12" i="1"/>
  <c r="G13" i="25" s="1"/>
  <c r="G13" i="15"/>
  <c r="G12" i="25"/>
  <c r="G11"/>
  <c r="G10"/>
  <c r="G9"/>
  <c r="G8"/>
  <c r="G7"/>
  <c r="G6"/>
  <c r="F7" i="31"/>
  <c r="F8"/>
  <c r="F9"/>
  <c r="F10"/>
  <c r="F11"/>
  <c r="F12"/>
  <c r="F6"/>
  <c r="F12" i="1"/>
  <c r="F13" i="15"/>
  <c r="F12" i="25"/>
  <c r="F11"/>
  <c r="F10"/>
  <c r="F9"/>
  <c r="F8"/>
  <c r="F7"/>
  <c r="F6"/>
  <c r="E12" i="1"/>
  <c r="E13" i="15"/>
  <c r="E12" i="25"/>
  <c r="E11"/>
  <c r="E10"/>
  <c r="E9"/>
  <c r="E8"/>
  <c r="E7"/>
  <c r="E6"/>
  <c r="D13" i="15"/>
  <c r="D13" i="25" s="1"/>
  <c r="D12" i="1"/>
  <c r="D12" i="25"/>
  <c r="D11"/>
  <c r="D10"/>
  <c r="D9"/>
  <c r="D8"/>
  <c r="D7"/>
  <c r="D6"/>
  <c r="D53" i="32"/>
  <c r="E8" i="28"/>
  <c r="D8" s="1"/>
  <c r="F8"/>
  <c r="G8"/>
  <c r="H8"/>
  <c r="E9"/>
  <c r="D9" s="1"/>
  <c r="F9"/>
  <c r="G9"/>
  <c r="H9"/>
  <c r="E10"/>
  <c r="D10" s="1"/>
  <c r="F10"/>
  <c r="G10"/>
  <c r="H10"/>
  <c r="E11"/>
  <c r="D11" s="1"/>
  <c r="F11"/>
  <c r="G11"/>
  <c r="H11"/>
  <c r="E12"/>
  <c r="F12"/>
  <c r="G12"/>
  <c r="D12"/>
  <c r="H12"/>
  <c r="E13"/>
  <c r="D13" s="1"/>
  <c r="F13"/>
  <c r="G13"/>
  <c r="H13"/>
  <c r="E7"/>
  <c r="D7"/>
  <c r="F7"/>
  <c r="F14" s="1"/>
  <c r="G7"/>
  <c r="G14"/>
  <c r="H7"/>
  <c r="H14" s="1"/>
  <c r="J12" i="24"/>
  <c r="L12"/>
  <c r="M7"/>
  <c r="M8"/>
  <c r="M9"/>
  <c r="M10"/>
  <c r="M11"/>
  <c r="M5"/>
  <c r="M12" s="1"/>
  <c r="K12"/>
  <c r="F13" i="23"/>
  <c r="K14" i="28"/>
  <c r="O14"/>
  <c r="K7" i="23"/>
  <c r="K8"/>
  <c r="K9"/>
  <c r="K10"/>
  <c r="K11"/>
  <c r="K12"/>
  <c r="K6"/>
  <c r="I7"/>
  <c r="I13"/>
  <c r="I6"/>
  <c r="I8"/>
  <c r="I9"/>
  <c r="I10"/>
  <c r="I11"/>
  <c r="I12"/>
  <c r="D12" i="24"/>
  <c r="G13" i="31"/>
  <c r="H12" s="1"/>
  <c r="E13" i="23"/>
  <c r="D13"/>
  <c r="D11" i="26"/>
  <c r="D10"/>
  <c r="D9"/>
  <c r="D8"/>
  <c r="D6"/>
  <c r="D5"/>
  <c r="D12" s="1"/>
  <c r="D7"/>
  <c r="E12"/>
  <c r="F12"/>
  <c r="K13" i="31"/>
  <c r="J13"/>
  <c r="D13"/>
  <c r="F13" s="1"/>
  <c r="E13"/>
  <c r="I12"/>
  <c r="I11"/>
  <c r="C11"/>
  <c r="I10"/>
  <c r="C10"/>
  <c r="I9"/>
  <c r="C9"/>
  <c r="I8"/>
  <c r="C8"/>
  <c r="I7"/>
  <c r="C7"/>
  <c r="I6"/>
  <c r="B6"/>
  <c r="J13" i="23"/>
  <c r="G13"/>
  <c r="H13"/>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I14" i="28"/>
  <c r="J14"/>
  <c r="L14"/>
  <c r="M14"/>
  <c r="N14"/>
  <c r="P14"/>
  <c r="H6" i="31"/>
  <c r="H7"/>
  <c r="H11"/>
  <c r="E31" i="17"/>
  <c r="K13" i="23"/>
  <c r="B6" i="26"/>
  <c r="B8" i="28"/>
  <c r="B6" i="24"/>
  <c r="B7" i="25"/>
  <c r="B6" i="1"/>
  <c r="B7" i="15"/>
  <c r="E38" i="17"/>
  <c r="E40"/>
  <c r="E16"/>
  <c r="E18"/>
  <c r="E42"/>
  <c r="E28"/>
  <c r="E7"/>
  <c r="E46"/>
  <c r="E20"/>
  <c r="E10"/>
  <c r="E13"/>
  <c r="E39"/>
  <c r="B7" i="24"/>
  <c r="B7" i="1"/>
  <c r="B7" i="26"/>
  <c r="B8" i="25"/>
  <c r="B9" i="28"/>
  <c r="B8" i="15"/>
  <c r="B10" i="28"/>
  <c r="B8" i="24"/>
  <c r="B9" i="25"/>
  <c r="B9" i="15"/>
  <c r="B8" i="1"/>
  <c r="B8" i="26"/>
  <c r="B10" i="15"/>
  <c r="B9" i="26"/>
  <c r="B9" i="24"/>
  <c r="B9" i="1"/>
  <c r="B11" i="28"/>
  <c r="B10" i="25"/>
  <c r="B10" i="24"/>
  <c r="B11" i="25"/>
  <c r="B10" i="1"/>
  <c r="B12" i="28"/>
  <c r="B10" i="26"/>
  <c r="B11" i="15"/>
  <c r="B12" i="25"/>
  <c r="B12" i="15"/>
  <c r="B11" i="1"/>
  <c r="B13" i="28"/>
  <c r="B11" i="26"/>
  <c r="B11" i="24"/>
  <c r="H10" i="31"/>
  <c r="H8"/>
  <c r="I13"/>
  <c r="D14" i="28" l="1"/>
  <c r="E14"/>
  <c r="E5" i="17"/>
  <c r="E30"/>
  <c r="E34"/>
  <c r="E22"/>
  <c r="E47"/>
  <c r="E19"/>
  <c r="E41"/>
  <c r="E43"/>
  <c r="E12"/>
  <c r="E8"/>
  <c r="E26"/>
  <c r="E24"/>
  <c r="E14"/>
  <c r="E37"/>
  <c r="E45"/>
  <c r="E44"/>
  <c r="E27"/>
  <c r="E23"/>
  <c r="E29"/>
  <c r="E9"/>
  <c r="E48"/>
  <c r="E33"/>
  <c r="E32"/>
  <c r="E17"/>
  <c r="E11"/>
  <c r="E21"/>
  <c r="E36"/>
  <c r="E25"/>
  <c r="E6"/>
  <c r="E35"/>
  <c r="I13" i="25"/>
  <c r="F13"/>
  <c r="E13"/>
  <c r="L13"/>
  <c r="H9" i="31"/>
  <c r="H13"/>
</calcChain>
</file>

<file path=xl/sharedStrings.xml><?xml version="1.0" encoding="utf-8"?>
<sst xmlns="http://schemas.openxmlformats.org/spreadsheetml/2006/main" count="432" uniqueCount="246">
  <si>
    <t>Numar participanti in Registrul participantilor dupa repartizarea aleatorie la luna de referinta   NOIEMBRIE  2020</t>
  </si>
  <si>
    <t>Numar de participanti pentru care se fac viramente in luna de referinta NOIEMBRIE 2020</t>
  </si>
  <si>
    <t>noiembrie 2020</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</si>
  <si>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</si>
  <si>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</si>
  <si>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</si>
  <si>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</si>
  <si>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</si>
  <si>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</si>
  <si>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</si>
  <si>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</si>
  <si>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</si>
  <si>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</si>
  <si>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</si>
  <si>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</si>
  <si>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</si>
  <si>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</si>
  <si>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</si>
  <si>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</si>
  <si>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</si>
  <si>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</si>
  <si>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</si>
  <si>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</si>
  <si>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</si>
  <si>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</si>
  <si>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</si>
  <si>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</si>
  <si>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</si>
  <si>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</si>
  <si>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</si>
  <si>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</si>
  <si>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</si>
  <si>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</si>
  <si>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</si>
  <si>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</si>
  <si>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</si>
  <si>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</si>
  <si>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</si>
  <si>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</si>
  <si>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</si>
  <si>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</si>
  <si>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</si>
  <si>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</si>
  <si>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</si>
  <si>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</si>
  <si>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</si>
  <si>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</si>
  <si>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</si>
  <si>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</si>
  <si>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</si>
  <si>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</si>
  <si>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</si>
  <si>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</si>
  <si>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</si>
  <si>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</si>
  <si>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</si>
  <si>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</si>
  <si>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</si>
  <si>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</si>
  <si>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</si>
  <si>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</si>
  <si>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</si>
  <si>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</si>
  <si>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</si>
  <si>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</si>
  <si>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</si>
  <si>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</si>
  <si>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</si>
  <si>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</si>
  <si>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</si>
  <si>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</si>
  <si>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</si>
  <si>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</si>
  <si>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</si>
  <si>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</si>
  <si>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</si>
  <si>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</si>
  <si>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</si>
  <si>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</si>
  <si>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</si>
  <si>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</si>
  <si>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</si>
  <si>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</si>
  <si>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</si>
  <si>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</si>
  <si>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</si>
  <si>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</si>
  <si>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</si>
  <si>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</si>
  <si>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</si>
  <si>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</si>
  <si>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</si>
  <si>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</si>
  <si>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</si>
  <si>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</si>
  <si>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</si>
  <si>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</si>
  <si>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</si>
  <si>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</si>
  <si>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</si>
  <si>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</si>
  <si>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</si>
  <si>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</si>
  <si>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</si>
  <si>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</si>
  <si>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</si>
  <si>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</si>
  <si>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</si>
  <si>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</si>
  <si>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</si>
  <si>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</si>
  <si>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</si>
  <si>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</si>
  <si>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</si>
  <si>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</si>
  <si>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</si>
  <si>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</si>
  <si>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</si>
  <si>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</si>
  <si>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</si>
  <si>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</si>
  <si>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</si>
  <si>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</si>
  <si>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</si>
  <si>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</si>
  <si>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</si>
  <si>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</si>
  <si>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</si>
  <si>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</si>
  <si>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</si>
  <si>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</si>
  <si>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</si>
  <si>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</si>
  <si>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</si>
  <si>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</si>
  <si>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</si>
  <si>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</si>
  <si>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</si>
  <si>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</si>
  <si>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</si>
  <si>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</si>
  <si>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</si>
  <si>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</si>
  <si>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</si>
  <si>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</si>
  <si>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</si>
  <si>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</si>
  <si>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</si>
  <si>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</si>
  <si>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</si>
  <si>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</si>
  <si>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</si>
  <si>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</si>
  <si>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</si>
  <si>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</si>
  <si>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</si>
  <si>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</si>
  <si>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</si>
  <si>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</si>
  <si>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</si>
  <si>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IANUARIE 2020</t>
  </si>
  <si>
    <t>Ianuarie 2020'</t>
  </si>
  <si>
    <t xml:space="preserve">1Euro 4,8438 BNR 18/03/2020)              </t>
  </si>
  <si>
    <t>ianuarie 2020</t>
  </si>
  <si>
    <t>FEBRUARIE 2020</t>
  </si>
  <si>
    <t>Februarie 2020'</t>
  </si>
  <si>
    <t xml:space="preserve">1Euro 4,8360 BNR 16/04/2020)              </t>
  </si>
  <si>
    <t>februarie 2020</t>
  </si>
  <si>
    <t>MARTIE 2020</t>
  </si>
  <si>
    <t>Martie 2020'</t>
  </si>
  <si>
    <t xml:space="preserve">1Euro 4,8392 BNR 18/05/2020)              </t>
  </si>
  <si>
    <t>martie 2020</t>
  </si>
  <si>
    <t>APRILIE 2020</t>
  </si>
  <si>
    <t>Aprilie 2020'</t>
  </si>
  <si>
    <t>aprilie 2020</t>
  </si>
  <si>
    <t xml:space="preserve">1Euro 4,8394 BNR 18/06/2020)              </t>
  </si>
  <si>
    <t>MAI 2020</t>
  </si>
  <si>
    <t>Mai 2020'</t>
  </si>
  <si>
    <t xml:space="preserve">1Euro 4,8427 BNR 20/07/2020)              </t>
  </si>
  <si>
    <t>mai 2020</t>
  </si>
  <si>
    <t>IUNIE 2020</t>
  </si>
  <si>
    <t>Iunie 2020'</t>
  </si>
  <si>
    <t xml:space="preserve">1Euro 4,8349 BNR 18/08/2020)              </t>
  </si>
  <si>
    <t>iunie 2020</t>
  </si>
  <si>
    <t>IULIE 2020</t>
  </si>
  <si>
    <t>Iulie 2020'</t>
  </si>
  <si>
    <t>iulie 2020</t>
  </si>
  <si>
    <t xml:space="preserve">1Euro 4,8582 BNR 18/09/2020)              </t>
  </si>
  <si>
    <t>AUGUST 2020</t>
  </si>
  <si>
    <t>August 2020'</t>
  </si>
  <si>
    <t>august 2020</t>
  </si>
  <si>
    <t xml:space="preserve">1Euro 4,8746 BNR 19/10/2020)              </t>
  </si>
  <si>
    <t>SEPTEMBRIE 2020</t>
  </si>
  <si>
    <t>Septembrie 2020'</t>
  </si>
  <si>
    <t>septembrie 2020</t>
  </si>
  <si>
    <t xml:space="preserve">1Euro 4,8725BNR 18/11/2020)              </t>
  </si>
  <si>
    <t>OCTOMBRIE 2020</t>
  </si>
  <si>
    <t>Octombrie 2020'</t>
  </si>
  <si>
    <t>octombrie 2020</t>
  </si>
  <si>
    <t xml:space="preserve">1Euro 4,8677 BNR 18/12/2020)              </t>
  </si>
  <si>
    <t>NOIMBRIE 2020</t>
  </si>
  <si>
    <t>NOIEMBRIE 2020</t>
  </si>
  <si>
    <t>Noiembrie 2020'</t>
  </si>
  <si>
    <t>Numar participanti in Registrul Participantilor la luna de referinta  OCTOMBRIE 2020</t>
  </si>
  <si>
    <t>Transferuri validate catre alte fonduri la luna de referinta NOIEMBRIE 2020</t>
  </si>
  <si>
    <t>Transferuri validate de la alte fonduri la luna de referinta   NOIEMBRIE 2020</t>
  </si>
  <si>
    <t>Acte aderare validate pentru luna de referinta  NOIEMBRIE 2020</t>
  </si>
  <si>
    <t>Asigurati repartizati aleatoriu la luna de referinta NOIEMBRIE 2020</t>
  </si>
  <si>
    <t>(BNR  18/01/2021)</t>
  </si>
  <si>
    <t xml:space="preserve">1Euro 4,8740 BNR 18/01/2021)              </t>
  </si>
  <si>
    <t>Situatie centralizatoare
privind numarul participantilor si contributiile virate la fondurile de pensii administrate privat
aferente lunii de referinta NOIEMBRIE 2020</t>
  </si>
  <si>
    <t>1 EUR</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</si>
  <si>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</si>
  <si>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</si>
  <si>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</si>
  <si>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</si>
  <si>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NOIEMBRIE  2020</t>
  </si>
  <si>
    <t>Situatie centralizatoare                
privind valoarea in Euro a viramentelor catre fondurile de pensii administrate privat 
aferente lunilor de referinta IANUARIE 2020 - NOIEMBRIE 2020</t>
  </si>
  <si>
    <t xml:space="preserve">1Euro 4,8438 
BNR (18/03/2020)              </t>
  </si>
  <si>
    <t xml:space="preserve">1Euro 4,8360 
BNR (16/04/2020)              </t>
  </si>
  <si>
    <t xml:space="preserve">1Euro 4,8392 
BNR (18/05/2020)              </t>
  </si>
  <si>
    <t xml:space="preserve">1Euro 4,8394 
BNR (18/06/2020)              </t>
  </si>
  <si>
    <t xml:space="preserve">1Euro 4,8427 
BNR (20/07/2020)              </t>
  </si>
  <si>
    <t xml:space="preserve">1Euro 4,8349 
BNR (18/08/2020)              </t>
  </si>
  <si>
    <t xml:space="preserve">1Euro 4,8582 
BNR (18/09/2020)              </t>
  </si>
  <si>
    <t xml:space="preserve">1Euro 4,8746 
BNR (19/10/2020)              </t>
  </si>
  <si>
    <t xml:space="preserve">1Euro 4,8725 
BNR (18/11/2020)              </t>
  </si>
  <si>
    <t xml:space="preserve">1Euro 4,8677 
BNR (18/12/2020)              </t>
  </si>
  <si>
    <t xml:space="preserve">1Euro 4,8740 
BNR (18/01/2021)              </t>
  </si>
  <si>
    <t>Situatie centralizatoare               
privind evolutia contributiei medii in Euro la pilonul II a participantilor pana la luna de referinta 
NOIEMBRIE 2020</t>
  </si>
  <si>
    <t xml:space="preserve">1Euro 4,8438 
BNR 18/03/2020)              </t>
  </si>
  <si>
    <t xml:space="preserve">1Euro 4,8360 
BNR 16/04/2020)              </t>
  </si>
  <si>
    <t xml:space="preserve">1Euro 4,8392 
BNR 18/05/2020)              </t>
  </si>
  <si>
    <t xml:space="preserve">1Euro 4,8394 
BNR 18/06/2020)              </t>
  </si>
  <si>
    <t xml:space="preserve">1Euro 4,8427 
BNR 20/07/2020)              </t>
  </si>
  <si>
    <t xml:space="preserve">1Euro 4,8349 
BNR 18/08/2020)              </t>
  </si>
  <si>
    <t xml:space="preserve">1Euro 4,8582 
BNR 18/09/2020)              </t>
  </si>
  <si>
    <t xml:space="preserve">1Euro 4,8746 
BNR 19/10/2020)              </t>
  </si>
  <si>
    <t xml:space="preserve">1Euro 4,8725 
BNR 18/11/2020)              </t>
  </si>
  <si>
    <t xml:space="preserve">1Euro 4,867 
BNR 18/12/2020)              </t>
  </si>
  <si>
    <t xml:space="preserve">1Euro 4,8740 
BNR 18/01/2021)              </t>
  </si>
  <si>
    <t>Situatie centralizatoare           
privind repartizarea participantilor dupa judetul 
angajatorului la luna de referinta 
NOIEMBRIE 2020</t>
  </si>
  <si>
    <t>Situatie centralizatoare privind repartizarea participantilor
 dupa judetul de domiciliu pentru care se fac viramente 
la luna de referinta 
NOIEMBRIE 2020</t>
  </si>
  <si>
    <t>Situatie centralizatoare privind numarul de participanti  
care nu figurează cu declaraţii depuse 
in sistemul public de pensii</t>
  </si>
  <si>
    <t>Situatie centralizatoare    
privind repartizarea pe sexe a participantilor    
aferente lunii de referinta NOIEMBRIE 2020</t>
  </si>
  <si>
    <t>Situatie centralizatoare              
privind repartizarea pe sexe si varste a participantilor              
aferente lunii de referinta NOIEMBRIE 2020</t>
  </si>
</sst>
</file>

<file path=xl/styles.xml><?xml version="1.0" encoding="utf-8"?>
<styleSheet xmlns="http://schemas.openxmlformats.org/spreadsheetml/2006/main">
  <numFmts count="1">
    <numFmt numFmtId="164" formatCode="#,##0.0000"/>
  </numFmts>
  <fonts count="39">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i/>
      <sz val="9"/>
      <name val="Arial"/>
      <family val="2"/>
    </font>
    <font>
      <b/>
      <sz val="11"/>
      <name val="Arial"/>
      <family val="2"/>
    </font>
    <font>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4">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1" fillId="0" borderId="0"/>
    <xf numFmtId="0" fontId="7" fillId="0" borderId="0"/>
    <xf numFmtId="0" fontId="21" fillId="23" borderId="7" applyNumberFormat="0" applyFont="0" applyAlignment="0" applyProtection="0"/>
    <xf numFmtId="0" fontId="22" fillId="20"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cellStyleXfs>
  <cellXfs count="125">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27" fillId="0" borderId="0" xfId="0" applyFont="1" applyFill="1" applyAlignment="1">
      <alignment horizontal="center" vertical="center" wrapText="1"/>
    </xf>
    <xf numFmtId="0" fontId="30" fillId="0" borderId="0" xfId="0" applyFont="1"/>
    <xf numFmtId="0" fontId="0" fillId="0" borderId="0" xfId="0" applyAlignment="1">
      <alignment wrapText="1"/>
    </xf>
    <xf numFmtId="0" fontId="3" fillId="0" borderId="0" xfId="38" applyFont="1"/>
    <xf numFmtId="10" fontId="3" fillId="0" borderId="0" xfId="38" applyNumberFormat="1" applyFont="1"/>
    <xf numFmtId="0" fontId="32" fillId="0" borderId="0" xfId="0" applyFont="1" applyAlignment="1">
      <alignment horizontal="right"/>
    </xf>
    <xf numFmtId="164" fontId="32" fillId="0" borderId="0" xfId="0" applyNumberFormat="1" applyFont="1" applyAlignment="1">
      <alignment horizontal="left" vertical="center"/>
    </xf>
    <xf numFmtId="0" fontId="26" fillId="0" borderId="0" xfId="0" applyFont="1"/>
    <xf numFmtId="3" fontId="26" fillId="0" borderId="0" xfId="0" applyNumberFormat="1" applyFont="1"/>
    <xf numFmtId="0" fontId="32" fillId="0" borderId="0" xfId="0" applyFont="1"/>
    <xf numFmtId="0" fontId="2" fillId="24" borderId="10" xfId="0" applyFont="1" applyFill="1" applyBorder="1" applyAlignment="1">
      <alignment horizontal="center" vertical="center" wrapText="1"/>
    </xf>
    <xf numFmtId="3" fontId="6" fillId="0" borderId="10" xfId="0" applyNumberFormat="1" applyFont="1" applyBorder="1"/>
    <xf numFmtId="3" fontId="6" fillId="0" borderId="11" xfId="0" applyNumberFormat="1" applyFont="1" applyBorder="1"/>
    <xf numFmtId="0" fontId="21" fillId="0" borderId="0" xfId="0" applyFont="1"/>
    <xf numFmtId="4" fontId="0" fillId="0" borderId="0" xfId="0" applyNumberFormat="1"/>
    <xf numFmtId="4" fontId="29" fillId="0" borderId="0" xfId="0" applyNumberFormat="1" applyFont="1" applyBorder="1"/>
    <xf numFmtId="0" fontId="35" fillId="0" borderId="0" xfId="38" applyFont="1"/>
    <xf numFmtId="3" fontId="4" fillId="0" borderId="0" xfId="0" applyNumberFormat="1" applyFont="1" applyBorder="1"/>
    <xf numFmtId="3" fontId="0" fillId="0" borderId="0" xfId="0" applyNumberFormat="1" applyBorder="1"/>
    <xf numFmtId="0" fontId="27" fillId="0" borderId="10" xfId="0" applyFont="1" applyFill="1" applyBorder="1" applyAlignment="1">
      <alignment horizontal="center" vertical="center" wrapText="1"/>
    </xf>
    <xf numFmtId="0" fontId="27" fillId="25" borderId="10" xfId="0" applyFont="1" applyFill="1" applyBorder="1" applyAlignment="1">
      <alignment horizontal="center" vertical="center" wrapText="1"/>
    </xf>
    <xf numFmtId="0" fontId="34" fillId="26" borderId="12" xfId="0" applyFont="1" applyFill="1" applyBorder="1" applyAlignment="1">
      <alignment horizontal="center" vertical="center" wrapText="1"/>
    </xf>
    <xf numFmtId="0" fontId="27" fillId="25" borderId="11" xfId="0" applyFont="1" applyFill="1" applyBorder="1" applyAlignment="1">
      <alignment horizontal="center" vertical="center" wrapText="1"/>
    </xf>
    <xf numFmtId="3" fontId="3" fillId="0" borderId="0" xfId="38" applyNumberFormat="1" applyFont="1"/>
    <xf numFmtId="0" fontId="0" fillId="27" borderId="0" xfId="0" applyFill="1"/>
    <xf numFmtId="0" fontId="2" fillId="24" borderId="12" xfId="0" applyFont="1" applyFill="1" applyBorder="1" applyAlignment="1">
      <alignment horizontal="center" vertical="center" wrapText="1"/>
    </xf>
    <xf numFmtId="3" fontId="27" fillId="25" borderId="10" xfId="0" applyNumberFormat="1" applyFont="1" applyFill="1" applyBorder="1" applyAlignment="1">
      <alignment horizontal="center" vertical="center" wrapText="1"/>
    </xf>
    <xf numFmtId="3" fontId="27" fillId="0" borderId="11" xfId="0" applyNumberFormat="1" applyFont="1" applyFill="1" applyBorder="1" applyAlignment="1">
      <alignment horizontal="center" vertical="center" wrapText="1"/>
    </xf>
    <xf numFmtId="0" fontId="36" fillId="0" borderId="0" xfId="0" applyFont="1" applyAlignment="1">
      <alignment horizontal="right"/>
    </xf>
    <xf numFmtId="164" fontId="37" fillId="0" borderId="0" xfId="0" quotePrefix="1" applyNumberFormat="1" applyFont="1" applyAlignment="1">
      <alignment horizontal="left"/>
    </xf>
    <xf numFmtId="0" fontId="36" fillId="0" borderId="0" xfId="0" applyFont="1"/>
    <xf numFmtId="0" fontId="26" fillId="28" borderId="10" xfId="0" applyFont="1" applyFill="1" applyBorder="1" applyAlignment="1">
      <alignment horizontal="center" vertical="center" wrapText="1"/>
    </xf>
    <xf numFmtId="0" fontId="28" fillId="28" borderId="16" xfId="0" applyFont="1" applyFill="1" applyBorder="1" applyAlignment="1">
      <alignment horizontal="centerContinuous"/>
    </xf>
    <xf numFmtId="0" fontId="28" fillId="28" borderId="17" xfId="0" applyFont="1" applyFill="1" applyBorder="1" applyAlignment="1">
      <alignment horizontal="centerContinuous"/>
    </xf>
    <xf numFmtId="3" fontId="28" fillId="28" borderId="17" xfId="0" applyNumberFormat="1" applyFont="1" applyFill="1" applyBorder="1"/>
    <xf numFmtId="3" fontId="28" fillId="28" borderId="18" xfId="0" applyNumberFormat="1" applyFont="1" applyFill="1" applyBorder="1"/>
    <xf numFmtId="0" fontId="26" fillId="29" borderId="12" xfId="0" applyFont="1" applyFill="1" applyBorder="1" applyAlignment="1">
      <alignment horizontal="center"/>
    </xf>
    <xf numFmtId="0" fontId="34" fillId="29" borderId="10" xfId="0" applyFont="1" applyFill="1" applyBorder="1" applyAlignment="1">
      <alignment horizontal="left"/>
    </xf>
    <xf numFmtId="3" fontId="28" fillId="29" borderId="10" xfId="0" applyNumberFormat="1" applyFont="1" applyFill="1" applyBorder="1"/>
    <xf numFmtId="3" fontId="28" fillId="29" borderId="11" xfId="0" applyNumberFormat="1" applyFont="1" applyFill="1" applyBorder="1"/>
    <xf numFmtId="0" fontId="26" fillId="29" borderId="12" xfId="0" quotePrefix="1" applyFont="1" applyFill="1" applyBorder="1" applyAlignment="1">
      <alignment horizontal="center"/>
    </xf>
    <xf numFmtId="0" fontId="26" fillId="29" borderId="10" xfId="0" applyFont="1" applyFill="1" applyBorder="1" applyAlignment="1">
      <alignment horizontal="left"/>
    </xf>
    <xf numFmtId="0" fontId="26" fillId="28" borderId="11" xfId="0" applyFont="1" applyFill="1" applyBorder="1" applyAlignment="1">
      <alignment horizontal="center" vertical="center" wrapText="1"/>
    </xf>
    <xf numFmtId="0" fontId="26" fillId="28" borderId="16" xfId="0" applyFont="1" applyFill="1" applyBorder="1" applyAlignment="1">
      <alignment horizontal="centerContinuous"/>
    </xf>
    <xf numFmtId="10" fontId="28" fillId="28" borderId="17" xfId="0" applyNumberFormat="1" applyFont="1" applyFill="1" applyBorder="1"/>
    <xf numFmtId="10" fontId="28" fillId="29" borderId="10" xfId="0" applyNumberFormat="1" applyFont="1" applyFill="1" applyBorder="1"/>
    <xf numFmtId="3" fontId="28" fillId="28" borderId="17" xfId="0" applyNumberFormat="1" applyFont="1" applyFill="1" applyBorder="1" applyAlignment="1">
      <alignment horizontal="right"/>
    </xf>
    <xf numFmtId="3" fontId="28" fillId="28" borderId="18" xfId="0" applyNumberFormat="1" applyFont="1" applyFill="1" applyBorder="1" applyAlignment="1">
      <alignment horizontal="right"/>
    </xf>
    <xf numFmtId="0" fontId="36" fillId="28" borderId="10" xfId="0" applyFont="1" applyFill="1" applyBorder="1" applyAlignment="1">
      <alignment vertical="center" wrapText="1"/>
    </xf>
    <xf numFmtId="0" fontId="0" fillId="0" borderId="19" xfId="0" applyBorder="1"/>
    <xf numFmtId="0" fontId="0" fillId="0" borderId="16" xfId="0" applyBorder="1"/>
    <xf numFmtId="17" fontId="26" fillId="28" borderId="20" xfId="0" quotePrefix="1" applyNumberFormat="1" applyFont="1" applyFill="1" applyBorder="1" applyAlignment="1">
      <alignment horizontal="center" vertical="center" wrapText="1"/>
    </xf>
    <xf numFmtId="17" fontId="26" fillId="28" borderId="21" xfId="0" quotePrefix="1" applyNumberFormat="1" applyFont="1" applyFill="1" applyBorder="1" applyAlignment="1">
      <alignment horizontal="center" vertical="center" wrapText="1"/>
    </xf>
    <xf numFmtId="0" fontId="26" fillId="28" borderId="12" xfId="0" applyFont="1" applyFill="1" applyBorder="1"/>
    <xf numFmtId="0" fontId="36" fillId="28" borderId="17" xfId="0" applyFont="1" applyFill="1" applyBorder="1" applyAlignment="1">
      <alignment vertical="center" wrapText="1"/>
    </xf>
    <xf numFmtId="0" fontId="36" fillId="28" borderId="18" xfId="0" applyFont="1" applyFill="1" applyBorder="1" applyAlignment="1">
      <alignment vertical="center" wrapText="1"/>
    </xf>
    <xf numFmtId="0" fontId="28" fillId="29" borderId="10" xfId="0" applyFont="1" applyFill="1" applyBorder="1"/>
    <xf numFmtId="0" fontId="28" fillId="29" borderId="11" xfId="0" applyFont="1" applyFill="1" applyBorder="1"/>
    <xf numFmtId="164" fontId="28" fillId="29" borderId="10" xfId="0" applyNumberFormat="1" applyFont="1" applyFill="1" applyBorder="1"/>
    <xf numFmtId="164" fontId="28" fillId="29" borderId="11" xfId="0" applyNumberFormat="1" applyFont="1" applyFill="1" applyBorder="1"/>
    <xf numFmtId="0" fontId="36" fillId="28" borderId="11" xfId="0" applyFont="1" applyFill="1" applyBorder="1" applyAlignment="1">
      <alignment vertical="center" wrapText="1"/>
    </xf>
    <xf numFmtId="2" fontId="28" fillId="28" borderId="17" xfId="0" applyNumberFormat="1" applyFont="1" applyFill="1" applyBorder="1" applyAlignment="1">
      <alignment horizontal="center"/>
    </xf>
    <xf numFmtId="2" fontId="28" fillId="28" borderId="18" xfId="0" applyNumberFormat="1" applyFont="1" applyFill="1" applyBorder="1" applyAlignment="1">
      <alignment horizontal="center"/>
    </xf>
    <xf numFmtId="2" fontId="28" fillId="29" borderId="10" xfId="0" applyNumberFormat="1" applyFont="1" applyFill="1" applyBorder="1" applyAlignment="1">
      <alignment horizontal="center"/>
    </xf>
    <xf numFmtId="2" fontId="28" fillId="29" borderId="11" xfId="0" applyNumberFormat="1" applyFont="1" applyFill="1" applyBorder="1" applyAlignment="1">
      <alignment horizontal="center"/>
    </xf>
    <xf numFmtId="3" fontId="3" fillId="0" borderId="0" xfId="0" applyNumberFormat="1" applyFont="1" applyFill="1" applyBorder="1"/>
    <xf numFmtId="17" fontId="26" fillId="28" borderId="19" xfId="0" quotePrefix="1" applyNumberFormat="1" applyFont="1" applyFill="1" applyBorder="1" applyAlignment="1">
      <alignment horizontal="center" vertical="center" wrapText="1"/>
    </xf>
    <xf numFmtId="3" fontId="28" fillId="29" borderId="16" xfId="0" applyNumberFormat="1" applyFont="1" applyFill="1" applyBorder="1"/>
    <xf numFmtId="3" fontId="28" fillId="29" borderId="17" xfId="0" applyNumberFormat="1" applyFont="1" applyFill="1" applyBorder="1"/>
    <xf numFmtId="3" fontId="28" fillId="29" borderId="18" xfId="0" applyNumberFormat="1" applyFont="1" applyFill="1" applyBorder="1"/>
    <xf numFmtId="0" fontId="26" fillId="28" borderId="12" xfId="38" applyFont="1" applyFill="1" applyBorder="1" applyAlignment="1">
      <alignment horizontal="center"/>
    </xf>
    <xf numFmtId="0" fontId="26" fillId="28" borderId="10" xfId="38" applyFont="1" applyFill="1" applyBorder="1" applyAlignment="1">
      <alignment horizontal="center"/>
    </xf>
    <xf numFmtId="10" fontId="26" fillId="28" borderId="11" xfId="38" applyNumberFormat="1" applyFont="1" applyFill="1" applyBorder="1" applyAlignment="1">
      <alignment horizontal="center"/>
    </xf>
    <xf numFmtId="0" fontId="28" fillId="28" borderId="16" xfId="38" applyFont="1" applyFill="1" applyBorder="1"/>
    <xf numFmtId="0" fontId="28" fillId="28" borderId="17" xfId="38" applyFont="1" applyFill="1" applyBorder="1"/>
    <xf numFmtId="10" fontId="28" fillId="28" borderId="18" xfId="38" applyNumberFormat="1" applyFont="1" applyFill="1" applyBorder="1"/>
    <xf numFmtId="0" fontId="28" fillId="29" borderId="12" xfId="38" applyFont="1" applyFill="1" applyBorder="1"/>
    <xf numFmtId="0" fontId="28" fillId="29" borderId="10" xfId="38" applyFont="1" applyFill="1" applyBorder="1"/>
    <xf numFmtId="10" fontId="28" fillId="29" borderId="11" xfId="38" applyNumberFormat="1" applyFont="1" applyFill="1" applyBorder="1"/>
    <xf numFmtId="0" fontId="26" fillId="28" borderId="11" xfId="38" applyFont="1" applyFill="1" applyBorder="1" applyAlignment="1">
      <alignment horizontal="center" vertical="center" wrapText="1"/>
    </xf>
    <xf numFmtId="0" fontId="26" fillId="28" borderId="11" xfId="38" applyFont="1" applyFill="1" applyBorder="1" applyAlignment="1">
      <alignment horizontal="center"/>
    </xf>
    <xf numFmtId="3" fontId="28" fillId="28" borderId="18" xfId="37" applyNumberFormat="1" applyFont="1" applyFill="1" applyBorder="1"/>
    <xf numFmtId="0" fontId="26" fillId="29" borderId="12" xfId="38" applyFont="1" applyFill="1" applyBorder="1" applyAlignment="1">
      <alignment horizontal="center"/>
    </xf>
    <xf numFmtId="0" fontId="26" fillId="29" borderId="10" xfId="38" applyFont="1" applyFill="1" applyBorder="1"/>
    <xf numFmtId="3" fontId="26" fillId="29" borderId="11" xfId="37" applyNumberFormat="1" applyFont="1" applyFill="1" applyBorder="1"/>
    <xf numFmtId="17" fontId="28" fillId="29" borderId="12" xfId="0" quotePrefix="1" applyNumberFormat="1" applyFont="1" applyFill="1" applyBorder="1"/>
    <xf numFmtId="17" fontId="28" fillId="29" borderId="16" xfId="0" quotePrefix="1" applyNumberFormat="1" applyFont="1" applyFill="1" applyBorder="1"/>
    <xf numFmtId="0" fontId="26" fillId="28" borderId="10" xfId="0" applyFont="1" applyFill="1" applyBorder="1" applyAlignment="1">
      <alignment horizontal="center" vertical="center" wrapText="1"/>
    </xf>
    <xf numFmtId="0" fontId="26" fillId="28" borderId="13"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15" xfId="0" applyFont="1" applyFill="1" applyBorder="1" applyAlignment="1">
      <alignment horizontal="center" vertical="center"/>
    </xf>
    <xf numFmtId="3" fontId="26" fillId="28" borderId="11" xfId="0" applyNumberFormat="1" applyFont="1" applyFill="1" applyBorder="1" applyAlignment="1">
      <alignment horizontal="center" vertical="center" wrapText="1"/>
    </xf>
    <xf numFmtId="0" fontId="26" fillId="28" borderId="12" xfId="0" applyFont="1" applyFill="1" applyBorder="1" applyAlignment="1">
      <alignment horizontal="center" vertical="center" wrapText="1"/>
    </xf>
    <xf numFmtId="3" fontId="26" fillId="28" borderId="10" xfId="0" applyNumberFormat="1" applyFont="1" applyFill="1" applyBorder="1" applyAlignment="1">
      <alignment horizontal="center" vertical="center" wrapText="1"/>
    </xf>
    <xf numFmtId="0" fontId="21" fillId="0" borderId="0" xfId="0" applyFont="1" applyAlignment="1">
      <alignment horizontal="left" vertical="top" wrapText="1"/>
    </xf>
    <xf numFmtId="0" fontId="21" fillId="0" borderId="0" xfId="0" applyNumberFormat="1" applyFont="1" applyAlignment="1">
      <alignment horizontal="left" vertical="top" wrapText="1"/>
    </xf>
    <xf numFmtId="0" fontId="0" fillId="0" borderId="0" xfId="0" applyAlignment="1">
      <alignment horizontal="left" vertical="top"/>
    </xf>
    <xf numFmtId="0" fontId="26" fillId="28" borderId="11" xfId="0" applyFont="1" applyFill="1" applyBorder="1" applyAlignment="1">
      <alignment horizontal="center" vertical="center" wrapText="1"/>
    </xf>
    <xf numFmtId="17" fontId="26" fillId="28" borderId="10" xfId="0" quotePrefix="1" applyNumberFormat="1" applyFont="1" applyFill="1" applyBorder="1" applyAlignment="1">
      <alignment horizontal="center" vertical="center" wrapText="1"/>
    </xf>
    <xf numFmtId="0" fontId="28" fillId="28" borderId="16" xfId="0" applyFont="1" applyFill="1" applyBorder="1" applyAlignment="1">
      <alignment horizontal="center"/>
    </xf>
    <xf numFmtId="0" fontId="28" fillId="28" borderId="17" xfId="0" applyFont="1" applyFill="1" applyBorder="1" applyAlignment="1">
      <alignment horizontal="center"/>
    </xf>
    <xf numFmtId="17" fontId="26" fillId="28" borderId="11" xfId="0" quotePrefix="1" applyNumberFormat="1" applyFont="1" applyFill="1" applyBorder="1" applyAlignment="1">
      <alignment horizontal="center" vertical="center" wrapText="1"/>
    </xf>
    <xf numFmtId="0" fontId="26" fillId="28" borderId="10" xfId="0" quotePrefix="1" applyFont="1" applyFill="1" applyBorder="1" applyAlignment="1">
      <alignment horizontal="center" vertical="center" wrapText="1"/>
    </xf>
    <xf numFmtId="0" fontId="21" fillId="28" borderId="10" xfId="0" applyFont="1" applyFill="1" applyBorder="1" applyAlignment="1">
      <alignment horizontal="center" vertical="center" wrapText="1"/>
    </xf>
    <xf numFmtId="0" fontId="21" fillId="28" borderId="11" xfId="0" applyFont="1" applyFill="1" applyBorder="1" applyAlignment="1">
      <alignment horizontal="center" vertical="center" wrapText="1"/>
    </xf>
    <xf numFmtId="0" fontId="21" fillId="28" borderId="12" xfId="0" applyFont="1" applyFill="1" applyBorder="1" applyAlignment="1">
      <alignment horizontal="center" vertical="center" wrapText="1"/>
    </xf>
    <xf numFmtId="0" fontId="26" fillId="28" borderId="12" xfId="38" applyFont="1" applyFill="1" applyBorder="1" applyAlignment="1">
      <alignment horizontal="center"/>
    </xf>
    <xf numFmtId="0" fontId="26" fillId="28" borderId="10" xfId="38" applyFont="1" applyFill="1" applyBorder="1" applyAlignment="1">
      <alignment horizontal="center"/>
    </xf>
    <xf numFmtId="0" fontId="26" fillId="28" borderId="11" xfId="38" applyFont="1" applyFill="1" applyBorder="1" applyAlignment="1">
      <alignment horizontal="center"/>
    </xf>
    <xf numFmtId="0" fontId="26" fillId="28" borderId="13" xfId="38" applyFont="1" applyFill="1" applyBorder="1" applyAlignment="1">
      <alignment horizontal="center" vertical="center" wrapText="1"/>
    </xf>
    <xf numFmtId="0" fontId="26" fillId="28" borderId="14" xfId="38" applyFont="1" applyFill="1" applyBorder="1" applyAlignment="1">
      <alignment horizontal="center" vertical="center"/>
    </xf>
    <xf numFmtId="0" fontId="26" fillId="28" borderId="15" xfId="38" applyFont="1" applyFill="1" applyBorder="1" applyAlignment="1">
      <alignment horizontal="center" vertical="center"/>
    </xf>
    <xf numFmtId="0" fontId="26" fillId="28" borderId="12" xfId="38" applyFont="1" applyFill="1" applyBorder="1" applyAlignment="1">
      <alignment horizontal="center" vertical="center"/>
    </xf>
    <xf numFmtId="0" fontId="26" fillId="28" borderId="10" xfId="38" applyFont="1" applyFill="1" applyBorder="1" applyAlignment="1">
      <alignment horizontal="center" vertical="center"/>
    </xf>
    <xf numFmtId="0" fontId="26" fillId="28" borderId="13" xfId="37" applyFont="1" applyFill="1" applyBorder="1" applyAlignment="1">
      <alignment horizontal="center" vertical="center" wrapText="1"/>
    </xf>
    <xf numFmtId="0" fontId="26" fillId="28" borderId="14" xfId="37" applyFont="1" applyFill="1" applyBorder="1" applyAlignment="1">
      <alignment horizontal="center" vertical="center"/>
    </xf>
    <xf numFmtId="0" fontId="26" fillId="28" borderId="15" xfId="37" applyFont="1" applyFill="1" applyBorder="1" applyAlignment="1">
      <alignment horizontal="center" vertical="center"/>
    </xf>
    <xf numFmtId="3" fontId="28" fillId="28" borderId="16" xfId="0" applyNumberFormat="1" applyFont="1" applyFill="1" applyBorder="1" applyAlignment="1">
      <alignment horizontal="center"/>
    </xf>
    <xf numFmtId="3" fontId="28" fillId="28" borderId="17" xfId="0" applyNumberFormat="1" applyFont="1" applyFill="1" applyBorder="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_k_participanti_judete_1008"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6"/>
  <c:chart>
    <c:title>
      <c:tx>
        <c:rich>
          <a:bodyPr/>
          <a:lstStyle/>
          <a:p>
            <a:pPr>
              <a:defRPr sz="1050"/>
            </a:pPr>
            <a:r>
              <a:rPr lang="en-US" sz="1050"/>
              <a:t>Repartizarea pe sexe a participantilor
la luna de referinta NOIEMBRIE 2020
</a:t>
            </a:r>
          </a:p>
        </c:rich>
      </c:tx>
      <c:layout>
        <c:manualLayout>
          <c:xMode val="edge"/>
          <c:yMode val="edge"/>
          <c:x val="0.34214441682184682"/>
          <c:y val="8.3328761986943459E-2"/>
        </c:manualLayout>
      </c:layout>
    </c:title>
    <c:view3D>
      <c:perspective val="0"/>
    </c:view3D>
    <c:plotArea>
      <c:layout>
        <c:manualLayout>
          <c:layoutTarget val="inner"/>
          <c:xMode val="edge"/>
          <c:yMode val="edge"/>
          <c:x val="0.15094339622641531"/>
          <c:y val="0.38336052202283888"/>
          <c:w val="0.6270810210876806"/>
          <c:h val="0.36541598694942951"/>
        </c:manualLayout>
      </c:layout>
      <c:pie3DChart>
        <c:varyColors val="1"/>
        <c:ser>
          <c:idx val="0"/>
          <c:order val="0"/>
          <c:dPt>
            <c:idx val="0"/>
            <c:explosion val="8"/>
          </c:dPt>
          <c:dLbls>
            <c:dLbl>
              <c:idx val="0"/>
              <c:layout>
                <c:manualLayout>
                  <c:x val="-0.11432208598786414"/>
                  <c:y val="-0.19734381489426395"/>
                </c:manualLayout>
              </c:layout>
              <c:dLblPos val="bestFit"/>
              <c:showVal val="1"/>
              <c:showPercent val="1"/>
              <c:separator>
</c:separator>
            </c:dLbl>
            <c:dLbl>
              <c:idx val="1"/>
              <c:layout>
                <c:manualLayout>
                  <c:x val="6.0355568761451948E-2"/>
                  <c:y val="-0.28044289732951444"/>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rp_sexe_1120!$E$4:$F$4</c:f>
              <c:strCache>
                <c:ptCount val="2"/>
                <c:pt idx="0">
                  <c:v>femei</c:v>
                </c:pt>
                <c:pt idx="1">
                  <c:v>barbati</c:v>
                </c:pt>
              </c:strCache>
            </c:strRef>
          </c:cat>
          <c:val>
            <c:numRef>
              <c:f>rp_sexe_1120!$E$12:$F$12</c:f>
              <c:numCache>
                <c:formatCode>#,##0</c:formatCode>
                <c:ptCount val="2"/>
                <c:pt idx="0">
                  <c:v>3659037</c:v>
                </c:pt>
                <c:pt idx="1">
                  <c:v>3972375</c:v>
                </c:pt>
              </c:numCache>
            </c:numRef>
          </c:val>
        </c:ser>
        <c:dLbls>
          <c:showVal val="1"/>
          <c:showPercent val="1"/>
          <c:separator>
</c:separator>
        </c:dLbls>
      </c:pie3DChart>
      <c:spPr>
        <a:noFill/>
        <a:ln w="25400">
          <a:noFill/>
        </a:ln>
      </c:spPr>
    </c:plotArea>
    <c:legend>
      <c:legendPos val="r"/>
      <c:layout>
        <c:manualLayout>
          <c:xMode val="edge"/>
          <c:yMode val="edge"/>
          <c:x val="0.45394006421466243"/>
          <c:y val="0.80196393259061804"/>
          <c:w val="8.7680300466643338E-2"/>
          <c:h val="0.1472994642792938"/>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6"/>
  <c:chart>
    <c:title>
      <c:tx>
        <c:rich>
          <a:bodyPr/>
          <a:lstStyle/>
          <a:p>
            <a:pPr>
              <a:defRPr sz="1050"/>
            </a:pPr>
            <a:r>
              <a:rPr lang="en-US" sz="1050"/>
              <a:t>Situatie centralizatoare privind repartizarea</a:t>
            </a:r>
          </a:p>
          <a:p>
            <a:pPr>
              <a:defRPr sz="1050"/>
            </a:pPr>
            <a:r>
              <a:rPr lang="en-US" sz="1050"/>
              <a:t> pe sexe si categorii de varsta a participantilor</a:t>
            </a:r>
          </a:p>
          <a:p>
            <a:pPr>
              <a:defRPr sz="1050"/>
            </a:pPr>
            <a:r>
              <a:rPr lang="en-US" sz="1050"/>
              <a:t> aferente lunii de referinta NOIEMBRIE 2020</a:t>
            </a:r>
          </a:p>
        </c:rich>
      </c:tx>
      <c:layout>
        <c:manualLayout>
          <c:xMode val="edge"/>
          <c:yMode val="edge"/>
          <c:x val="0.31459210455835884"/>
          <c:y val="7.8752508877566796E-2"/>
        </c:manualLayout>
      </c:layout>
    </c:title>
    <c:view3D>
      <c:hPercent val="167"/>
      <c:depthPercent val="100"/>
      <c:rAngAx val="1"/>
    </c:view3D>
    <c:plotArea>
      <c:layout>
        <c:manualLayout>
          <c:layoutTarget val="inner"/>
          <c:xMode val="edge"/>
          <c:yMode val="edge"/>
          <c:x val="0.18934911242603575"/>
          <c:y val="0.27032161057272952"/>
          <c:w val="0.55739644970414159"/>
          <c:h val="0.66918776323598772"/>
        </c:manualLayout>
      </c:layout>
      <c:bar3DChart>
        <c:barDir val="bar"/>
        <c:grouping val="clustered"/>
        <c:ser>
          <c:idx val="0"/>
          <c:order val="0"/>
          <c:tx>
            <c:strRef>
              <c:f>rp_varste_sexe_1120!$E$5:$H$5</c:f>
              <c:strCache>
                <c:ptCount val="1"/>
                <c:pt idx="0">
                  <c:v>15-25 ani 25-35 ani 35-45 ani peste 45 de ani</c:v>
                </c:pt>
              </c:strCache>
            </c:strRef>
          </c:tx>
          <c:dLbls>
            <c:dLbl>
              <c:idx val="0"/>
              <c:layout>
                <c:manualLayout>
                  <c:x val="-0.12459047352808718"/>
                  <c:y val="3.6167879771172029E-3"/>
                </c:manualLayout>
              </c:layout>
              <c:showVal val="1"/>
            </c:dLbl>
            <c:dLbl>
              <c:idx val="1"/>
              <c:layout>
                <c:manualLayout>
                  <c:x val="-0.38075273726878833"/>
                  <c:y val="1.0002530402034698E-4"/>
                </c:manualLayout>
              </c:layout>
              <c:showVal val="1"/>
            </c:dLbl>
            <c:dLbl>
              <c:idx val="2"/>
              <c:layout>
                <c:manualLayout>
                  <c:x val="-0.42080218670891012"/>
                  <c:y val="3.639809674074621E-4"/>
                </c:manualLayout>
              </c:layout>
              <c:showVal val="1"/>
            </c:dLbl>
            <c:dLbl>
              <c:idx val="3"/>
              <c:layout>
                <c:manualLayout>
                  <c:x val="-0.20331100032614274"/>
                  <c:y val="-6.9335000421733677E-3"/>
                </c:manualLayout>
              </c:layout>
              <c:showVal val="1"/>
            </c:dLbl>
            <c:txPr>
              <a:bodyPr/>
              <a:lstStyle/>
              <a:p>
                <a:pPr>
                  <a:defRPr b="1"/>
                </a:pPr>
                <a:endParaRPr lang="en-US"/>
              </a:p>
            </c:txPr>
            <c:showVal val="1"/>
          </c:dLbls>
          <c:cat>
            <c:strRef>
              <c:f>rp_varste_sexe_1120!$E$5:$H$5</c:f>
              <c:strCache>
                <c:ptCount val="4"/>
                <c:pt idx="0">
                  <c:v>15-25 ani</c:v>
                </c:pt>
                <c:pt idx="1">
                  <c:v>25-35 ani</c:v>
                </c:pt>
                <c:pt idx="2">
                  <c:v>35-45 ani</c:v>
                </c:pt>
                <c:pt idx="3">
                  <c:v>peste 45 de ani</c:v>
                </c:pt>
              </c:strCache>
            </c:strRef>
          </c:cat>
          <c:val>
            <c:numRef>
              <c:f>rp_varste_sexe_1120!$E$14:$H$14</c:f>
              <c:numCache>
                <c:formatCode>#,##0</c:formatCode>
                <c:ptCount val="4"/>
                <c:pt idx="0">
                  <c:v>822189</c:v>
                </c:pt>
                <c:pt idx="1">
                  <c:v>2292603</c:v>
                </c:pt>
                <c:pt idx="2">
                  <c:v>2671942</c:v>
                </c:pt>
                <c:pt idx="3">
                  <c:v>1844678</c:v>
                </c:pt>
              </c:numCache>
            </c:numRef>
          </c:val>
        </c:ser>
        <c:dLbls>
          <c:showVal val="1"/>
        </c:dLbls>
        <c:shape val="box"/>
        <c:axId val="118028544"/>
        <c:axId val="118493184"/>
        <c:axId val="0"/>
      </c:bar3DChart>
      <c:catAx>
        <c:axId val="118028544"/>
        <c:scaling>
          <c:orientation val="minMax"/>
        </c:scaling>
        <c:axPos val="l"/>
        <c:numFmt formatCode="General" sourceLinked="1"/>
        <c:tickLblPos val="low"/>
        <c:txPr>
          <a:bodyPr rot="0" vert="horz"/>
          <a:lstStyle/>
          <a:p>
            <a:pPr>
              <a:defRPr b="1"/>
            </a:pPr>
            <a:endParaRPr lang="en-US"/>
          </a:p>
        </c:txPr>
        <c:crossAx val="118493184"/>
        <c:crosses val="autoZero"/>
        <c:lblAlgn val="ctr"/>
        <c:lblOffset val="100"/>
        <c:tickLblSkip val="1"/>
        <c:tickMarkSkip val="1"/>
      </c:catAx>
      <c:valAx>
        <c:axId val="118493184"/>
        <c:scaling>
          <c:orientation val="minMax"/>
        </c:scaling>
        <c:axPos val="b"/>
        <c:majorGridlines/>
        <c:numFmt formatCode="#,##0" sourceLinked="1"/>
        <c:tickLblPos val="nextTo"/>
        <c:txPr>
          <a:bodyPr rot="0" vert="horz"/>
          <a:lstStyle/>
          <a:p>
            <a:pPr>
              <a:defRPr b="1"/>
            </a:pPr>
            <a:endParaRPr lang="en-US"/>
          </a:p>
        </c:txPr>
        <c:crossAx val="118028544"/>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44" r="0.75000000000000044"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204940</xdr:colOff>
      <xdr:row>32</xdr:row>
      <xdr:rowOff>119219</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24025"/>
          <a:ext cx="8358340" cy="40054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238799</xdr:colOff>
      <xdr:row>29</xdr:row>
      <xdr:rowOff>24356</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857250"/>
          <a:ext cx="7773074" cy="40724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100126</xdr:colOff>
      <xdr:row>27</xdr:row>
      <xdr:rowOff>6800</xdr:rowOff>
    </xdr:to>
    <xdr:pic>
      <xdr:nvPicPr>
        <xdr:cNvPr id="4" name="Picture 3"/>
        <xdr:cNvPicPr>
          <a:picLocks noChangeAspect="1"/>
        </xdr:cNvPicPr>
      </xdr:nvPicPr>
      <xdr:blipFill>
        <a:blip xmlns:r="http://schemas.openxmlformats.org/officeDocument/2006/relationships" r:embed="rId1" cstate="print"/>
        <a:stretch>
          <a:fillRect/>
        </a:stretch>
      </xdr:blipFill>
      <xdr:spPr>
        <a:xfrm>
          <a:off x="609600" y="914400"/>
          <a:ext cx="7901101" cy="3731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9525</xdr:rowOff>
    </xdr:to>
    <xdr:graphicFrame macro="">
      <xdr:nvGraphicFramePr>
        <xdr:cNvPr id="606214"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0</xdr:rowOff>
    </xdr:to>
    <xdr:graphicFrame macro="">
      <xdr:nvGraphicFramePr>
        <xdr:cNvPr id="6236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B1:N31"/>
  <sheetViews>
    <sheetView tabSelected="1" zoomScaleNormal="100" workbookViewId="0">
      <selection activeCell="H22" sqref="H22"/>
    </sheetView>
  </sheetViews>
  <sheetFormatPr defaultRowHeight="12.75"/>
  <cols>
    <col min="2" max="2" width="6.28515625" customWidth="1"/>
    <col min="3" max="3" width="17.85546875" style="7" customWidth="1"/>
    <col min="4" max="4" width="13.5703125" customWidth="1"/>
    <col min="5" max="5" width="12.85546875" customWidth="1"/>
    <col min="6" max="7" width="13.7109375" bestFit="1" customWidth="1"/>
    <col min="8" max="8" width="12.42578125" customWidth="1"/>
    <col min="9" max="9" width="16.42578125" customWidth="1"/>
    <col min="10" max="10" width="15.42578125" style="4" bestFit="1" customWidth="1"/>
    <col min="11" max="11" width="14.5703125" style="4" customWidth="1"/>
  </cols>
  <sheetData>
    <row r="1" spans="2:14" ht="13.5" thickBot="1"/>
    <row r="2" spans="2:14" ht="40.5" customHeight="1">
      <c r="B2" s="94" t="s">
        <v>210</v>
      </c>
      <c r="C2" s="95"/>
      <c r="D2" s="95"/>
      <c r="E2" s="95"/>
      <c r="F2" s="95"/>
      <c r="G2" s="95"/>
      <c r="H2" s="95"/>
      <c r="I2" s="95"/>
      <c r="J2" s="95"/>
      <c r="K2" s="96"/>
    </row>
    <row r="3" spans="2:14" s="5" customFormat="1" ht="27.75" customHeight="1">
      <c r="B3" s="98" t="s">
        <v>7</v>
      </c>
      <c r="C3" s="93" t="s">
        <v>148</v>
      </c>
      <c r="D3" s="93" t="s">
        <v>101</v>
      </c>
      <c r="E3" s="93" t="s">
        <v>116</v>
      </c>
      <c r="F3" s="93" t="s">
        <v>117</v>
      </c>
      <c r="G3" s="93"/>
      <c r="H3" s="93"/>
      <c r="I3" s="93" t="s">
        <v>118</v>
      </c>
      <c r="J3" s="99" t="s">
        <v>119</v>
      </c>
      <c r="K3" s="97" t="s">
        <v>120</v>
      </c>
    </row>
    <row r="4" spans="2:14" s="5" customFormat="1" ht="56.25" customHeight="1">
      <c r="B4" s="98" t="s">
        <v>7</v>
      </c>
      <c r="C4" s="93"/>
      <c r="D4" s="93"/>
      <c r="E4" s="93"/>
      <c r="F4" s="37" t="s">
        <v>5</v>
      </c>
      <c r="G4" s="37" t="s">
        <v>121</v>
      </c>
      <c r="H4" s="37" t="s">
        <v>122</v>
      </c>
      <c r="I4" s="93"/>
      <c r="J4" s="99"/>
      <c r="K4" s="97"/>
    </row>
    <row r="5" spans="2:14" s="6" customFormat="1" ht="13.5" hidden="1" customHeight="1">
      <c r="B5" s="27"/>
      <c r="C5" s="25"/>
      <c r="D5" s="26" t="s">
        <v>106</v>
      </c>
      <c r="E5" s="26" t="s">
        <v>129</v>
      </c>
      <c r="F5" s="26" t="s">
        <v>130</v>
      </c>
      <c r="G5" s="26" t="s">
        <v>131</v>
      </c>
      <c r="H5" s="26" t="s">
        <v>132</v>
      </c>
      <c r="I5" s="25"/>
      <c r="J5" s="32" t="s">
        <v>133</v>
      </c>
      <c r="K5" s="33"/>
    </row>
    <row r="6" spans="2:14" ht="15">
      <c r="B6" s="42">
        <v>1</v>
      </c>
      <c r="C6" s="43" t="s">
        <v>158</v>
      </c>
      <c r="D6" s="44">
        <v>1067491</v>
      </c>
      <c r="E6" s="44">
        <v>1116967</v>
      </c>
      <c r="F6" s="44">
        <v>113514389</v>
      </c>
      <c r="G6" s="44">
        <v>104981851</v>
      </c>
      <c r="H6" s="44">
        <v>8532538</v>
      </c>
      <c r="I6" s="44">
        <f t="shared" ref="I6:I12" si="0">F6/$C$15</f>
        <v>23289780.262617975</v>
      </c>
      <c r="J6" s="44">
        <v>2798884212</v>
      </c>
      <c r="K6" s="45">
        <f t="shared" ref="K6:K12" si="1">J6/$C$15</f>
        <v>574247889.20804274</v>
      </c>
      <c r="N6" s="21"/>
    </row>
    <row r="7" spans="2:14" ht="15">
      <c r="B7" s="46">
        <v>2</v>
      </c>
      <c r="C7" s="43" t="s">
        <v>123</v>
      </c>
      <c r="D7" s="44">
        <v>1613208</v>
      </c>
      <c r="E7" s="44">
        <v>1690175</v>
      </c>
      <c r="F7" s="44">
        <v>172330503</v>
      </c>
      <c r="G7" s="44">
        <v>157892815</v>
      </c>
      <c r="H7" s="44">
        <v>14437688</v>
      </c>
      <c r="I7" s="44">
        <f t="shared" si="0"/>
        <v>35357099.5075913</v>
      </c>
      <c r="J7" s="44">
        <v>4209416754</v>
      </c>
      <c r="K7" s="45">
        <f t="shared" si="1"/>
        <v>863647261.79729176</v>
      </c>
      <c r="N7" s="21"/>
    </row>
    <row r="8" spans="2:14" ht="15">
      <c r="B8" s="46">
        <v>3</v>
      </c>
      <c r="C8" s="47" t="s">
        <v>3</v>
      </c>
      <c r="D8" s="44">
        <v>690287</v>
      </c>
      <c r="E8" s="44">
        <v>716890</v>
      </c>
      <c r="F8" s="44">
        <v>62150436</v>
      </c>
      <c r="G8" s="44">
        <v>57344175</v>
      </c>
      <c r="H8" s="44">
        <v>4806261</v>
      </c>
      <c r="I8" s="44">
        <f t="shared" si="0"/>
        <v>12751423.061140748</v>
      </c>
      <c r="J8" s="44">
        <v>1528779850</v>
      </c>
      <c r="K8" s="45">
        <f t="shared" si="1"/>
        <v>313660207.22199428</v>
      </c>
      <c r="N8" s="21"/>
    </row>
    <row r="9" spans="2:14" ht="15">
      <c r="B9" s="46">
        <v>4</v>
      </c>
      <c r="C9" s="47" t="s">
        <v>4</v>
      </c>
      <c r="D9" s="44">
        <v>477701</v>
      </c>
      <c r="E9" s="44">
        <v>494474</v>
      </c>
      <c r="F9" s="44">
        <v>42061222</v>
      </c>
      <c r="G9" s="44">
        <v>38333682</v>
      </c>
      <c r="H9" s="44">
        <v>3727540</v>
      </c>
      <c r="I9" s="44">
        <f t="shared" si="0"/>
        <v>8629713.1719327047</v>
      </c>
      <c r="J9" s="44">
        <v>1021985917</v>
      </c>
      <c r="K9" s="45">
        <f t="shared" si="1"/>
        <v>209681148.33812067</v>
      </c>
      <c r="N9" s="21"/>
    </row>
    <row r="10" spans="2:14" ht="15">
      <c r="B10" s="46">
        <v>5</v>
      </c>
      <c r="C10" s="47" t="s">
        <v>124</v>
      </c>
      <c r="D10" s="44">
        <v>956121</v>
      </c>
      <c r="E10" s="44">
        <v>994256</v>
      </c>
      <c r="F10" s="44">
        <v>87367015</v>
      </c>
      <c r="G10" s="44">
        <v>80402323</v>
      </c>
      <c r="H10" s="44">
        <v>6964692</v>
      </c>
      <c r="I10" s="44">
        <f t="shared" si="0"/>
        <v>17925115.92121461</v>
      </c>
      <c r="J10" s="44">
        <v>2143509248</v>
      </c>
      <c r="K10" s="45">
        <f t="shared" si="1"/>
        <v>439784416.90603203</v>
      </c>
      <c r="N10" s="21"/>
    </row>
    <row r="11" spans="2:14" ht="15">
      <c r="B11" s="46">
        <v>6</v>
      </c>
      <c r="C11" s="47" t="s">
        <v>125</v>
      </c>
      <c r="D11" s="44">
        <v>790996</v>
      </c>
      <c r="E11" s="44">
        <v>824280</v>
      </c>
      <c r="F11" s="44">
        <v>76137311</v>
      </c>
      <c r="G11" s="44">
        <v>70128623</v>
      </c>
      <c r="H11" s="44">
        <v>6008688</v>
      </c>
      <c r="I11" s="44">
        <f t="shared" si="0"/>
        <v>15621114.279852279</v>
      </c>
      <c r="J11" s="44">
        <v>1869630175</v>
      </c>
      <c r="K11" s="45">
        <f t="shared" si="1"/>
        <v>383592567.70619619</v>
      </c>
      <c r="N11" s="21"/>
    </row>
    <row r="12" spans="2:14" ht="15">
      <c r="B12" s="46">
        <v>7</v>
      </c>
      <c r="C12" s="47" t="s">
        <v>157</v>
      </c>
      <c r="D12" s="44">
        <v>2035608</v>
      </c>
      <c r="E12" s="44">
        <v>2148557</v>
      </c>
      <c r="F12" s="44">
        <v>265125994</v>
      </c>
      <c r="G12" s="44">
        <v>244976742</v>
      </c>
      <c r="H12" s="44">
        <v>20149252</v>
      </c>
      <c r="I12" s="44">
        <f t="shared" si="0"/>
        <v>54395977.431267954</v>
      </c>
      <c r="J12" s="44">
        <v>6531416194</v>
      </c>
      <c r="K12" s="45">
        <f t="shared" si="1"/>
        <v>1340052563.3976202</v>
      </c>
      <c r="N12" s="21"/>
    </row>
    <row r="13" spans="2:14" ht="15.75" thickBot="1">
      <c r="B13" s="38" t="s">
        <v>8</v>
      </c>
      <c r="C13" s="39"/>
      <c r="D13" s="40">
        <f t="shared" ref="D13:K13" si="2">SUM(D6:D12)</f>
        <v>7631412</v>
      </c>
      <c r="E13" s="40">
        <f t="shared" si="2"/>
        <v>7985599</v>
      </c>
      <c r="F13" s="40">
        <f t="shared" si="2"/>
        <v>818686870</v>
      </c>
      <c r="G13" s="40">
        <f t="shared" si="2"/>
        <v>754060211</v>
      </c>
      <c r="H13" s="40">
        <f t="shared" si="2"/>
        <v>64626659</v>
      </c>
      <c r="I13" s="40">
        <f t="shared" si="2"/>
        <v>167970223.63561755</v>
      </c>
      <c r="J13" s="40">
        <f t="shared" si="2"/>
        <v>20103622350</v>
      </c>
      <c r="K13" s="41">
        <f t="shared" si="2"/>
        <v>4124666054.5752978</v>
      </c>
      <c r="N13" s="20"/>
    </row>
    <row r="15" spans="2:14" s="13" customFormat="1">
      <c r="B15" s="34" t="s">
        <v>211</v>
      </c>
      <c r="C15" s="35">
        <v>4.8739999999999997</v>
      </c>
      <c r="J15" s="14"/>
      <c r="K15" s="14"/>
    </row>
    <row r="16" spans="2:14">
      <c r="B16" s="36"/>
      <c r="C16" s="36" t="s">
        <v>208</v>
      </c>
    </row>
    <row r="17" spans="7:7">
      <c r="G17" s="20"/>
    </row>
    <row r="18" spans="7:7">
      <c r="G18" s="20"/>
    </row>
    <row r="19" spans="7:7">
      <c r="G19" s="20"/>
    </row>
    <row r="20" spans="7:7">
      <c r="G20" s="20"/>
    </row>
    <row r="21" spans="7:7">
      <c r="G21" s="20"/>
    </row>
    <row r="22" spans="7:7">
      <c r="G22" s="20"/>
    </row>
    <row r="23" spans="7:7">
      <c r="G23" s="20"/>
    </row>
    <row r="24" spans="7:7">
      <c r="G24" s="20"/>
    </row>
    <row r="25" spans="7:7">
      <c r="G25" s="20"/>
    </row>
    <row r="26" spans="7:7">
      <c r="G26" s="20"/>
    </row>
    <row r="27" spans="7:7">
      <c r="G27" s="20"/>
    </row>
    <row r="28" spans="7:7">
      <c r="G28" s="20"/>
    </row>
    <row r="29" spans="7:7">
      <c r="G29" s="20"/>
    </row>
    <row r="30" spans="7:7">
      <c r="G30" s="20"/>
    </row>
    <row r="31" spans="7:7">
      <c r="G31" s="20"/>
    </row>
  </sheetData>
  <mergeCells count="9">
    <mergeCell ref="F3:H3"/>
    <mergeCell ref="B2:K2"/>
    <mergeCell ref="K3:K4"/>
    <mergeCell ref="I3:I4"/>
    <mergeCell ref="B3:B4"/>
    <mergeCell ref="C3:C4"/>
    <mergeCell ref="D3:D4"/>
    <mergeCell ref="E3:E4"/>
    <mergeCell ref="J3:J4"/>
  </mergeCells>
  <phoneticPr fontId="33" type="noConversion"/>
  <printOptions horizontalCentered="1" verticalCentered="1"/>
  <pageMargins left="0.196850393700787" right="0.23622047244094499" top="0.59055118110236204" bottom="0.43307086614173201" header="0.35433070866141703" footer="0.196850393700787"/>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topLeftCell="A16" workbookViewId="0">
      <selection activeCell="K14" sqref="K14"/>
    </sheetView>
  </sheetViews>
  <sheetFormatPr defaultRowHeight="15"/>
  <cols>
    <col min="1" max="1" width="9.140625" style="9"/>
    <col min="2" max="2" width="7.85546875" style="9" customWidth="1"/>
    <col min="3" max="3" width="20.140625" style="9" customWidth="1"/>
    <col min="4" max="4" width="13.7109375" style="9" customWidth="1"/>
    <col min="5" max="5" width="16.5703125" style="10" customWidth="1"/>
    <col min="6" max="6" width="2.28515625" style="9" customWidth="1"/>
    <col min="7" max="16384" width="9.140625" style="9"/>
  </cols>
  <sheetData>
    <row r="1" spans="2:5" ht="15.75" thickBot="1"/>
    <row r="2" spans="2:5" ht="52.5" customHeight="1">
      <c r="B2" s="115" t="s">
        <v>241</v>
      </c>
      <c r="C2" s="116"/>
      <c r="D2" s="116"/>
      <c r="E2" s="117"/>
    </row>
    <row r="3" spans="2:5">
      <c r="B3" s="112" t="s">
        <v>9</v>
      </c>
      <c r="C3" s="113"/>
      <c r="D3" s="113" t="s">
        <v>10</v>
      </c>
      <c r="E3" s="114"/>
    </row>
    <row r="4" spans="2:5">
      <c r="B4" s="76" t="s">
        <v>11</v>
      </c>
      <c r="C4" s="77" t="s">
        <v>12</v>
      </c>
      <c r="D4" s="77" t="s">
        <v>13</v>
      </c>
      <c r="E4" s="78" t="s">
        <v>14</v>
      </c>
    </row>
    <row r="5" spans="2:5" ht="15.75">
      <c r="B5" s="82"/>
      <c r="C5" s="83" t="s">
        <v>15</v>
      </c>
      <c r="D5" s="44">
        <v>106471</v>
      </c>
      <c r="E5" s="84">
        <f t="shared" ref="E5:E48" si="0">D5/$D$48</f>
        <v>1.3951677618768322E-2</v>
      </c>
    </row>
    <row r="6" spans="2:5" ht="15.75">
      <c r="B6" s="82" t="s">
        <v>16</v>
      </c>
      <c r="C6" s="83" t="s">
        <v>17</v>
      </c>
      <c r="D6" s="44">
        <v>69221</v>
      </c>
      <c r="E6" s="84">
        <f t="shared" si="0"/>
        <v>9.070536356836717E-3</v>
      </c>
    </row>
    <row r="7" spans="2:5" ht="15.75">
      <c r="B7" s="82" t="s">
        <v>18</v>
      </c>
      <c r="C7" s="83" t="s">
        <v>19</v>
      </c>
      <c r="D7" s="44">
        <v>97285</v>
      </c>
      <c r="E7" s="84">
        <f t="shared" si="0"/>
        <v>1.2747968527973592E-2</v>
      </c>
    </row>
    <row r="8" spans="2:5" ht="15.75">
      <c r="B8" s="82" t="s">
        <v>20</v>
      </c>
      <c r="C8" s="83" t="s">
        <v>21</v>
      </c>
      <c r="D8" s="44">
        <v>125437</v>
      </c>
      <c r="E8" s="84">
        <f t="shared" si="0"/>
        <v>1.6436931985850063E-2</v>
      </c>
    </row>
    <row r="9" spans="2:5" ht="15.75">
      <c r="B9" s="82" t="s">
        <v>22</v>
      </c>
      <c r="C9" s="83" t="s">
        <v>23</v>
      </c>
      <c r="D9" s="44">
        <v>104817</v>
      </c>
      <c r="E9" s="84">
        <f t="shared" si="0"/>
        <v>1.3734941843003627E-2</v>
      </c>
    </row>
    <row r="10" spans="2:5" ht="15.75">
      <c r="B10" s="82" t="s">
        <v>24</v>
      </c>
      <c r="C10" s="83" t="s">
        <v>25</v>
      </c>
      <c r="D10" s="44">
        <v>157968</v>
      </c>
      <c r="E10" s="84">
        <f t="shared" si="0"/>
        <v>2.0699707996370789E-2</v>
      </c>
    </row>
    <row r="11" spans="2:5" ht="15.75">
      <c r="B11" s="82" t="s">
        <v>26</v>
      </c>
      <c r="C11" s="83" t="s">
        <v>27</v>
      </c>
      <c r="D11" s="44">
        <v>69586</v>
      </c>
      <c r="E11" s="84">
        <f t="shared" si="0"/>
        <v>9.118364989336181E-3</v>
      </c>
    </row>
    <row r="12" spans="2:5" ht="15.75">
      <c r="B12" s="82" t="s">
        <v>28</v>
      </c>
      <c r="C12" s="83" t="s">
        <v>29</v>
      </c>
      <c r="D12" s="44">
        <v>58295</v>
      </c>
      <c r="E12" s="84">
        <f t="shared" si="0"/>
        <v>7.6388222782363211E-3</v>
      </c>
    </row>
    <row r="13" spans="2:5" ht="15.75">
      <c r="B13" s="82" t="s">
        <v>30</v>
      </c>
      <c r="C13" s="83" t="s">
        <v>31</v>
      </c>
      <c r="D13" s="44">
        <v>137913</v>
      </c>
      <c r="E13" s="84">
        <f t="shared" si="0"/>
        <v>1.8071753955886539E-2</v>
      </c>
    </row>
    <row r="14" spans="2:5" ht="15.75">
      <c r="B14" s="82" t="s">
        <v>32</v>
      </c>
      <c r="C14" s="83" t="s">
        <v>33</v>
      </c>
      <c r="D14" s="44">
        <v>48744</v>
      </c>
      <c r="E14" s="84">
        <f t="shared" si="0"/>
        <v>6.3872845549421261E-3</v>
      </c>
    </row>
    <row r="15" spans="2:5" ht="15.75">
      <c r="B15" s="82" t="s">
        <v>34</v>
      </c>
      <c r="C15" s="83" t="s">
        <v>35</v>
      </c>
      <c r="D15" s="44">
        <v>72219</v>
      </c>
      <c r="E15" s="84">
        <f t="shared" si="0"/>
        <v>9.4633863300788903E-3</v>
      </c>
    </row>
    <row r="16" spans="2:5" ht="15.75">
      <c r="B16" s="82" t="s">
        <v>36</v>
      </c>
      <c r="C16" s="83" t="s">
        <v>37</v>
      </c>
      <c r="D16" s="44">
        <v>47950</v>
      </c>
      <c r="E16" s="84">
        <f t="shared" si="0"/>
        <v>6.2832408995871277E-3</v>
      </c>
    </row>
    <row r="17" spans="2:5" ht="15.75">
      <c r="B17" s="82" t="s">
        <v>38</v>
      </c>
      <c r="C17" s="83" t="s">
        <v>39</v>
      </c>
      <c r="D17" s="44">
        <v>216537</v>
      </c>
      <c r="E17" s="84">
        <f t="shared" si="0"/>
        <v>2.8374434508319037E-2</v>
      </c>
    </row>
    <row r="18" spans="2:5" ht="15.75">
      <c r="B18" s="82" t="s">
        <v>40</v>
      </c>
      <c r="C18" s="83" t="s">
        <v>41</v>
      </c>
      <c r="D18" s="44">
        <v>178763</v>
      </c>
      <c r="E18" s="84">
        <f t="shared" si="0"/>
        <v>2.3424629675347104E-2</v>
      </c>
    </row>
    <row r="19" spans="2:5" ht="15.75">
      <c r="B19" s="82" t="s">
        <v>42</v>
      </c>
      <c r="C19" s="83" t="s">
        <v>43</v>
      </c>
      <c r="D19" s="44">
        <v>54223</v>
      </c>
      <c r="E19" s="84">
        <f t="shared" si="0"/>
        <v>7.1052381918313414E-3</v>
      </c>
    </row>
    <row r="20" spans="2:5" ht="15.75">
      <c r="B20" s="82" t="s">
        <v>44</v>
      </c>
      <c r="C20" s="83" t="s">
        <v>45</v>
      </c>
      <c r="D20" s="44">
        <v>68295</v>
      </c>
      <c r="E20" s="84">
        <f t="shared" si="0"/>
        <v>8.949195771372322E-3</v>
      </c>
    </row>
    <row r="21" spans="2:5" ht="15.75">
      <c r="B21" s="82" t="s">
        <v>46</v>
      </c>
      <c r="C21" s="83" t="s">
        <v>47</v>
      </c>
      <c r="D21" s="44">
        <v>132204</v>
      </c>
      <c r="E21" s="84">
        <f t="shared" si="0"/>
        <v>1.7323661728655196E-2</v>
      </c>
    </row>
    <row r="22" spans="2:5" ht="15.75">
      <c r="B22" s="82" t="s">
        <v>48</v>
      </c>
      <c r="C22" s="83" t="s">
        <v>49</v>
      </c>
      <c r="D22" s="44">
        <v>124415</v>
      </c>
      <c r="E22" s="84">
        <f t="shared" si="0"/>
        <v>1.6303011814851564E-2</v>
      </c>
    </row>
    <row r="23" spans="2:5" ht="15.75">
      <c r="B23" s="82" t="s">
        <v>50</v>
      </c>
      <c r="C23" s="83" t="s">
        <v>51</v>
      </c>
      <c r="D23" s="44">
        <v>71260</v>
      </c>
      <c r="E23" s="84">
        <f t="shared" si="0"/>
        <v>9.3377215120871472E-3</v>
      </c>
    </row>
    <row r="24" spans="2:5" ht="15.75">
      <c r="B24" s="82" t="s">
        <v>52</v>
      </c>
      <c r="C24" s="83" t="s">
        <v>53</v>
      </c>
      <c r="D24" s="44">
        <v>98963</v>
      </c>
      <c r="E24" s="84">
        <f t="shared" si="0"/>
        <v>1.2967849200121812E-2</v>
      </c>
    </row>
    <row r="25" spans="2:5" ht="15.75">
      <c r="B25" s="82" t="s">
        <v>54</v>
      </c>
      <c r="C25" s="83" t="s">
        <v>55</v>
      </c>
      <c r="D25" s="44">
        <v>107446</v>
      </c>
      <c r="E25" s="84">
        <f t="shared" si="0"/>
        <v>1.4079439034349082E-2</v>
      </c>
    </row>
    <row r="26" spans="2:5" ht="15.75">
      <c r="B26" s="82" t="s">
        <v>56</v>
      </c>
      <c r="C26" s="83" t="s">
        <v>57</v>
      </c>
      <c r="D26" s="44">
        <v>34067</v>
      </c>
      <c r="E26" s="84">
        <f t="shared" si="0"/>
        <v>4.4640493790664166E-3</v>
      </c>
    </row>
    <row r="27" spans="2:5" ht="15.75">
      <c r="B27" s="82" t="s">
        <v>58</v>
      </c>
      <c r="C27" s="83" t="s">
        <v>59</v>
      </c>
      <c r="D27" s="44">
        <v>198910</v>
      </c>
      <c r="E27" s="84">
        <f t="shared" si="0"/>
        <v>2.6064639151968206E-2</v>
      </c>
    </row>
    <row r="28" spans="2:5" ht="15.75">
      <c r="B28" s="82" t="s">
        <v>60</v>
      </c>
      <c r="C28" s="83" t="s">
        <v>61</v>
      </c>
      <c r="D28" s="44">
        <v>23131</v>
      </c>
      <c r="E28" s="84">
        <f t="shared" si="0"/>
        <v>3.0310249269728854E-3</v>
      </c>
    </row>
    <row r="29" spans="2:5" ht="15.75">
      <c r="B29" s="82" t="s">
        <v>62</v>
      </c>
      <c r="C29" s="83" t="s">
        <v>63</v>
      </c>
      <c r="D29" s="44">
        <v>134789</v>
      </c>
      <c r="E29" s="84">
        <f t="shared" si="0"/>
        <v>1.7662393276630852E-2</v>
      </c>
    </row>
    <row r="30" spans="2:5" ht="15.75">
      <c r="B30" s="82" t="s">
        <v>64</v>
      </c>
      <c r="C30" s="83" t="s">
        <v>65</v>
      </c>
      <c r="D30" s="44">
        <v>41414</v>
      </c>
      <c r="E30" s="84">
        <f t="shared" si="0"/>
        <v>5.4267807844734367E-3</v>
      </c>
    </row>
    <row r="31" spans="2:5" ht="15.75">
      <c r="B31" s="82" t="s">
        <v>66</v>
      </c>
      <c r="C31" s="83" t="s">
        <v>67</v>
      </c>
      <c r="D31" s="44">
        <v>161164</v>
      </c>
      <c r="E31" s="84">
        <f t="shared" si="0"/>
        <v>2.1118503364777056E-2</v>
      </c>
    </row>
    <row r="32" spans="2:5" ht="15.75">
      <c r="B32" s="82" t="s">
        <v>68</v>
      </c>
      <c r="C32" s="83" t="s">
        <v>69</v>
      </c>
      <c r="D32" s="44">
        <v>105134</v>
      </c>
      <c r="E32" s="84">
        <f t="shared" si="0"/>
        <v>1.3776480682736039E-2</v>
      </c>
    </row>
    <row r="33" spans="2:13" ht="15.75">
      <c r="B33" s="82" t="s">
        <v>70</v>
      </c>
      <c r="C33" s="83" t="s">
        <v>71</v>
      </c>
      <c r="D33" s="44">
        <v>77503</v>
      </c>
      <c r="E33" s="84">
        <f t="shared" si="0"/>
        <v>1.0155787683851954E-2</v>
      </c>
    </row>
    <row r="34" spans="2:13" ht="15.75">
      <c r="B34" s="82" t="s">
        <v>72</v>
      </c>
      <c r="C34" s="83" t="s">
        <v>73</v>
      </c>
      <c r="D34" s="44">
        <v>173063</v>
      </c>
      <c r="E34" s="84">
        <f t="shared" si="0"/>
        <v>2.2677716784259585E-2</v>
      </c>
    </row>
    <row r="35" spans="2:13" ht="15.75">
      <c r="B35" s="82" t="s">
        <v>74</v>
      </c>
      <c r="C35" s="83" t="s">
        <v>75</v>
      </c>
      <c r="D35" s="44">
        <v>122689</v>
      </c>
      <c r="E35" s="84">
        <f t="shared" si="0"/>
        <v>1.607684134993629E-2</v>
      </c>
    </row>
    <row r="36" spans="2:13" ht="15.75">
      <c r="B36" s="82" t="s">
        <v>76</v>
      </c>
      <c r="C36" s="83" t="s">
        <v>77</v>
      </c>
      <c r="D36" s="44">
        <v>69197</v>
      </c>
      <c r="E36" s="84">
        <f t="shared" si="0"/>
        <v>9.0673914604531905E-3</v>
      </c>
    </row>
    <row r="37" spans="2:13" ht="15.75">
      <c r="B37" s="82" t="s">
        <v>78</v>
      </c>
      <c r="C37" s="83" t="s">
        <v>79</v>
      </c>
      <c r="D37" s="44">
        <v>181719</v>
      </c>
      <c r="E37" s="84">
        <f t="shared" si="0"/>
        <v>2.3811976079918105E-2</v>
      </c>
    </row>
    <row r="38" spans="2:13" ht="15.75">
      <c r="B38" s="82" t="s">
        <v>80</v>
      </c>
      <c r="C38" s="83" t="s">
        <v>81</v>
      </c>
      <c r="D38" s="44">
        <v>167342</v>
      </c>
      <c r="E38" s="84">
        <f t="shared" si="0"/>
        <v>2.1928052108836478E-2</v>
      </c>
    </row>
    <row r="39" spans="2:13" ht="15.75">
      <c r="B39" s="82" t="s">
        <v>82</v>
      </c>
      <c r="C39" s="83" t="s">
        <v>83</v>
      </c>
      <c r="D39" s="44">
        <v>41695</v>
      </c>
      <c r="E39" s="84">
        <f t="shared" si="0"/>
        <v>5.4636022796305589E-3</v>
      </c>
    </row>
    <row r="40" spans="2:13" ht="15.75">
      <c r="B40" s="82" t="s">
        <v>84</v>
      </c>
      <c r="C40" s="83" t="s">
        <v>85</v>
      </c>
      <c r="D40" s="44">
        <v>366259</v>
      </c>
      <c r="E40" s="84">
        <f t="shared" si="0"/>
        <v>4.7993608522249882E-2</v>
      </c>
      <c r="M40" s="22"/>
    </row>
    <row r="41" spans="2:13" ht="15.75">
      <c r="B41" s="82" t="s">
        <v>86</v>
      </c>
      <c r="C41" s="83" t="s">
        <v>87</v>
      </c>
      <c r="D41" s="44">
        <v>57987</v>
      </c>
      <c r="E41" s="84">
        <f t="shared" si="0"/>
        <v>7.5984627746477325E-3</v>
      </c>
    </row>
    <row r="42" spans="2:13" ht="15.75">
      <c r="B42" s="82" t="s">
        <v>88</v>
      </c>
      <c r="C42" s="83" t="s">
        <v>89</v>
      </c>
      <c r="D42" s="44">
        <v>86533</v>
      </c>
      <c r="E42" s="84">
        <f t="shared" si="0"/>
        <v>1.1339054948153762E-2</v>
      </c>
    </row>
    <row r="43" spans="2:13" ht="15.75">
      <c r="B43" s="82" t="s">
        <v>90</v>
      </c>
      <c r="C43" s="83" t="s">
        <v>91</v>
      </c>
      <c r="D43" s="44">
        <v>108797</v>
      </c>
      <c r="E43" s="84">
        <f t="shared" si="0"/>
        <v>1.4256470493271757E-2</v>
      </c>
    </row>
    <row r="44" spans="2:13" ht="15.75">
      <c r="B44" s="82" t="s">
        <v>92</v>
      </c>
      <c r="C44" s="83" t="s">
        <v>93</v>
      </c>
      <c r="D44" s="44">
        <v>84776</v>
      </c>
      <c r="E44" s="84">
        <f t="shared" si="0"/>
        <v>1.1108822325409768E-2</v>
      </c>
    </row>
    <row r="45" spans="2:13" ht="15.75">
      <c r="B45" s="82" t="s">
        <v>94</v>
      </c>
      <c r="C45" s="83" t="s">
        <v>95</v>
      </c>
      <c r="D45" s="44">
        <v>42078</v>
      </c>
      <c r="E45" s="84">
        <f t="shared" si="0"/>
        <v>5.5137895844176677E-3</v>
      </c>
    </row>
    <row r="46" spans="2:13" ht="15.75">
      <c r="B46" s="82" t="s">
        <v>96</v>
      </c>
      <c r="C46" s="83" t="s">
        <v>97</v>
      </c>
      <c r="D46" s="44">
        <v>2459336</v>
      </c>
      <c r="E46" s="84">
        <f t="shared" si="0"/>
        <v>0.32226487051151215</v>
      </c>
    </row>
    <row r="47" spans="2:13" ht="15.75">
      <c r="B47" s="82" t="s">
        <v>98</v>
      </c>
      <c r="C47" s="83" t="s">
        <v>99</v>
      </c>
      <c r="D47" s="44">
        <v>745817</v>
      </c>
      <c r="E47" s="84">
        <f t="shared" si="0"/>
        <v>9.772988275302133E-2</v>
      </c>
    </row>
    <row r="48" spans="2:13" ht="16.5" thickBot="1">
      <c r="B48" s="79" t="s">
        <v>100</v>
      </c>
      <c r="C48" s="80" t="s">
        <v>8</v>
      </c>
      <c r="D48" s="40">
        <f>SUM(D5:D47)</f>
        <v>7631412</v>
      </c>
      <c r="E48" s="81">
        <f t="shared" si="0"/>
        <v>1</v>
      </c>
    </row>
    <row r="49" spans="4:4">
      <c r="D49" s="29"/>
    </row>
  </sheetData>
  <mergeCells count="3">
    <mergeCell ref="B3:C3"/>
    <mergeCell ref="D3:E3"/>
    <mergeCell ref="B2:E2"/>
  </mergeCells>
  <phoneticPr fontId="7" type="noConversion"/>
  <printOptions horizontalCentered="1" verticalCentered="1"/>
  <pageMargins left="0.27" right="0.28000000000000003" top="0.26" bottom="0.55000000000000004" header="0.21" footer="0.15"/>
  <pageSetup scale="9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H9" sqref="H9"/>
    </sheetView>
  </sheetViews>
  <sheetFormatPr defaultRowHeight="15"/>
  <cols>
    <col min="2" max="2" width="10.28515625" customWidth="1"/>
    <col min="3" max="3" width="17.5703125" customWidth="1"/>
    <col min="4" max="4" width="34.42578125" customWidth="1"/>
    <col min="5" max="16384" width="9.140625" style="9"/>
  </cols>
  <sheetData>
    <row r="1" spans="2:4" ht="15.75" thickBot="1"/>
    <row r="2" spans="2:4" ht="55.5" customHeight="1">
      <c r="B2" s="120" t="s">
        <v>242</v>
      </c>
      <c r="C2" s="121"/>
      <c r="D2" s="122"/>
    </row>
    <row r="3" spans="2:4" ht="54.75" customHeight="1">
      <c r="B3" s="118" t="s">
        <v>9</v>
      </c>
      <c r="C3" s="119"/>
      <c r="D3" s="85" t="s">
        <v>1</v>
      </c>
    </row>
    <row r="4" spans="2:4">
      <c r="B4" s="76" t="s">
        <v>11</v>
      </c>
      <c r="C4" s="77" t="s">
        <v>151</v>
      </c>
      <c r="D4" s="86"/>
    </row>
    <row r="5" spans="2:4">
      <c r="B5" s="88"/>
      <c r="C5" s="89" t="s">
        <v>152</v>
      </c>
      <c r="D5" s="90">
        <v>11977</v>
      </c>
    </row>
    <row r="6" spans="2:4">
      <c r="B6" s="88" t="s">
        <v>16</v>
      </c>
      <c r="C6" s="89" t="s">
        <v>17</v>
      </c>
      <c r="D6" s="90">
        <v>74491</v>
      </c>
    </row>
    <row r="7" spans="2:4">
      <c r="B7" s="88" t="s">
        <v>18</v>
      </c>
      <c r="C7" s="89" t="s">
        <v>19</v>
      </c>
      <c r="D7" s="90">
        <v>96558</v>
      </c>
    </row>
    <row r="8" spans="2:4">
      <c r="B8" s="88" t="s">
        <v>20</v>
      </c>
      <c r="C8" s="89" t="s">
        <v>21</v>
      </c>
      <c r="D8" s="90">
        <v>142668</v>
      </c>
    </row>
    <row r="9" spans="2:4">
      <c r="B9" s="88" t="s">
        <v>22</v>
      </c>
      <c r="C9" s="89" t="s">
        <v>23</v>
      </c>
      <c r="D9" s="90">
        <v>90654</v>
      </c>
    </row>
    <row r="10" spans="2:4">
      <c r="B10" s="88" t="s">
        <v>24</v>
      </c>
      <c r="C10" s="89" t="s">
        <v>25</v>
      </c>
      <c r="D10" s="90">
        <v>127825</v>
      </c>
    </row>
    <row r="11" spans="2:4">
      <c r="B11" s="88" t="s">
        <v>26</v>
      </c>
      <c r="C11" s="89" t="s">
        <v>27</v>
      </c>
      <c r="D11" s="90">
        <v>48771</v>
      </c>
    </row>
    <row r="12" spans="2:4">
      <c r="B12" s="88" t="s">
        <v>28</v>
      </c>
      <c r="C12" s="89" t="s">
        <v>29</v>
      </c>
      <c r="D12" s="90">
        <v>47194</v>
      </c>
    </row>
    <row r="13" spans="2:4">
      <c r="B13" s="88" t="s">
        <v>30</v>
      </c>
      <c r="C13" s="89" t="s">
        <v>31</v>
      </c>
      <c r="D13" s="90">
        <v>132813</v>
      </c>
    </row>
    <row r="14" spans="2:4">
      <c r="B14" s="88" t="s">
        <v>32</v>
      </c>
      <c r="C14" s="89" t="s">
        <v>33</v>
      </c>
      <c r="D14" s="90">
        <v>54104</v>
      </c>
    </row>
    <row r="15" spans="2:4">
      <c r="B15" s="88" t="s">
        <v>34</v>
      </c>
      <c r="C15" s="89" t="s">
        <v>35</v>
      </c>
      <c r="D15" s="90">
        <v>70131</v>
      </c>
    </row>
    <row r="16" spans="2:4">
      <c r="B16" s="88" t="s">
        <v>36</v>
      </c>
      <c r="C16" s="89" t="s">
        <v>37</v>
      </c>
      <c r="D16" s="90">
        <v>43368</v>
      </c>
    </row>
    <row r="17" spans="2:4">
      <c r="B17" s="88" t="s">
        <v>38</v>
      </c>
      <c r="C17" s="89" t="s">
        <v>39</v>
      </c>
      <c r="D17" s="90">
        <v>174690</v>
      </c>
    </row>
    <row r="18" spans="2:4">
      <c r="B18" s="88" t="s">
        <v>40</v>
      </c>
      <c r="C18" s="89" t="s">
        <v>41</v>
      </c>
      <c r="D18" s="90">
        <v>134795</v>
      </c>
    </row>
    <row r="19" spans="2:4">
      <c r="B19" s="88" t="s">
        <v>42</v>
      </c>
      <c r="C19" s="89" t="s">
        <v>43</v>
      </c>
      <c r="D19" s="90">
        <v>39624</v>
      </c>
    </row>
    <row r="20" spans="2:4">
      <c r="B20" s="88" t="s">
        <v>44</v>
      </c>
      <c r="C20" s="89" t="s">
        <v>45</v>
      </c>
      <c r="D20" s="90">
        <v>85913</v>
      </c>
    </row>
    <row r="21" spans="2:4">
      <c r="B21" s="88" t="s">
        <v>46</v>
      </c>
      <c r="C21" s="89" t="s">
        <v>47</v>
      </c>
      <c r="D21" s="90">
        <v>106494</v>
      </c>
    </row>
    <row r="22" spans="2:4">
      <c r="B22" s="88" t="s">
        <v>48</v>
      </c>
      <c r="C22" s="89" t="s">
        <v>49</v>
      </c>
      <c r="D22" s="90">
        <v>86605</v>
      </c>
    </row>
    <row r="23" spans="2:4">
      <c r="B23" s="88" t="s">
        <v>50</v>
      </c>
      <c r="C23" s="89" t="s">
        <v>51</v>
      </c>
      <c r="D23" s="90">
        <v>65340</v>
      </c>
    </row>
    <row r="24" spans="2:4">
      <c r="B24" s="88" t="s">
        <v>52</v>
      </c>
      <c r="C24" s="89" t="s">
        <v>53</v>
      </c>
      <c r="D24" s="90">
        <v>57732</v>
      </c>
    </row>
    <row r="25" spans="2:4">
      <c r="B25" s="88" t="s">
        <v>54</v>
      </c>
      <c r="C25" s="89" t="s">
        <v>55</v>
      </c>
      <c r="D25" s="90">
        <v>81535</v>
      </c>
    </row>
    <row r="26" spans="2:4">
      <c r="B26" s="88" t="s">
        <v>56</v>
      </c>
      <c r="C26" s="89" t="s">
        <v>57</v>
      </c>
      <c r="D26" s="90">
        <v>46231</v>
      </c>
    </row>
    <row r="27" spans="2:4">
      <c r="B27" s="88" t="s">
        <v>58</v>
      </c>
      <c r="C27" s="89" t="s">
        <v>59</v>
      </c>
      <c r="D27" s="90">
        <v>133460</v>
      </c>
    </row>
    <row r="28" spans="2:4">
      <c r="B28" s="88" t="s">
        <v>60</v>
      </c>
      <c r="C28" s="89" t="s">
        <v>61</v>
      </c>
      <c r="D28" s="90">
        <v>43703</v>
      </c>
    </row>
    <row r="29" spans="2:4">
      <c r="B29" s="88" t="s">
        <v>62</v>
      </c>
      <c r="C29" s="89" t="s">
        <v>63</v>
      </c>
      <c r="D29" s="90">
        <v>83767</v>
      </c>
    </row>
    <row r="30" spans="2:4">
      <c r="B30" s="88" t="s">
        <v>64</v>
      </c>
      <c r="C30" s="89" t="s">
        <v>65</v>
      </c>
      <c r="D30" s="90">
        <v>37935</v>
      </c>
    </row>
    <row r="31" spans="2:4">
      <c r="B31" s="88" t="s">
        <v>66</v>
      </c>
      <c r="C31" s="89" t="s">
        <v>67</v>
      </c>
      <c r="D31" s="90">
        <v>108026</v>
      </c>
    </row>
    <row r="32" spans="2:4">
      <c r="B32" s="88" t="s">
        <v>68</v>
      </c>
      <c r="C32" s="89" t="s">
        <v>69</v>
      </c>
      <c r="D32" s="90">
        <v>66597</v>
      </c>
    </row>
    <row r="33" spans="2:12">
      <c r="B33" s="88" t="s">
        <v>70</v>
      </c>
      <c r="C33" s="89" t="s">
        <v>71</v>
      </c>
      <c r="D33" s="90">
        <v>64276</v>
      </c>
    </row>
    <row r="34" spans="2:12">
      <c r="B34" s="88" t="s">
        <v>72</v>
      </c>
      <c r="C34" s="89" t="s">
        <v>73</v>
      </c>
      <c r="D34" s="90">
        <v>160913</v>
      </c>
    </row>
    <row r="35" spans="2:12">
      <c r="B35" s="88" t="s">
        <v>74</v>
      </c>
      <c r="C35" s="89" t="s">
        <v>75</v>
      </c>
      <c r="D35" s="90">
        <v>63092</v>
      </c>
    </row>
    <row r="36" spans="2:12">
      <c r="B36" s="88" t="s">
        <v>76</v>
      </c>
      <c r="C36" s="89" t="s">
        <v>77</v>
      </c>
      <c r="D36" s="90">
        <v>41965</v>
      </c>
    </row>
    <row r="37" spans="2:12">
      <c r="B37" s="88" t="s">
        <v>78</v>
      </c>
      <c r="C37" s="89" t="s">
        <v>79</v>
      </c>
      <c r="D37" s="90">
        <v>97761</v>
      </c>
    </row>
    <row r="38" spans="2:12">
      <c r="B38" s="88" t="s">
        <v>80</v>
      </c>
      <c r="C38" s="89" t="s">
        <v>81</v>
      </c>
      <c r="D38" s="90">
        <v>89243</v>
      </c>
    </row>
    <row r="39" spans="2:12">
      <c r="B39" s="88" t="s">
        <v>82</v>
      </c>
      <c r="C39" s="89" t="s">
        <v>83</v>
      </c>
      <c r="D39" s="90">
        <v>52553</v>
      </c>
    </row>
    <row r="40" spans="2:12">
      <c r="B40" s="88" t="s">
        <v>84</v>
      </c>
      <c r="C40" s="89" t="s">
        <v>85</v>
      </c>
      <c r="D40" s="90">
        <v>171096</v>
      </c>
    </row>
    <row r="41" spans="2:12">
      <c r="B41" s="88" t="s">
        <v>86</v>
      </c>
      <c r="C41" s="89" t="s">
        <v>87</v>
      </c>
      <c r="D41" s="90">
        <v>35225</v>
      </c>
    </row>
    <row r="42" spans="2:12">
      <c r="B42" s="88" t="s">
        <v>88</v>
      </c>
      <c r="C42" s="89" t="s">
        <v>89</v>
      </c>
      <c r="D42" s="90">
        <v>47520</v>
      </c>
    </row>
    <row r="43" spans="2:12">
      <c r="B43" s="88" t="s">
        <v>90</v>
      </c>
      <c r="C43" s="89" t="s">
        <v>91</v>
      </c>
      <c r="D43" s="90">
        <v>67732</v>
      </c>
    </row>
    <row r="44" spans="2:12">
      <c r="B44" s="88" t="s">
        <v>92</v>
      </c>
      <c r="C44" s="89" t="s">
        <v>93</v>
      </c>
      <c r="D44" s="90">
        <v>44935</v>
      </c>
      <c r="L44" s="22"/>
    </row>
    <row r="45" spans="2:12">
      <c r="B45" s="88" t="s">
        <v>94</v>
      </c>
      <c r="C45" s="89" t="s">
        <v>95</v>
      </c>
      <c r="D45" s="90">
        <v>49242</v>
      </c>
    </row>
    <row r="46" spans="2:12">
      <c r="B46" s="88" t="s">
        <v>96</v>
      </c>
      <c r="C46" s="89" t="s">
        <v>97</v>
      </c>
      <c r="D46" s="90">
        <v>63061</v>
      </c>
    </row>
    <row r="47" spans="2:12">
      <c r="B47" s="88">
        <v>421</v>
      </c>
      <c r="C47" s="89" t="s">
        <v>97</v>
      </c>
      <c r="D47" s="90">
        <v>91024</v>
      </c>
    </row>
    <row r="48" spans="2:12">
      <c r="B48" s="88">
        <v>431</v>
      </c>
      <c r="C48" s="89" t="s">
        <v>97</v>
      </c>
      <c r="D48" s="90">
        <v>119717</v>
      </c>
    </row>
    <row r="49" spans="2:4">
      <c r="B49" s="88">
        <v>441</v>
      </c>
      <c r="C49" s="89" t="s">
        <v>97</v>
      </c>
      <c r="D49" s="90">
        <v>90719</v>
      </c>
    </row>
    <row r="50" spans="2:4">
      <c r="B50" s="88">
        <v>451</v>
      </c>
      <c r="C50" s="89" t="s">
        <v>97</v>
      </c>
      <c r="D50" s="90">
        <v>75157</v>
      </c>
    </row>
    <row r="51" spans="2:4">
      <c r="B51" s="88">
        <v>461</v>
      </c>
      <c r="C51" s="89" t="s">
        <v>97</v>
      </c>
      <c r="D51" s="90">
        <v>110194</v>
      </c>
    </row>
    <row r="52" spans="2:4">
      <c r="B52" s="88" t="s">
        <v>98</v>
      </c>
      <c r="C52" s="89" t="s">
        <v>99</v>
      </c>
      <c r="D52" s="90">
        <v>127841</v>
      </c>
    </row>
    <row r="53" spans="2:4" ht="16.5" thickBot="1">
      <c r="B53" s="79" t="s">
        <v>100</v>
      </c>
      <c r="C53" s="80" t="s">
        <v>8</v>
      </c>
      <c r="D53" s="87">
        <f>SUM(D5:D52)</f>
        <v>3956267</v>
      </c>
    </row>
  </sheetData>
  <mergeCells count="2">
    <mergeCell ref="B3:C3"/>
    <mergeCell ref="B2:D2"/>
  </mergeCells>
  <phoneticPr fontId="7" type="noConversion"/>
  <printOptions horizontalCentered="1" verticalCentered="1"/>
  <pageMargins left="0.27" right="0.28000000000000003" top="0.26" bottom="0.55000000000000004" header="0.21" footer="0.15"/>
  <pageSetup scale="85"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14"/>
  <sheetViews>
    <sheetView workbookViewId="0">
      <selection activeCell="B24" sqref="B24"/>
    </sheetView>
  </sheetViews>
  <sheetFormatPr defaultRowHeight="12.75"/>
  <cols>
    <col min="1" max="1" width="12.140625" customWidth="1"/>
    <col min="2" max="2" width="28.42578125" customWidth="1"/>
    <col min="3" max="3" width="30.5703125" customWidth="1"/>
  </cols>
  <sheetData>
    <row r="1" spans="2:3" ht="13.5" thickBot="1"/>
    <row r="2" spans="2:3" ht="42" customHeight="1">
      <c r="B2" s="115" t="s">
        <v>243</v>
      </c>
      <c r="C2" s="117"/>
    </row>
    <row r="3" spans="2:3">
      <c r="B3" s="76" t="s">
        <v>149</v>
      </c>
      <c r="C3" s="86" t="s">
        <v>10</v>
      </c>
    </row>
    <row r="4" spans="2:3" ht="15">
      <c r="B4" s="91" t="s">
        <v>163</v>
      </c>
      <c r="C4" s="45">
        <v>108011</v>
      </c>
    </row>
    <row r="5" spans="2:3" ht="15">
      <c r="B5" s="91" t="s">
        <v>167</v>
      </c>
      <c r="C5" s="45">
        <v>107613</v>
      </c>
    </row>
    <row r="6" spans="2:3" ht="15">
      <c r="B6" s="91" t="s">
        <v>171</v>
      </c>
      <c r="C6" s="45">
        <v>107162</v>
      </c>
    </row>
    <row r="7" spans="2:3" ht="15">
      <c r="B7" s="91" t="s">
        <v>174</v>
      </c>
      <c r="C7" s="45">
        <v>106920</v>
      </c>
    </row>
    <row r="8" spans="2:3" ht="15">
      <c r="B8" s="91" t="s">
        <v>179</v>
      </c>
      <c r="C8" s="45">
        <v>106677</v>
      </c>
    </row>
    <row r="9" spans="2:3" ht="15">
      <c r="B9" s="91" t="s">
        <v>183</v>
      </c>
      <c r="C9" s="45">
        <v>106275</v>
      </c>
    </row>
    <row r="10" spans="2:3" ht="15">
      <c r="B10" s="91" t="s">
        <v>186</v>
      </c>
      <c r="C10" s="45">
        <v>105881</v>
      </c>
    </row>
    <row r="11" spans="2:3" ht="15">
      <c r="B11" s="91" t="s">
        <v>190</v>
      </c>
      <c r="C11" s="45">
        <v>105530</v>
      </c>
    </row>
    <row r="12" spans="2:3" ht="15">
      <c r="B12" s="91" t="s">
        <v>194</v>
      </c>
      <c r="C12" s="45">
        <v>105123</v>
      </c>
    </row>
    <row r="13" spans="2:3" ht="15">
      <c r="B13" s="91" t="s">
        <v>198</v>
      </c>
      <c r="C13" s="45">
        <v>104745</v>
      </c>
    </row>
    <row r="14" spans="2:3" ht="15.75" thickBot="1">
      <c r="B14" s="92" t="s">
        <v>2</v>
      </c>
      <c r="C14" s="75">
        <v>104405</v>
      </c>
    </row>
  </sheetData>
  <mergeCells count="1">
    <mergeCell ref="B2:C2"/>
  </mergeCells>
  <phoneticPr fontId="31"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C16" sqref="C16"/>
    </sheetView>
  </sheetViews>
  <sheetFormatPr defaultColWidth="11.42578125" defaultRowHeight="12.75"/>
  <cols>
    <col min="2" max="2" width="5.5703125" customWidth="1"/>
    <col min="3" max="3" width="17.7109375" style="7" customWidth="1"/>
    <col min="4" max="4" width="17.42578125" customWidth="1"/>
    <col min="5" max="5" width="12.5703125" customWidth="1"/>
    <col min="6" max="6" width="11.85546875" customWidth="1"/>
  </cols>
  <sheetData>
    <row r="1" spans="2:8" ht="13.5" thickBot="1"/>
    <row r="2" spans="2:8" ht="41.25" customHeight="1">
      <c r="B2" s="94" t="s">
        <v>244</v>
      </c>
      <c r="C2" s="95"/>
      <c r="D2" s="95"/>
      <c r="E2" s="95"/>
      <c r="F2" s="96"/>
    </row>
    <row r="3" spans="2:8" ht="23.25" customHeight="1">
      <c r="B3" s="98" t="s">
        <v>7</v>
      </c>
      <c r="C3" s="93" t="s">
        <v>128</v>
      </c>
      <c r="D3" s="93" t="s">
        <v>101</v>
      </c>
      <c r="E3" s="93" t="s">
        <v>103</v>
      </c>
      <c r="F3" s="103"/>
    </row>
    <row r="4" spans="2:8" ht="47.25" customHeight="1">
      <c r="B4" s="98"/>
      <c r="C4" s="93"/>
      <c r="D4" s="93"/>
      <c r="E4" s="37" t="s">
        <v>134</v>
      </c>
      <c r="F4" s="48" t="s">
        <v>135</v>
      </c>
    </row>
    <row r="5" spans="2:8" ht="15">
      <c r="B5" s="42">
        <f>k_total_tec_1120!B6</f>
        <v>1</v>
      </c>
      <c r="C5" s="43" t="str">
        <f>k_total_tec_1120!C6</f>
        <v>METROPOLITAN LIFE</v>
      </c>
      <c r="D5" s="44">
        <f t="shared" ref="D5:D11" si="0">E5+F5</f>
        <v>1067491</v>
      </c>
      <c r="E5" s="44">
        <v>509514</v>
      </c>
      <c r="F5" s="45">
        <v>557977</v>
      </c>
      <c r="G5" s="4"/>
      <c r="H5" s="4"/>
    </row>
    <row r="6" spans="2:8" ht="15">
      <c r="B6" s="46">
        <f>k_total_tec_1120!B7</f>
        <v>2</v>
      </c>
      <c r="C6" s="43" t="str">
        <f>k_total_tec_1120!C7</f>
        <v>AZT VIITORUL TAU</v>
      </c>
      <c r="D6" s="44">
        <f t="shared" si="0"/>
        <v>1613208</v>
      </c>
      <c r="E6" s="44">
        <v>770231</v>
      </c>
      <c r="F6" s="45">
        <v>842977</v>
      </c>
      <c r="G6" s="4"/>
      <c r="H6" s="4"/>
    </row>
    <row r="7" spans="2:8" ht="15">
      <c r="B7" s="46">
        <f>k_total_tec_1120!B8</f>
        <v>3</v>
      </c>
      <c r="C7" s="47" t="str">
        <f>k_total_tec_1120!C8</f>
        <v>BCR</v>
      </c>
      <c r="D7" s="44">
        <f t="shared" si="0"/>
        <v>690287</v>
      </c>
      <c r="E7" s="44">
        <v>325161</v>
      </c>
      <c r="F7" s="45">
        <v>365126</v>
      </c>
      <c r="G7" s="4"/>
      <c r="H7" s="4"/>
    </row>
    <row r="8" spans="2:8" ht="15">
      <c r="B8" s="46">
        <f>k_total_tec_1120!B9</f>
        <v>4</v>
      </c>
      <c r="C8" s="47" t="str">
        <f>k_total_tec_1120!C9</f>
        <v>BRD</v>
      </c>
      <c r="D8" s="44">
        <f t="shared" si="0"/>
        <v>477701</v>
      </c>
      <c r="E8" s="44">
        <v>224000</v>
      </c>
      <c r="F8" s="45">
        <v>253701</v>
      </c>
      <c r="G8" s="4"/>
      <c r="H8" s="4"/>
    </row>
    <row r="9" spans="2:8" ht="15">
      <c r="B9" s="46">
        <f>k_total_tec_1120!B10</f>
        <v>5</v>
      </c>
      <c r="C9" s="47" t="str">
        <f>k_total_tec_1120!C10</f>
        <v>VITAL</v>
      </c>
      <c r="D9" s="44">
        <f t="shared" si="0"/>
        <v>956121</v>
      </c>
      <c r="E9" s="44">
        <v>448894</v>
      </c>
      <c r="F9" s="45">
        <v>507227</v>
      </c>
      <c r="G9" s="4"/>
      <c r="H9" s="4"/>
    </row>
    <row r="10" spans="2:8" ht="15">
      <c r="B10" s="46">
        <f>k_total_tec_1120!B11</f>
        <v>6</v>
      </c>
      <c r="C10" s="47" t="str">
        <f>k_total_tec_1120!C11</f>
        <v>ARIPI</v>
      </c>
      <c r="D10" s="44">
        <f t="shared" si="0"/>
        <v>790996</v>
      </c>
      <c r="E10" s="44">
        <v>373507</v>
      </c>
      <c r="F10" s="45">
        <v>417489</v>
      </c>
      <c r="G10" s="4"/>
      <c r="H10" s="4"/>
    </row>
    <row r="11" spans="2:8" ht="15">
      <c r="B11" s="46">
        <f>k_total_tec_1120!B12</f>
        <v>7</v>
      </c>
      <c r="C11" s="47" t="s">
        <v>157</v>
      </c>
      <c r="D11" s="44">
        <f t="shared" si="0"/>
        <v>2035608</v>
      </c>
      <c r="E11" s="44">
        <v>1007730</v>
      </c>
      <c r="F11" s="45">
        <v>1027878</v>
      </c>
      <c r="G11" s="4"/>
      <c r="H11" s="4"/>
    </row>
    <row r="12" spans="2:8" ht="15.75" thickBot="1">
      <c r="B12" s="123" t="s">
        <v>8</v>
      </c>
      <c r="C12" s="124"/>
      <c r="D12" s="40">
        <f>SUM(D5:D11)</f>
        <v>7631412</v>
      </c>
      <c r="E12" s="40">
        <f>SUM(E5:E11)</f>
        <v>3659037</v>
      </c>
      <c r="F12" s="41">
        <f>SUM(F5:F11)</f>
        <v>3972375</v>
      </c>
      <c r="G12" s="4"/>
      <c r="H12" s="4"/>
    </row>
    <row r="14" spans="2:8">
      <c r="B14" s="11"/>
      <c r="C14" s="12"/>
    </row>
    <row r="15" spans="2:8">
      <c r="B15" s="15"/>
      <c r="C15" s="15"/>
    </row>
  </sheetData>
  <mergeCells count="6">
    <mergeCell ref="B2:F2"/>
    <mergeCell ref="B12:C12"/>
    <mergeCell ref="D3:D4"/>
    <mergeCell ref="E3:F3"/>
    <mergeCell ref="B3:B4"/>
    <mergeCell ref="C3:C4"/>
  </mergeCells>
  <phoneticPr fontId="0" type="noConversion"/>
  <printOptions horizontalCentered="1" verticalCentered="1"/>
  <pageMargins left="0.74803149606299202" right="0.74803149606299202" top="0.98425196850393704" bottom="0.98425196850393704" header="0.511811023622047" footer="0.511811023622047"/>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P28" sqref="P28"/>
    </sheetView>
  </sheetViews>
  <sheetFormatPr defaultRowHeight="12.7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pageSetUpPr fitToPage="1"/>
  </sheetPr>
  <dimension ref="B1:P17"/>
  <sheetViews>
    <sheetView zoomScaleNormal="100" workbookViewId="0">
      <selection activeCell="E24" sqref="E24"/>
    </sheetView>
  </sheetViews>
  <sheetFormatPr defaultColWidth="11.42578125" defaultRowHeight="12.75"/>
  <cols>
    <col min="2" max="2" width="4.42578125" customWidth="1"/>
    <col min="3" max="3" width="18" style="7" customWidth="1"/>
    <col min="4" max="4" width="17.140625" customWidth="1"/>
    <col min="5" max="5" width="9" bestFit="1" customWidth="1"/>
    <col min="6" max="7" width="10.140625" bestFit="1" customWidth="1"/>
    <col min="8" max="8" width="11.28515625" bestFit="1" customWidth="1"/>
    <col min="9" max="9" width="9" bestFit="1" customWidth="1"/>
    <col min="10"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6" ht="13.5" thickBot="1"/>
    <row r="2" spans="2:16" ht="39.75" customHeight="1">
      <c r="B2" s="94" t="s">
        <v>245</v>
      </c>
      <c r="C2" s="95"/>
      <c r="D2" s="95"/>
      <c r="E2" s="95"/>
      <c r="F2" s="95"/>
      <c r="G2" s="95"/>
      <c r="H2" s="95"/>
      <c r="I2" s="95"/>
      <c r="J2" s="95"/>
      <c r="K2" s="95"/>
      <c r="L2" s="95"/>
      <c r="M2" s="95"/>
      <c r="N2" s="95"/>
      <c r="O2" s="95"/>
      <c r="P2" s="96"/>
    </row>
    <row r="3" spans="2:16" ht="23.25" customHeight="1">
      <c r="B3" s="98" t="s">
        <v>7</v>
      </c>
      <c r="C3" s="93" t="s">
        <v>128</v>
      </c>
      <c r="D3" s="93" t="s">
        <v>101</v>
      </c>
      <c r="E3" s="37"/>
      <c r="F3" s="37"/>
      <c r="G3" s="37"/>
      <c r="H3" s="37"/>
      <c r="I3" s="93" t="s">
        <v>103</v>
      </c>
      <c r="J3" s="93"/>
      <c r="K3" s="93"/>
      <c r="L3" s="93"/>
      <c r="M3" s="93"/>
      <c r="N3" s="93"/>
      <c r="O3" s="93"/>
      <c r="P3" s="103"/>
    </row>
    <row r="4" spans="2:16" ht="23.25" customHeight="1">
      <c r="B4" s="98"/>
      <c r="C4" s="93"/>
      <c r="D4" s="93"/>
      <c r="E4" s="93" t="s">
        <v>8</v>
      </c>
      <c r="F4" s="93"/>
      <c r="G4" s="93"/>
      <c r="H4" s="93"/>
      <c r="I4" s="93" t="s">
        <v>136</v>
      </c>
      <c r="J4" s="93"/>
      <c r="K4" s="93"/>
      <c r="L4" s="93"/>
      <c r="M4" s="93" t="s">
        <v>137</v>
      </c>
      <c r="N4" s="93"/>
      <c r="O4" s="93"/>
      <c r="P4" s="103"/>
    </row>
    <row r="5" spans="2:16" ht="47.25" customHeight="1">
      <c r="B5" s="98"/>
      <c r="C5" s="93"/>
      <c r="D5" s="93"/>
      <c r="E5" s="37" t="s">
        <v>138</v>
      </c>
      <c r="F5" s="37" t="s">
        <v>139</v>
      </c>
      <c r="G5" s="37" t="s">
        <v>154</v>
      </c>
      <c r="H5" s="37" t="s">
        <v>153</v>
      </c>
      <c r="I5" s="37" t="s">
        <v>138</v>
      </c>
      <c r="J5" s="37" t="s">
        <v>139</v>
      </c>
      <c r="K5" s="37" t="s">
        <v>154</v>
      </c>
      <c r="L5" s="37" t="s">
        <v>153</v>
      </c>
      <c r="M5" s="37" t="s">
        <v>138</v>
      </c>
      <c r="N5" s="37" t="s">
        <v>139</v>
      </c>
      <c r="O5" s="37" t="s">
        <v>154</v>
      </c>
      <c r="P5" s="48" t="s">
        <v>153</v>
      </c>
    </row>
    <row r="6" spans="2:16" ht="18" hidden="1" customHeight="1">
      <c r="B6" s="31"/>
      <c r="C6" s="16"/>
      <c r="D6" s="17" t="s">
        <v>140</v>
      </c>
      <c r="E6" s="17" t="s">
        <v>141</v>
      </c>
      <c r="F6" s="17" t="s">
        <v>142</v>
      </c>
      <c r="G6" s="17"/>
      <c r="H6" s="17" t="s">
        <v>143</v>
      </c>
      <c r="I6" s="17" t="s">
        <v>141</v>
      </c>
      <c r="J6" s="17" t="s">
        <v>142</v>
      </c>
      <c r="K6" s="17"/>
      <c r="L6" s="17" t="s">
        <v>143</v>
      </c>
      <c r="M6" s="17" t="s">
        <v>144</v>
      </c>
      <c r="N6" s="17" t="s">
        <v>145</v>
      </c>
      <c r="O6" s="17"/>
      <c r="P6" s="18" t="s">
        <v>146</v>
      </c>
    </row>
    <row r="7" spans="2:16" ht="15">
      <c r="B7" s="42">
        <f>k_total_tec_1120!B6</f>
        <v>1</v>
      </c>
      <c r="C7" s="43" t="str">
        <f>k_total_tec_1120!C6</f>
        <v>METROPOLITAN LIFE</v>
      </c>
      <c r="D7" s="44">
        <f>SUM(E7+F7+G7+H7)</f>
        <v>1067491</v>
      </c>
      <c r="E7" s="44">
        <f>I7+M7</f>
        <v>113470</v>
      </c>
      <c r="F7" s="44">
        <f>J7+N7</f>
        <v>352656</v>
      </c>
      <c r="G7" s="44">
        <f>K7+O7</f>
        <v>362314</v>
      </c>
      <c r="H7" s="44">
        <f>L7+P7</f>
        <v>239051</v>
      </c>
      <c r="I7" s="44">
        <v>51769</v>
      </c>
      <c r="J7" s="44">
        <v>164996</v>
      </c>
      <c r="K7" s="44">
        <v>170842</v>
      </c>
      <c r="L7" s="44">
        <v>121907</v>
      </c>
      <c r="M7" s="44">
        <v>61701</v>
      </c>
      <c r="N7" s="44">
        <v>187660</v>
      </c>
      <c r="O7" s="44">
        <v>191472</v>
      </c>
      <c r="P7" s="45">
        <v>117144</v>
      </c>
    </row>
    <row r="8" spans="2:16" ht="15">
      <c r="B8" s="46">
        <f>k_total_tec_1120!B7</f>
        <v>2</v>
      </c>
      <c r="C8" s="43" t="str">
        <f>k_total_tec_1120!C7</f>
        <v>AZT VIITORUL TAU</v>
      </c>
      <c r="D8" s="44">
        <f t="shared" ref="D8:D13" si="0">SUM(E8+F8+G8+H8)</f>
        <v>1613208</v>
      </c>
      <c r="E8" s="44">
        <f t="shared" ref="E8:E13" si="1">I8+M8</f>
        <v>113160</v>
      </c>
      <c r="F8" s="44">
        <f t="shared" ref="F8:F13" si="2">J8+N8</f>
        <v>381603</v>
      </c>
      <c r="G8" s="44">
        <f t="shared" ref="G8:G13" si="3">K8+O8</f>
        <v>650306</v>
      </c>
      <c r="H8" s="44">
        <f t="shared" ref="H8:H13" si="4">L8+P8</f>
        <v>468139</v>
      </c>
      <c r="I8" s="44">
        <v>51607</v>
      </c>
      <c r="J8" s="44">
        <v>177595</v>
      </c>
      <c r="K8" s="44">
        <v>304963</v>
      </c>
      <c r="L8" s="44">
        <v>236066</v>
      </c>
      <c r="M8" s="44">
        <v>61553</v>
      </c>
      <c r="N8" s="44">
        <v>204008</v>
      </c>
      <c r="O8" s="44">
        <v>345343</v>
      </c>
      <c r="P8" s="45">
        <v>232073</v>
      </c>
    </row>
    <row r="9" spans="2:16" ht="15">
      <c r="B9" s="46">
        <f>k_total_tec_1120!B8</f>
        <v>3</v>
      </c>
      <c r="C9" s="47" t="str">
        <f>k_total_tec_1120!C8</f>
        <v>BCR</v>
      </c>
      <c r="D9" s="44">
        <f t="shared" si="0"/>
        <v>690287</v>
      </c>
      <c r="E9" s="44">
        <f t="shared" si="1"/>
        <v>117742</v>
      </c>
      <c r="F9" s="44">
        <f t="shared" si="2"/>
        <v>283922</v>
      </c>
      <c r="G9" s="44">
        <f t="shared" si="3"/>
        <v>167847</v>
      </c>
      <c r="H9" s="44">
        <f t="shared" si="4"/>
        <v>120776</v>
      </c>
      <c r="I9" s="44">
        <v>53615</v>
      </c>
      <c r="J9" s="44">
        <v>134937</v>
      </c>
      <c r="K9" s="44">
        <v>77396</v>
      </c>
      <c r="L9" s="44">
        <v>59213</v>
      </c>
      <c r="M9" s="44">
        <v>64127</v>
      </c>
      <c r="N9" s="44">
        <v>148985</v>
      </c>
      <c r="O9" s="44">
        <v>90451</v>
      </c>
      <c r="P9" s="45">
        <v>61563</v>
      </c>
    </row>
    <row r="10" spans="2:16" ht="15">
      <c r="B10" s="46">
        <f>k_total_tec_1120!B9</f>
        <v>4</v>
      </c>
      <c r="C10" s="47" t="str">
        <f>k_total_tec_1120!C9</f>
        <v>BRD</v>
      </c>
      <c r="D10" s="44">
        <f t="shared" si="0"/>
        <v>477701</v>
      </c>
      <c r="E10" s="44">
        <f t="shared" si="1"/>
        <v>122588</v>
      </c>
      <c r="F10" s="44">
        <f t="shared" si="2"/>
        <v>210330</v>
      </c>
      <c r="G10" s="44">
        <f t="shared" si="3"/>
        <v>97898</v>
      </c>
      <c r="H10" s="44">
        <f t="shared" si="4"/>
        <v>46885</v>
      </c>
      <c r="I10" s="44">
        <v>55898</v>
      </c>
      <c r="J10" s="44">
        <v>100502</v>
      </c>
      <c r="K10" s="44">
        <v>45037</v>
      </c>
      <c r="L10" s="44">
        <v>22563</v>
      </c>
      <c r="M10" s="44">
        <v>66690</v>
      </c>
      <c r="N10" s="44">
        <v>109828</v>
      </c>
      <c r="O10" s="44">
        <v>52861</v>
      </c>
      <c r="P10" s="45">
        <v>24322</v>
      </c>
    </row>
    <row r="11" spans="2:16" ht="15">
      <c r="B11" s="46">
        <f>k_total_tec_1120!B10</f>
        <v>5</v>
      </c>
      <c r="C11" s="47" t="str">
        <f>k_total_tec_1120!C10</f>
        <v>VITAL</v>
      </c>
      <c r="D11" s="44">
        <f t="shared" si="0"/>
        <v>956121</v>
      </c>
      <c r="E11" s="44">
        <f t="shared" si="1"/>
        <v>114186</v>
      </c>
      <c r="F11" s="44">
        <f t="shared" si="2"/>
        <v>368260</v>
      </c>
      <c r="G11" s="44">
        <f t="shared" si="3"/>
        <v>295122</v>
      </c>
      <c r="H11" s="44">
        <f t="shared" si="4"/>
        <v>178553</v>
      </c>
      <c r="I11" s="44">
        <v>52117</v>
      </c>
      <c r="J11" s="44">
        <v>172699</v>
      </c>
      <c r="K11" s="44">
        <v>134638</v>
      </c>
      <c r="L11" s="44">
        <v>89440</v>
      </c>
      <c r="M11" s="44">
        <v>62069</v>
      </c>
      <c r="N11" s="44">
        <v>195561</v>
      </c>
      <c r="O11" s="44">
        <v>160484</v>
      </c>
      <c r="P11" s="45">
        <v>89113</v>
      </c>
    </row>
    <row r="12" spans="2:16" ht="15">
      <c r="B12" s="46">
        <f>k_total_tec_1120!B11</f>
        <v>6</v>
      </c>
      <c r="C12" s="47" t="str">
        <f>k_total_tec_1120!C11</f>
        <v>ARIPI</v>
      </c>
      <c r="D12" s="44">
        <f t="shared" si="0"/>
        <v>790996</v>
      </c>
      <c r="E12" s="44">
        <f t="shared" si="1"/>
        <v>112991</v>
      </c>
      <c r="F12" s="44">
        <f t="shared" si="2"/>
        <v>277613</v>
      </c>
      <c r="G12" s="44">
        <f t="shared" si="3"/>
        <v>241717</v>
      </c>
      <c r="H12" s="44">
        <f t="shared" si="4"/>
        <v>158675</v>
      </c>
      <c r="I12" s="44">
        <v>51530</v>
      </c>
      <c r="J12" s="44">
        <v>130167</v>
      </c>
      <c r="K12" s="44">
        <v>111683</v>
      </c>
      <c r="L12" s="44">
        <v>80127</v>
      </c>
      <c r="M12" s="44">
        <v>61461</v>
      </c>
      <c r="N12" s="44">
        <v>147446</v>
      </c>
      <c r="O12" s="44">
        <v>130034</v>
      </c>
      <c r="P12" s="45">
        <v>78548</v>
      </c>
    </row>
    <row r="13" spans="2:16" ht="15">
      <c r="B13" s="46">
        <f>k_total_tec_1120!B12</f>
        <v>7</v>
      </c>
      <c r="C13" s="47" t="s">
        <v>157</v>
      </c>
      <c r="D13" s="44">
        <f t="shared" si="0"/>
        <v>2035608</v>
      </c>
      <c r="E13" s="44">
        <f t="shared" si="1"/>
        <v>128052</v>
      </c>
      <c r="F13" s="44">
        <f t="shared" si="2"/>
        <v>418219</v>
      </c>
      <c r="G13" s="44">
        <f t="shared" si="3"/>
        <v>856738</v>
      </c>
      <c r="H13" s="44">
        <f t="shared" si="4"/>
        <v>632599</v>
      </c>
      <c r="I13" s="44">
        <v>59020</v>
      </c>
      <c r="J13" s="44">
        <v>197196</v>
      </c>
      <c r="K13" s="44">
        <v>423810</v>
      </c>
      <c r="L13" s="44">
        <v>327704</v>
      </c>
      <c r="M13" s="44">
        <v>69032</v>
      </c>
      <c r="N13" s="44">
        <v>221023</v>
      </c>
      <c r="O13" s="44">
        <v>432928</v>
      </c>
      <c r="P13" s="45">
        <v>304895</v>
      </c>
    </row>
    <row r="14" spans="2:16" ht="15.75" thickBot="1">
      <c r="B14" s="105" t="s">
        <v>8</v>
      </c>
      <c r="C14" s="106"/>
      <c r="D14" s="40">
        <f t="shared" ref="D14:P14" si="5">SUM(D7:D13)</f>
        <v>7631412</v>
      </c>
      <c r="E14" s="40">
        <f t="shared" si="5"/>
        <v>822189</v>
      </c>
      <c r="F14" s="40">
        <f t="shared" si="5"/>
        <v>2292603</v>
      </c>
      <c r="G14" s="40">
        <f t="shared" si="5"/>
        <v>2671942</v>
      </c>
      <c r="H14" s="40">
        <f t="shared" si="5"/>
        <v>1844678</v>
      </c>
      <c r="I14" s="40">
        <f t="shared" si="5"/>
        <v>375556</v>
      </c>
      <c r="J14" s="40">
        <f t="shared" si="5"/>
        <v>1078092</v>
      </c>
      <c r="K14" s="40">
        <f t="shared" si="5"/>
        <v>1268369</v>
      </c>
      <c r="L14" s="40">
        <f t="shared" si="5"/>
        <v>937020</v>
      </c>
      <c r="M14" s="40">
        <f t="shared" si="5"/>
        <v>446633</v>
      </c>
      <c r="N14" s="40">
        <f t="shared" si="5"/>
        <v>1214511</v>
      </c>
      <c r="O14" s="40">
        <f t="shared" si="5"/>
        <v>1403573</v>
      </c>
      <c r="P14" s="41">
        <f t="shared" si="5"/>
        <v>907658</v>
      </c>
    </row>
    <row r="16" spans="2:16">
      <c r="B16" s="11"/>
      <c r="C16" s="12"/>
      <c r="E16" s="4"/>
      <c r="I16" s="4"/>
    </row>
    <row r="17" spans="2:3">
      <c r="B17" s="15"/>
      <c r="C17" s="15"/>
    </row>
  </sheetData>
  <mergeCells count="9">
    <mergeCell ref="B2:P2"/>
    <mergeCell ref="B14:C14"/>
    <mergeCell ref="B3:B5"/>
    <mergeCell ref="C3:C5"/>
    <mergeCell ref="I3:P3"/>
    <mergeCell ref="I4:L4"/>
    <mergeCell ref="M4:P4"/>
    <mergeCell ref="D3:D5"/>
    <mergeCell ref="E4:H4"/>
  </mergeCells>
  <phoneticPr fontId="0" type="noConversion"/>
  <printOptions horizontalCentered="1" verticalCentered="1"/>
  <pageMargins left="0.74803149606299202" right="0.74803149606299202" top="0.98425196850393704" bottom="0.98425196850393704" header="0.511811023622047" footer="0.511811023622047"/>
  <pageSetup paperSize="9" scale="80"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V44" sqref="V44"/>
    </sheetView>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N4" sqref="N4"/>
    </sheetView>
  </sheetViews>
  <sheetFormatPr defaultRowHeight="12.75"/>
  <cols>
    <col min="2" max="2" width="5.42578125" customWidth="1"/>
    <col min="3" max="3" width="21.5703125" customWidth="1"/>
    <col min="4" max="4" width="21.285156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row r="2" spans="2:11" ht="48" customHeight="1">
      <c r="B2" s="94" t="s">
        <v>210</v>
      </c>
      <c r="C2" s="95"/>
      <c r="D2" s="95"/>
      <c r="E2" s="95"/>
      <c r="F2" s="95"/>
      <c r="G2" s="95"/>
      <c r="H2" s="95"/>
      <c r="I2" s="95"/>
      <c r="J2" s="95"/>
      <c r="K2" s="96"/>
    </row>
    <row r="3" spans="2:11" ht="60" customHeight="1">
      <c r="B3" s="98" t="s">
        <v>7</v>
      </c>
      <c r="C3" s="93" t="s">
        <v>128</v>
      </c>
      <c r="D3" s="93" t="s">
        <v>159</v>
      </c>
      <c r="E3" s="93" t="s">
        <v>102</v>
      </c>
      <c r="F3" s="93"/>
      <c r="G3" s="93" t="s">
        <v>212</v>
      </c>
      <c r="H3" s="93"/>
      <c r="I3" s="93"/>
      <c r="J3" s="93" t="s">
        <v>103</v>
      </c>
      <c r="K3" s="103"/>
    </row>
    <row r="4" spans="2:11" ht="119.25" customHeight="1">
      <c r="B4" s="98" t="s">
        <v>7</v>
      </c>
      <c r="C4" s="93"/>
      <c r="D4" s="93"/>
      <c r="E4" s="37" t="s">
        <v>13</v>
      </c>
      <c r="F4" s="37" t="s">
        <v>104</v>
      </c>
      <c r="G4" s="37" t="s">
        <v>13</v>
      </c>
      <c r="H4" s="37" t="s">
        <v>105</v>
      </c>
      <c r="I4" s="37" t="s">
        <v>104</v>
      </c>
      <c r="J4" s="37" t="s">
        <v>213</v>
      </c>
      <c r="K4" s="48" t="s">
        <v>214</v>
      </c>
    </row>
    <row r="5" spans="2:11" hidden="1">
      <c r="B5" s="27"/>
      <c r="C5" s="25"/>
      <c r="D5" s="26" t="s">
        <v>106</v>
      </c>
      <c r="E5" s="26" t="s">
        <v>107</v>
      </c>
      <c r="F5" s="25"/>
      <c r="G5" s="26" t="s">
        <v>108</v>
      </c>
      <c r="H5" s="25"/>
      <c r="I5" s="25"/>
      <c r="J5" s="26" t="s">
        <v>109</v>
      </c>
      <c r="K5" s="28" t="s">
        <v>110</v>
      </c>
    </row>
    <row r="6" spans="2:11" ht="15">
      <c r="B6" s="42">
        <f>[1]k_total_tec_0609!A10</f>
        <v>1</v>
      </c>
      <c r="C6" s="47" t="s">
        <v>158</v>
      </c>
      <c r="D6" s="44">
        <v>1067491</v>
      </c>
      <c r="E6" s="44">
        <v>544240</v>
      </c>
      <c r="F6" s="51">
        <f>E6/D6</f>
        <v>0.50983099623322348</v>
      </c>
      <c r="G6" s="44">
        <v>38136</v>
      </c>
      <c r="H6" s="51">
        <f t="shared" ref="H6:H13" si="0">G6/$G$13</f>
        <v>0.13549253540442405</v>
      </c>
      <c r="I6" s="51">
        <f t="shared" ref="I6:I13" si="1">G6/D6</f>
        <v>3.5724891357397863E-2</v>
      </c>
      <c r="J6" s="44">
        <v>35695</v>
      </c>
      <c r="K6" s="45">
        <v>2441</v>
      </c>
    </row>
    <row r="7" spans="2:11" ht="15">
      <c r="B7" s="46">
        <v>2</v>
      </c>
      <c r="C7" s="47" t="str">
        <f>[1]k_total_tec_0609!B12</f>
        <v>AZT VIITORUL TAU</v>
      </c>
      <c r="D7" s="44">
        <v>1613208</v>
      </c>
      <c r="E7" s="44">
        <v>853326</v>
      </c>
      <c r="F7" s="51">
        <f t="shared" ref="F7:F12" si="2">E7/D7</f>
        <v>0.52896216730886536</v>
      </c>
      <c r="G7" s="44">
        <v>59047</v>
      </c>
      <c r="H7" s="51">
        <f t="shared" si="0"/>
        <v>0.20978675629392246</v>
      </c>
      <c r="I7" s="51">
        <f t="shared" si="1"/>
        <v>3.6602223643820264E-2</v>
      </c>
      <c r="J7" s="44">
        <v>55318</v>
      </c>
      <c r="K7" s="45">
        <v>3729</v>
      </c>
    </row>
    <row r="8" spans="2:11" ht="15">
      <c r="B8" s="46">
        <v>3</v>
      </c>
      <c r="C8" s="47" t="str">
        <f>[1]k_total_tec_0609!B13</f>
        <v>BCR</v>
      </c>
      <c r="D8" s="44">
        <v>690287</v>
      </c>
      <c r="E8" s="44">
        <v>332853</v>
      </c>
      <c r="F8" s="51">
        <f t="shared" si="2"/>
        <v>0.48219508697107144</v>
      </c>
      <c r="G8" s="44">
        <v>24256</v>
      </c>
      <c r="H8" s="51">
        <f t="shared" si="0"/>
        <v>8.61785960449368E-2</v>
      </c>
      <c r="I8" s="51">
        <f t="shared" si="1"/>
        <v>3.5139007398371981E-2</v>
      </c>
      <c r="J8" s="44">
        <v>22613</v>
      </c>
      <c r="K8" s="45">
        <v>1643</v>
      </c>
    </row>
    <row r="9" spans="2:11" ht="15">
      <c r="B9" s="46">
        <v>4</v>
      </c>
      <c r="C9" s="47" t="str">
        <f>[1]k_total_tec_0609!B15</f>
        <v>BRD</v>
      </c>
      <c r="D9" s="44">
        <v>477701</v>
      </c>
      <c r="E9" s="44">
        <v>223490</v>
      </c>
      <c r="F9" s="51">
        <f t="shared" si="2"/>
        <v>0.46784494903715923</v>
      </c>
      <c r="G9" s="44">
        <v>17231</v>
      </c>
      <c r="H9" s="51">
        <f t="shared" si="0"/>
        <v>6.121963177977844E-2</v>
      </c>
      <c r="I9" s="51">
        <f t="shared" si="1"/>
        <v>3.6070680195352325E-2</v>
      </c>
      <c r="J9" s="44">
        <v>16084</v>
      </c>
      <c r="K9" s="45">
        <v>1147</v>
      </c>
    </row>
    <row r="10" spans="2:11" ht="15">
      <c r="B10" s="46">
        <v>5</v>
      </c>
      <c r="C10" s="47" t="str">
        <f>[1]k_total_tec_0609!B16</f>
        <v>VITAL</v>
      </c>
      <c r="D10" s="44">
        <v>956121</v>
      </c>
      <c r="E10" s="44">
        <v>458325</v>
      </c>
      <c r="F10" s="51">
        <f t="shared" si="2"/>
        <v>0.47935878408695132</v>
      </c>
      <c r="G10" s="44">
        <v>34084</v>
      </c>
      <c r="H10" s="51">
        <f t="shared" si="0"/>
        <v>0.12109627587383022</v>
      </c>
      <c r="I10" s="51">
        <f t="shared" si="1"/>
        <v>3.5648207705928435E-2</v>
      </c>
      <c r="J10" s="44">
        <v>31784</v>
      </c>
      <c r="K10" s="45">
        <v>2300</v>
      </c>
    </row>
    <row r="11" spans="2:11" ht="15">
      <c r="B11" s="46">
        <v>6</v>
      </c>
      <c r="C11" s="47" t="str">
        <f>[1]k_total_tec_0609!B18</f>
        <v>ARIPI</v>
      </c>
      <c r="D11" s="44">
        <v>790996</v>
      </c>
      <c r="E11" s="44">
        <v>396665</v>
      </c>
      <c r="F11" s="51">
        <f t="shared" si="2"/>
        <v>0.501475355121897</v>
      </c>
      <c r="G11" s="44">
        <v>29416</v>
      </c>
      <c r="H11" s="51">
        <f t="shared" si="0"/>
        <v>0.10451144381834848</v>
      </c>
      <c r="I11" s="51">
        <f t="shared" si="1"/>
        <v>3.7188557211414473E-2</v>
      </c>
      <c r="J11" s="44">
        <v>27521</v>
      </c>
      <c r="K11" s="45">
        <v>1895</v>
      </c>
    </row>
    <row r="12" spans="2:11" ht="15">
      <c r="B12" s="46">
        <v>7</v>
      </c>
      <c r="C12" s="47" t="s">
        <v>157</v>
      </c>
      <c r="D12" s="44">
        <v>2035608</v>
      </c>
      <c r="E12" s="44">
        <v>1147368</v>
      </c>
      <c r="F12" s="51">
        <f t="shared" si="2"/>
        <v>0.56364879682139191</v>
      </c>
      <c r="G12" s="44">
        <v>79292</v>
      </c>
      <c r="H12" s="51">
        <f t="shared" si="0"/>
        <v>0.2817147607847596</v>
      </c>
      <c r="I12" s="51">
        <f t="shared" si="1"/>
        <v>3.8952489870348321E-2</v>
      </c>
      <c r="J12" s="44">
        <v>73858</v>
      </c>
      <c r="K12" s="45">
        <v>5434</v>
      </c>
    </row>
    <row r="13" spans="2:11" ht="15.75" thickBot="1">
      <c r="B13" s="49" t="s">
        <v>8</v>
      </c>
      <c r="C13" s="39"/>
      <c r="D13" s="40">
        <f>SUM(D6:D12)</f>
        <v>7631412</v>
      </c>
      <c r="E13" s="40">
        <f>SUM(E6:E12)</f>
        <v>3956267</v>
      </c>
      <c r="F13" s="50">
        <f>E13/D13</f>
        <v>0.5184187408568689</v>
      </c>
      <c r="G13" s="40">
        <f>SUM(G6:G12)</f>
        <v>281462</v>
      </c>
      <c r="H13" s="50">
        <f t="shared" si="0"/>
        <v>1</v>
      </c>
      <c r="I13" s="50">
        <f t="shared" si="1"/>
        <v>3.6882034412504525E-2</v>
      </c>
      <c r="J13" s="40">
        <f>SUM(J6:J12)</f>
        <v>262873</v>
      </c>
      <c r="K13" s="41">
        <f>SUM(K6:K12)</f>
        <v>18589</v>
      </c>
    </row>
    <row r="14" spans="2:11">
      <c r="C14" s="7"/>
      <c r="D14" s="4"/>
      <c r="E14" s="4"/>
    </row>
    <row r="15" spans="2:11" ht="14.25" customHeight="1">
      <c r="B15" s="100" t="s">
        <v>111</v>
      </c>
      <c r="C15" s="100"/>
      <c r="D15" s="100"/>
      <c r="E15" s="100"/>
      <c r="F15" s="100"/>
      <c r="G15" s="100"/>
      <c r="H15" s="100"/>
      <c r="I15" s="100"/>
      <c r="J15" s="100"/>
      <c r="K15" s="100"/>
    </row>
    <row r="16" spans="2:11" ht="26.25" customHeight="1">
      <c r="B16" s="101" t="s">
        <v>147</v>
      </c>
      <c r="C16" s="101"/>
      <c r="D16" s="101"/>
      <c r="E16" s="101"/>
      <c r="F16" s="101"/>
      <c r="G16" s="101"/>
      <c r="H16" s="101"/>
      <c r="I16" s="101"/>
      <c r="J16" s="101"/>
      <c r="K16" s="101"/>
    </row>
    <row r="17" spans="2:11" ht="30.75" customHeight="1">
      <c r="B17" s="100" t="s">
        <v>112</v>
      </c>
      <c r="C17" s="100"/>
      <c r="D17" s="100"/>
      <c r="E17" s="100"/>
      <c r="F17" s="100"/>
      <c r="G17" s="100"/>
      <c r="H17" s="100"/>
      <c r="I17" s="100"/>
      <c r="J17" s="100"/>
      <c r="K17" s="100"/>
    </row>
    <row r="18" spans="2:11" ht="206.25" customHeight="1">
      <c r="B18" s="100" t="s">
        <v>215</v>
      </c>
      <c r="C18" s="102"/>
      <c r="D18" s="102"/>
      <c r="E18" s="102"/>
      <c r="F18" s="102"/>
      <c r="G18" s="102"/>
      <c r="H18" s="102"/>
      <c r="I18" s="102"/>
      <c r="J18" s="102"/>
      <c r="K18" s="102"/>
    </row>
  </sheetData>
  <mergeCells count="11">
    <mergeCell ref="B2:K2"/>
    <mergeCell ref="B15:K15"/>
    <mergeCell ref="B16:K16"/>
    <mergeCell ref="B17:K17"/>
    <mergeCell ref="B18:K18"/>
    <mergeCell ref="J3:K3"/>
    <mergeCell ref="B3:B4"/>
    <mergeCell ref="C3:C4"/>
    <mergeCell ref="D3:D4"/>
    <mergeCell ref="E3:F3"/>
    <mergeCell ref="G3:I3"/>
  </mergeCells>
  <phoneticPr fontId="31"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N18"/>
  <sheetViews>
    <sheetView zoomScaleNormal="100" workbookViewId="0">
      <selection activeCell="F26" sqref="F26"/>
    </sheetView>
  </sheetViews>
  <sheetFormatPr defaultRowHeight="12.75"/>
  <cols>
    <col min="2" max="2" width="5.42578125" customWidth="1"/>
    <col min="3" max="3" width="19.85546875" customWidth="1"/>
    <col min="4" max="14" width="13.5703125" customWidth="1"/>
  </cols>
  <sheetData>
    <row r="1" spans="2:14" ht="13.5" thickBot="1"/>
    <row r="2" spans="2:14" s="2" customFormat="1" ht="43.5" customHeight="1">
      <c r="B2" s="94" t="s">
        <v>216</v>
      </c>
      <c r="C2" s="95"/>
      <c r="D2" s="95"/>
      <c r="E2" s="95"/>
      <c r="F2" s="95"/>
      <c r="G2" s="95"/>
      <c r="H2" s="95"/>
      <c r="I2" s="95"/>
      <c r="J2" s="95"/>
      <c r="K2" s="95"/>
      <c r="L2" s="95"/>
      <c r="M2" s="95"/>
      <c r="N2" s="96"/>
    </row>
    <row r="3" spans="2:14" s="19" customFormat="1" ht="12.75" customHeight="1">
      <c r="B3" s="98" t="s">
        <v>7</v>
      </c>
      <c r="C3" s="93" t="s">
        <v>148</v>
      </c>
      <c r="D3" s="104" t="s">
        <v>160</v>
      </c>
      <c r="E3" s="104" t="s">
        <v>164</v>
      </c>
      <c r="F3" s="104" t="s">
        <v>168</v>
      </c>
      <c r="G3" s="104" t="s">
        <v>172</v>
      </c>
      <c r="H3" s="104" t="s">
        <v>176</v>
      </c>
      <c r="I3" s="104" t="s">
        <v>180</v>
      </c>
      <c r="J3" s="104" t="s">
        <v>184</v>
      </c>
      <c r="K3" s="104" t="s">
        <v>188</v>
      </c>
      <c r="L3" s="104" t="s">
        <v>192</v>
      </c>
      <c r="M3" s="104" t="s">
        <v>196</v>
      </c>
      <c r="N3" s="107" t="s">
        <v>200</v>
      </c>
    </row>
    <row r="4" spans="2:14" s="19" customFormat="1" ht="30" customHeight="1">
      <c r="B4" s="98"/>
      <c r="C4" s="93"/>
      <c r="D4" s="93"/>
      <c r="E4" s="93"/>
      <c r="F4" s="93"/>
      <c r="G4" s="93"/>
      <c r="H4" s="93"/>
      <c r="I4" s="93"/>
      <c r="J4" s="93"/>
      <c r="K4" s="93"/>
      <c r="L4" s="93"/>
      <c r="M4" s="93"/>
      <c r="N4" s="103"/>
    </row>
    <row r="5" spans="2:14" ht="15">
      <c r="B5" s="42">
        <f>k_total_tec_1120!B6</f>
        <v>1</v>
      </c>
      <c r="C5" s="47" t="str">
        <f>k_total_tec_1120!C6</f>
        <v>METROPOLITAN LIFE</v>
      </c>
      <c r="D5" s="44">
        <v>1050331</v>
      </c>
      <c r="E5" s="44">
        <v>1052230</v>
      </c>
      <c r="F5" s="44">
        <v>1053349</v>
      </c>
      <c r="G5" s="44">
        <v>1054612</v>
      </c>
      <c r="H5" s="44">
        <v>1056506</v>
      </c>
      <c r="I5" s="44">
        <v>1057907</v>
      </c>
      <c r="J5" s="44">
        <v>1058618</v>
      </c>
      <c r="K5" s="44">
        <v>1059456</v>
      </c>
      <c r="L5" s="44">
        <v>1061569</v>
      </c>
      <c r="M5" s="44">
        <v>1065126</v>
      </c>
      <c r="N5" s="45">
        <v>1067491</v>
      </c>
    </row>
    <row r="6" spans="2:14" ht="15">
      <c r="B6" s="46">
        <f>k_total_tec_1120!B7</f>
        <v>2</v>
      </c>
      <c r="C6" s="47" t="str">
        <f>k_total_tec_1120!C7</f>
        <v>AZT VIITORUL TAU</v>
      </c>
      <c r="D6" s="44">
        <v>1596807</v>
      </c>
      <c r="E6" s="44">
        <v>1598630</v>
      </c>
      <c r="F6" s="44">
        <v>1599681</v>
      </c>
      <c r="G6" s="44">
        <v>1600880</v>
      </c>
      <c r="H6" s="44">
        <v>1602689</v>
      </c>
      <c r="I6" s="44">
        <v>1604013</v>
      </c>
      <c r="J6" s="44">
        <v>1604657</v>
      </c>
      <c r="K6" s="44">
        <v>1605390</v>
      </c>
      <c r="L6" s="44">
        <v>1607442</v>
      </c>
      <c r="M6" s="44">
        <v>1610898</v>
      </c>
      <c r="N6" s="45">
        <v>1613208</v>
      </c>
    </row>
    <row r="7" spans="2:14" ht="15">
      <c r="B7" s="46">
        <f>k_total_tec_1120!B8</f>
        <v>3</v>
      </c>
      <c r="C7" s="47" t="str">
        <f>k_total_tec_1120!C8</f>
        <v>BCR</v>
      </c>
      <c r="D7" s="44">
        <v>672383</v>
      </c>
      <c r="E7" s="44">
        <v>674421</v>
      </c>
      <c r="F7" s="44">
        <v>675614</v>
      </c>
      <c r="G7" s="44">
        <v>676921</v>
      </c>
      <c r="H7" s="44">
        <v>678863</v>
      </c>
      <c r="I7" s="44">
        <v>680328</v>
      </c>
      <c r="J7" s="44">
        <v>681126</v>
      </c>
      <c r="K7" s="44">
        <v>682032</v>
      </c>
      <c r="L7" s="44">
        <v>684196</v>
      </c>
      <c r="M7" s="44">
        <v>687831</v>
      </c>
      <c r="N7" s="45">
        <v>690287</v>
      </c>
    </row>
    <row r="8" spans="2:14" ht="15">
      <c r="B8" s="46">
        <f>k_total_tec_1120!B9</f>
        <v>4</v>
      </c>
      <c r="C8" s="47" t="str">
        <f>k_total_tec_1120!C9</f>
        <v>BRD</v>
      </c>
      <c r="D8" s="44">
        <v>458329</v>
      </c>
      <c r="E8" s="44">
        <v>460462</v>
      </c>
      <c r="F8" s="44">
        <v>461788</v>
      </c>
      <c r="G8" s="44">
        <v>463126</v>
      </c>
      <c r="H8" s="44">
        <v>465110</v>
      </c>
      <c r="I8" s="44">
        <v>466639</v>
      </c>
      <c r="J8" s="44">
        <v>467594</v>
      </c>
      <c r="K8" s="44">
        <v>468732</v>
      </c>
      <c r="L8" s="44">
        <v>471155</v>
      </c>
      <c r="M8" s="44">
        <v>475027</v>
      </c>
      <c r="N8" s="45">
        <v>477701</v>
      </c>
    </row>
    <row r="9" spans="2:14" ht="15">
      <c r="B9" s="46">
        <f>k_total_tec_1120!B10</f>
        <v>5</v>
      </c>
      <c r="C9" s="47" t="str">
        <f>k_total_tec_1120!C10</f>
        <v>VITAL</v>
      </c>
      <c r="D9" s="44">
        <v>938865</v>
      </c>
      <c r="E9" s="44">
        <v>940802</v>
      </c>
      <c r="F9" s="44">
        <v>941929</v>
      </c>
      <c r="G9" s="44">
        <v>943206</v>
      </c>
      <c r="H9" s="44">
        <v>945118</v>
      </c>
      <c r="I9" s="44">
        <v>946538</v>
      </c>
      <c r="J9" s="44">
        <v>947264</v>
      </c>
      <c r="K9" s="44">
        <v>948121</v>
      </c>
      <c r="L9" s="44">
        <v>950229</v>
      </c>
      <c r="M9" s="44">
        <v>953735</v>
      </c>
      <c r="N9" s="45">
        <v>956121</v>
      </c>
    </row>
    <row r="10" spans="2:14" ht="15">
      <c r="B10" s="46">
        <f>k_total_tec_1120!B11</f>
        <v>6</v>
      </c>
      <c r="C10" s="47" t="str">
        <f>k_total_tec_1120!C11</f>
        <v>ARIPI</v>
      </c>
      <c r="D10" s="44">
        <v>773647</v>
      </c>
      <c r="E10" s="44">
        <v>775567</v>
      </c>
      <c r="F10" s="44">
        <v>776713</v>
      </c>
      <c r="G10" s="44">
        <v>777990</v>
      </c>
      <c r="H10" s="44">
        <v>779895</v>
      </c>
      <c r="I10" s="44">
        <v>781319</v>
      </c>
      <c r="J10" s="44">
        <v>782036</v>
      </c>
      <c r="K10" s="44">
        <v>782891</v>
      </c>
      <c r="L10" s="44">
        <v>785021</v>
      </c>
      <c r="M10" s="44">
        <v>788583</v>
      </c>
      <c r="N10" s="45">
        <v>790996</v>
      </c>
    </row>
    <row r="11" spans="2:14" ht="15">
      <c r="B11" s="46">
        <f>k_total_tec_1120!B12</f>
        <v>7</v>
      </c>
      <c r="C11" s="47" t="str">
        <f>k_total_tec_1120!C12</f>
        <v>NN</v>
      </c>
      <c r="D11" s="44">
        <v>2019196</v>
      </c>
      <c r="E11" s="44">
        <v>2021089</v>
      </c>
      <c r="F11" s="44">
        <v>2022127</v>
      </c>
      <c r="G11" s="44">
        <v>2023329</v>
      </c>
      <c r="H11" s="44">
        <v>2025165</v>
      </c>
      <c r="I11" s="44">
        <v>2026515</v>
      </c>
      <c r="J11" s="44">
        <v>2027126</v>
      </c>
      <c r="K11" s="44">
        <v>2027844</v>
      </c>
      <c r="L11" s="44">
        <v>2029892</v>
      </c>
      <c r="M11" s="44">
        <v>2033350</v>
      </c>
      <c r="N11" s="45">
        <v>2035608</v>
      </c>
    </row>
    <row r="12" spans="2:14" ht="15.75" thickBot="1">
      <c r="B12" s="105" t="s">
        <v>5</v>
      </c>
      <c r="C12" s="106"/>
      <c r="D12" s="52">
        <f t="shared" ref="D12:N12" si="0">SUM(D5:D11)</f>
        <v>7509558</v>
      </c>
      <c r="E12" s="52">
        <f t="shared" si="0"/>
        <v>7523201</v>
      </c>
      <c r="F12" s="52">
        <f t="shared" si="0"/>
        <v>7531201</v>
      </c>
      <c r="G12" s="52">
        <f t="shared" si="0"/>
        <v>7540064</v>
      </c>
      <c r="H12" s="52">
        <f t="shared" si="0"/>
        <v>7553346</v>
      </c>
      <c r="I12" s="52">
        <f t="shared" si="0"/>
        <v>7563259</v>
      </c>
      <c r="J12" s="52">
        <f t="shared" si="0"/>
        <v>7568421</v>
      </c>
      <c r="K12" s="52">
        <f t="shared" si="0"/>
        <v>7574466</v>
      </c>
      <c r="L12" s="52">
        <f t="shared" si="0"/>
        <v>7589504</v>
      </c>
      <c r="M12" s="52">
        <f t="shared" si="0"/>
        <v>7614550</v>
      </c>
      <c r="N12" s="53">
        <f t="shared" si="0"/>
        <v>7631412</v>
      </c>
    </row>
    <row r="17" spans="3:3" ht="18">
      <c r="C17" s="1"/>
    </row>
    <row r="18" spans="3:3" ht="18">
      <c r="C18" s="1"/>
    </row>
  </sheetData>
  <mergeCells count="15">
    <mergeCell ref="B2:N2"/>
    <mergeCell ref="E3:E4"/>
    <mergeCell ref="D3:D4"/>
    <mergeCell ref="N3:N4"/>
    <mergeCell ref="L3:L4"/>
    <mergeCell ref="K3:K4"/>
    <mergeCell ref="I3:I4"/>
    <mergeCell ref="M3:M4"/>
    <mergeCell ref="B12:C12"/>
    <mergeCell ref="B3:B4"/>
    <mergeCell ref="C3:C4"/>
    <mergeCell ref="H3:H4"/>
    <mergeCell ref="J3:J4"/>
    <mergeCell ref="G3:G4"/>
    <mergeCell ref="F3:F4"/>
  </mergeCells>
  <phoneticPr fontId="0" type="noConversion"/>
  <printOptions horizontalCentered="1" verticalCentered="1"/>
  <pageMargins left="0" right="0" top="0" bottom="0" header="0" footer="0"/>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dimension ref="B1:U24"/>
  <sheetViews>
    <sheetView zoomScaleNormal="100" workbookViewId="0">
      <selection activeCell="F16" sqref="F16"/>
    </sheetView>
  </sheetViews>
  <sheetFormatPr defaultRowHeight="12.75"/>
  <cols>
    <col min="2" max="2" width="5.140625" customWidth="1"/>
    <col min="3" max="14" width="17.5703125" customWidth="1"/>
    <col min="15" max="15" width="18.42578125" customWidth="1"/>
    <col min="21" max="21" width="16.7109375" customWidth="1"/>
  </cols>
  <sheetData>
    <row r="1" spans="2:21" ht="13.5" thickBot="1"/>
    <row r="2" spans="2:21" ht="44.25" customHeight="1">
      <c r="B2" s="94" t="s">
        <v>217</v>
      </c>
      <c r="C2" s="95"/>
      <c r="D2" s="95"/>
      <c r="E2" s="95"/>
      <c r="F2" s="95"/>
      <c r="G2" s="95"/>
      <c r="H2" s="95"/>
      <c r="I2" s="95"/>
      <c r="J2" s="95"/>
      <c r="K2" s="95"/>
      <c r="L2" s="95"/>
      <c r="M2" s="95"/>
      <c r="N2" s="95"/>
      <c r="O2" s="96"/>
    </row>
    <row r="3" spans="2:21" s="5" customFormat="1" ht="21" customHeight="1">
      <c r="B3" s="98" t="s">
        <v>7</v>
      </c>
      <c r="C3" s="93" t="s">
        <v>148</v>
      </c>
      <c r="D3" s="108" t="s">
        <v>160</v>
      </c>
      <c r="E3" s="108" t="s">
        <v>164</v>
      </c>
      <c r="F3" s="108" t="s">
        <v>168</v>
      </c>
      <c r="G3" s="108" t="s">
        <v>172</v>
      </c>
      <c r="H3" s="108" t="s">
        <v>176</v>
      </c>
      <c r="I3" s="108" t="s">
        <v>180</v>
      </c>
      <c r="J3" s="108" t="s">
        <v>184</v>
      </c>
      <c r="K3" s="108" t="s">
        <v>188</v>
      </c>
      <c r="L3" s="108" t="s">
        <v>192</v>
      </c>
      <c r="M3" s="108" t="s">
        <v>196</v>
      </c>
      <c r="N3" s="108" t="s">
        <v>201</v>
      </c>
      <c r="O3" s="103" t="s">
        <v>5</v>
      </c>
    </row>
    <row r="4" spans="2:21" ht="33.75" customHeight="1">
      <c r="B4" s="98"/>
      <c r="C4" s="93"/>
      <c r="D4" s="108"/>
      <c r="E4" s="108"/>
      <c r="F4" s="108"/>
      <c r="G4" s="108"/>
      <c r="H4" s="108"/>
      <c r="I4" s="108"/>
      <c r="J4" s="108"/>
      <c r="K4" s="108"/>
      <c r="L4" s="108"/>
      <c r="M4" s="108"/>
      <c r="N4" s="108"/>
      <c r="O4" s="103"/>
    </row>
    <row r="5" spans="2:21" s="8" customFormat="1" ht="36.75" customHeight="1">
      <c r="B5" s="98"/>
      <c r="C5" s="93"/>
      <c r="D5" s="54" t="s">
        <v>218</v>
      </c>
      <c r="E5" s="54" t="s">
        <v>219</v>
      </c>
      <c r="F5" s="54" t="s">
        <v>220</v>
      </c>
      <c r="G5" s="54" t="s">
        <v>221</v>
      </c>
      <c r="H5" s="54" t="s">
        <v>222</v>
      </c>
      <c r="I5" s="54" t="s">
        <v>223</v>
      </c>
      <c r="J5" s="54" t="s">
        <v>224</v>
      </c>
      <c r="K5" s="54" t="s">
        <v>225</v>
      </c>
      <c r="L5" s="54" t="s">
        <v>226</v>
      </c>
      <c r="M5" s="54" t="s">
        <v>227</v>
      </c>
      <c r="N5" s="54" t="s">
        <v>228</v>
      </c>
      <c r="O5" s="103"/>
    </row>
    <row r="6" spans="2:21" ht="15.75">
      <c r="B6" s="42">
        <f>k_total_tec_1120!B6</f>
        <v>1</v>
      </c>
      <c r="C6" s="43" t="str">
        <f>k_total_tec_1120!C6</f>
        <v>METROPOLITAN LIFE</v>
      </c>
      <c r="D6" s="44">
        <v>22491397.043643422</v>
      </c>
      <c r="E6" s="44">
        <v>20979120.967741933</v>
      </c>
      <c r="F6" s="44">
        <v>21627117.912051581</v>
      </c>
      <c r="G6" s="44">
        <v>19143983.345042773</v>
      </c>
      <c r="H6" s="44">
        <v>18933157.536085244</v>
      </c>
      <c r="I6" s="44">
        <v>24450320.172082152</v>
      </c>
      <c r="J6" s="44">
        <v>21473790.91021366</v>
      </c>
      <c r="K6" s="44">
        <v>20887015.139703769</v>
      </c>
      <c r="L6" s="44">
        <v>21531467.008722425</v>
      </c>
      <c r="M6" s="44">
        <v>21385126.240318835</v>
      </c>
      <c r="N6" s="44">
        <v>23289780.262617975</v>
      </c>
      <c r="O6" s="45">
        <f t="shared" ref="O6:O12" si="0">SUM(D6:N6)</f>
        <v>236192276.53822377</v>
      </c>
      <c r="U6" s="23"/>
    </row>
    <row r="7" spans="2:21" ht="15.75">
      <c r="B7" s="42">
        <f>k_total_tec_1120!B7</f>
        <v>2</v>
      </c>
      <c r="C7" s="43" t="str">
        <f>k_total_tec_1120!C7</f>
        <v>AZT VIITORUL TAU</v>
      </c>
      <c r="D7" s="44">
        <v>34236775.259094104</v>
      </c>
      <c r="E7" s="44">
        <v>31598583.953680728</v>
      </c>
      <c r="F7" s="44">
        <v>32245258.927095387</v>
      </c>
      <c r="G7" s="44">
        <v>28771502.87225689</v>
      </c>
      <c r="H7" s="44">
        <v>28487387.614347368</v>
      </c>
      <c r="I7" s="44">
        <v>36976824.339696787</v>
      </c>
      <c r="J7" s="44">
        <v>32187167.26359557</v>
      </c>
      <c r="K7" s="44">
        <v>31600807.450867765</v>
      </c>
      <c r="L7" s="44">
        <v>32465506.003078505</v>
      </c>
      <c r="M7" s="44">
        <v>32161856.729050681</v>
      </c>
      <c r="N7" s="44">
        <v>35357099.5075913</v>
      </c>
      <c r="O7" s="45">
        <f t="shared" si="0"/>
        <v>356088769.92035514</v>
      </c>
      <c r="U7" s="23"/>
    </row>
    <row r="8" spans="2:21" ht="15.75">
      <c r="B8" s="42">
        <f>k_total_tec_1120!B8</f>
        <v>3</v>
      </c>
      <c r="C8" s="47" t="str">
        <f>k_total_tec_1120!C8</f>
        <v>BCR</v>
      </c>
      <c r="D8" s="44">
        <v>12054175.647219125</v>
      </c>
      <c r="E8" s="44">
        <v>11349814.929693962</v>
      </c>
      <c r="F8" s="44">
        <v>11487159.034551166</v>
      </c>
      <c r="G8" s="44">
        <v>10256985.163450014</v>
      </c>
      <c r="H8" s="44">
        <v>10183605.633221138</v>
      </c>
      <c r="I8" s="44">
        <v>13487058.884361621</v>
      </c>
      <c r="J8" s="44">
        <v>11654320.73607509</v>
      </c>
      <c r="K8" s="44">
        <v>11441976.777581749</v>
      </c>
      <c r="L8" s="44">
        <v>11776921.292970756</v>
      </c>
      <c r="M8" s="44">
        <v>11723021.344782956</v>
      </c>
      <c r="N8" s="44">
        <v>12751423.061140748</v>
      </c>
      <c r="O8" s="45">
        <f t="shared" si="0"/>
        <v>128166462.50504833</v>
      </c>
      <c r="U8" s="23"/>
    </row>
    <row r="9" spans="2:21" ht="15.75">
      <c r="B9" s="42">
        <f>k_total_tec_1120!B9</f>
        <v>4</v>
      </c>
      <c r="C9" s="47" t="str">
        <f>k_total_tec_1120!C9</f>
        <v>BRD</v>
      </c>
      <c r="D9" s="44">
        <v>8001928.4446096038</v>
      </c>
      <c r="E9" s="44">
        <v>7524514.2679900741</v>
      </c>
      <c r="F9" s="44">
        <v>7792646.5118201356</v>
      </c>
      <c r="G9" s="44">
        <v>6682792.2883002022</v>
      </c>
      <c r="H9" s="44">
        <v>6684659.1777314311</v>
      </c>
      <c r="I9" s="44">
        <v>8998252.2906368282</v>
      </c>
      <c r="J9" s="44">
        <v>7727573.1752500925</v>
      </c>
      <c r="K9" s="44">
        <v>7602178.2300086161</v>
      </c>
      <c r="L9" s="44">
        <v>7828995.3822473073</v>
      </c>
      <c r="M9" s="44">
        <v>7832094.2128726086</v>
      </c>
      <c r="N9" s="44">
        <v>8629713.1719327047</v>
      </c>
      <c r="O9" s="45">
        <f t="shared" si="0"/>
        <v>85305347.153399616</v>
      </c>
      <c r="U9" s="23"/>
    </row>
    <row r="10" spans="2:21" ht="15.75">
      <c r="B10" s="42">
        <f>k_total_tec_1120!B10</f>
        <v>5</v>
      </c>
      <c r="C10" s="47" t="str">
        <f>k_total_tec_1120!C10</f>
        <v>VITAL</v>
      </c>
      <c r="D10" s="44">
        <v>17041061.976134442</v>
      </c>
      <c r="E10" s="44">
        <v>16024917.700578989</v>
      </c>
      <c r="F10" s="44">
        <v>16225731.112580592</v>
      </c>
      <c r="G10" s="44">
        <v>14298365.086580981</v>
      </c>
      <c r="H10" s="44">
        <v>14288351.539430484</v>
      </c>
      <c r="I10" s="44">
        <v>18877245.444580033</v>
      </c>
      <c r="J10" s="44">
        <v>16397782.717879049</v>
      </c>
      <c r="K10" s="44">
        <v>16074640.175604152</v>
      </c>
      <c r="L10" s="44">
        <v>16423624.422780914</v>
      </c>
      <c r="M10" s="44">
        <v>16377741.849333361</v>
      </c>
      <c r="N10" s="44">
        <v>17925115.92121461</v>
      </c>
      <c r="O10" s="45">
        <f t="shared" si="0"/>
        <v>179954577.94669762</v>
      </c>
      <c r="U10" s="23"/>
    </row>
    <row r="11" spans="2:21" ht="15.75">
      <c r="B11" s="42">
        <f>k_total_tec_1120!B11</f>
        <v>6</v>
      </c>
      <c r="C11" s="47" t="str">
        <f>k_total_tec_1120!C11</f>
        <v>ARIPI</v>
      </c>
      <c r="D11" s="44">
        <v>14792292.208596557</v>
      </c>
      <c r="E11" s="44">
        <v>13893449.131513646</v>
      </c>
      <c r="F11" s="44">
        <v>14201090.882790543</v>
      </c>
      <c r="G11" s="44">
        <v>12455588.089432573</v>
      </c>
      <c r="H11" s="44">
        <v>12445209.903566193</v>
      </c>
      <c r="I11" s="44">
        <v>16395131.233324369</v>
      </c>
      <c r="J11" s="44">
        <v>14221312.831913054</v>
      </c>
      <c r="K11" s="44">
        <v>13935675.337463588</v>
      </c>
      <c r="L11" s="44">
        <v>14293800.513083633</v>
      </c>
      <c r="M11" s="44">
        <v>14253745.300655341</v>
      </c>
      <c r="N11" s="44">
        <v>15621114.279852279</v>
      </c>
      <c r="O11" s="45">
        <f t="shared" si="0"/>
        <v>156508409.71219176</v>
      </c>
      <c r="U11" s="23"/>
    </row>
    <row r="12" spans="2:21" ht="15.75">
      <c r="B12" s="42">
        <f>k_total_tec_1120!B12</f>
        <v>7</v>
      </c>
      <c r="C12" s="47" t="str">
        <f>k_total_tec_1120!C12</f>
        <v>NN</v>
      </c>
      <c r="D12" s="44">
        <v>52901368.34716545</v>
      </c>
      <c r="E12" s="44">
        <v>49373600.703060381</v>
      </c>
      <c r="F12" s="44">
        <v>51202761.613489836</v>
      </c>
      <c r="G12" s="44">
        <v>45688207.62904492</v>
      </c>
      <c r="H12" s="44">
        <v>44897659.363578171</v>
      </c>
      <c r="I12" s="44">
        <v>56442085.668783218</v>
      </c>
      <c r="J12" s="44">
        <v>50061951.34000247</v>
      </c>
      <c r="K12" s="44">
        <v>48915126.779633202</v>
      </c>
      <c r="L12" s="44">
        <v>50136544.894817859</v>
      </c>
      <c r="M12" s="44">
        <v>49884192.329026029</v>
      </c>
      <c r="N12" s="44">
        <v>54395977.431267954</v>
      </c>
      <c r="O12" s="45">
        <f t="shared" si="0"/>
        <v>553899476.09986949</v>
      </c>
      <c r="U12" s="23"/>
    </row>
    <row r="13" spans="2:21" ht="15.75" thickBot="1">
      <c r="B13" s="105" t="s">
        <v>5</v>
      </c>
      <c r="C13" s="106"/>
      <c r="D13" s="40">
        <f t="shared" ref="D13:O13" si="1">SUM(D6:D12)</f>
        <v>161518998.92646271</v>
      </c>
      <c r="E13" s="40">
        <f t="shared" si="1"/>
        <v>150744001.65425971</v>
      </c>
      <c r="F13" s="40">
        <f t="shared" si="1"/>
        <v>154781765.99437925</v>
      </c>
      <c r="G13" s="40">
        <f t="shared" si="1"/>
        <v>137297424.47410834</v>
      </c>
      <c r="H13" s="40">
        <f t="shared" si="1"/>
        <v>135920030.76796001</v>
      </c>
      <c r="I13" s="40">
        <f t="shared" si="1"/>
        <v>175626918.033465</v>
      </c>
      <c r="J13" s="40">
        <f t="shared" si="1"/>
        <v>153723898.974929</v>
      </c>
      <c r="K13" s="40">
        <f t="shared" si="1"/>
        <v>150457419.89086285</v>
      </c>
      <c r="L13" s="40">
        <f t="shared" si="1"/>
        <v>154456859.51770139</v>
      </c>
      <c r="M13" s="40">
        <f t="shared" si="1"/>
        <v>153617778.0060398</v>
      </c>
      <c r="N13" s="40">
        <f t="shared" si="1"/>
        <v>167970223.63561755</v>
      </c>
      <c r="O13" s="41">
        <f t="shared" si="1"/>
        <v>1696115319.8757858</v>
      </c>
      <c r="U13" s="24"/>
    </row>
    <row r="24" spans="4:15">
      <c r="D24" s="4"/>
      <c r="E24" s="4"/>
      <c r="F24" s="4"/>
      <c r="G24" s="4"/>
      <c r="H24" s="4"/>
      <c r="I24" s="4"/>
      <c r="J24" s="4"/>
      <c r="K24" s="4"/>
      <c r="L24" s="4"/>
      <c r="M24" s="4"/>
      <c r="N24" s="4"/>
      <c r="O24" s="4"/>
    </row>
  </sheetData>
  <mergeCells count="16">
    <mergeCell ref="B2:O2"/>
    <mergeCell ref="O3:O5"/>
    <mergeCell ref="B13:C13"/>
    <mergeCell ref="B3:B5"/>
    <mergeCell ref="C3:C5"/>
    <mergeCell ref="N3:N4"/>
    <mergeCell ref="G3:G4"/>
    <mergeCell ref="F3:F4"/>
    <mergeCell ref="L3:L4"/>
    <mergeCell ref="K3:K4"/>
    <mergeCell ref="E3:E4"/>
    <mergeCell ref="I3:I4"/>
    <mergeCell ref="H3:H4"/>
    <mergeCell ref="D3:D4"/>
    <mergeCell ref="M3:M4"/>
    <mergeCell ref="J3:J4"/>
  </mergeCells>
  <phoneticPr fontId="31" type="noConversion"/>
  <pageMargins left="0.28000000000000003" right="0.23" top="1" bottom="1" header="0.5" footer="0.5"/>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dimension ref="B1:Q7"/>
  <sheetViews>
    <sheetView zoomScaleNormal="100" workbookViewId="0">
      <selection activeCell="E48" sqref="E48"/>
    </sheetView>
  </sheetViews>
  <sheetFormatPr defaultRowHeight="12.75"/>
  <cols>
    <col min="2" max="2" width="10.42578125" bestFit="1" customWidth="1"/>
    <col min="3" max="4" width="16.28515625" bestFit="1" customWidth="1"/>
    <col min="5" max="11" width="15.85546875" bestFit="1" customWidth="1"/>
    <col min="12" max="12" width="16.28515625" bestFit="1" customWidth="1"/>
    <col min="13" max="13" width="15.85546875" bestFit="1" customWidth="1"/>
  </cols>
  <sheetData>
    <row r="1" spans="2:17" ht="13.5" thickBot="1"/>
    <row r="2" spans="2:17" ht="25.5">
      <c r="B2" s="55"/>
      <c r="C2" s="57" t="s">
        <v>161</v>
      </c>
      <c r="D2" s="57" t="s">
        <v>165</v>
      </c>
      <c r="E2" s="57" t="s">
        <v>169</v>
      </c>
      <c r="F2" s="57" t="s">
        <v>173</v>
      </c>
      <c r="G2" s="57" t="s">
        <v>177</v>
      </c>
      <c r="H2" s="57" t="s">
        <v>181</v>
      </c>
      <c r="I2" s="57" t="s">
        <v>185</v>
      </c>
      <c r="J2" s="57" t="s">
        <v>189</v>
      </c>
      <c r="K2" s="57" t="s">
        <v>193</v>
      </c>
      <c r="L2" s="57" t="s">
        <v>197</v>
      </c>
      <c r="M2" s="58" t="s">
        <v>202</v>
      </c>
    </row>
    <row r="3" spans="2:17" ht="15">
      <c r="B3" s="59" t="s">
        <v>113</v>
      </c>
      <c r="C3" s="44">
        <v>161518999</v>
      </c>
      <c r="D3" s="44">
        <v>150744001.65425971</v>
      </c>
      <c r="E3" s="44">
        <v>154781765.99437925</v>
      </c>
      <c r="F3" s="44">
        <v>137297424</v>
      </c>
      <c r="G3" s="44">
        <v>135920030.76796001</v>
      </c>
      <c r="H3" s="44">
        <v>175626918</v>
      </c>
      <c r="I3" s="44">
        <v>153723899</v>
      </c>
      <c r="J3" s="44">
        <v>150457420</v>
      </c>
      <c r="K3" s="44">
        <v>154456860</v>
      </c>
      <c r="L3" s="44">
        <v>153617778</v>
      </c>
      <c r="M3" s="45">
        <v>167970224</v>
      </c>
    </row>
    <row r="4" spans="2:17" ht="15" hidden="1">
      <c r="B4" s="59"/>
      <c r="C4" s="62"/>
      <c r="D4" s="62"/>
      <c r="E4" s="62"/>
      <c r="F4" s="62"/>
      <c r="G4" s="62"/>
      <c r="H4" s="62"/>
      <c r="I4" s="62"/>
      <c r="J4" s="62"/>
      <c r="K4" s="62"/>
      <c r="L4" s="62"/>
      <c r="M4" s="63"/>
    </row>
    <row r="5" spans="2:17" ht="15">
      <c r="B5" s="59" t="s">
        <v>114</v>
      </c>
      <c r="C5" s="44">
        <v>782365727</v>
      </c>
      <c r="D5" s="44">
        <v>728997992</v>
      </c>
      <c r="E5" s="44">
        <v>749019922</v>
      </c>
      <c r="F5" s="44">
        <v>664437156</v>
      </c>
      <c r="G5" s="44">
        <v>658219933</v>
      </c>
      <c r="H5" s="44">
        <v>849138586</v>
      </c>
      <c r="I5" s="44">
        <v>746821446</v>
      </c>
      <c r="J5" s="44">
        <v>733419739</v>
      </c>
      <c r="K5" s="44">
        <v>752591048</v>
      </c>
      <c r="L5" s="44">
        <v>747765258</v>
      </c>
      <c r="M5" s="45">
        <v>818686870</v>
      </c>
    </row>
    <row r="6" spans="2:17" ht="15">
      <c r="B6" s="59" t="s">
        <v>115</v>
      </c>
      <c r="C6" s="64">
        <v>4.8437999999999999</v>
      </c>
      <c r="D6" s="64">
        <v>4.8360000000000003</v>
      </c>
      <c r="E6" s="64">
        <v>4.8391999999999999</v>
      </c>
      <c r="F6" s="64">
        <v>4.8394000000000004</v>
      </c>
      <c r="G6" s="64">
        <v>4.8426999999999998</v>
      </c>
      <c r="H6" s="64">
        <v>4.8349000000000002</v>
      </c>
      <c r="I6" s="64">
        <v>4.8582000000000001</v>
      </c>
      <c r="J6" s="64">
        <v>4.8746</v>
      </c>
      <c r="K6" s="64">
        <v>4.8724999999999996</v>
      </c>
      <c r="L6" s="64">
        <v>4.86775</v>
      </c>
      <c r="M6" s="65">
        <v>4.8739999999999997</v>
      </c>
    </row>
    <row r="7" spans="2:17" ht="39" thickBot="1">
      <c r="B7" s="56"/>
      <c r="C7" s="60" t="s">
        <v>162</v>
      </c>
      <c r="D7" s="60" t="s">
        <v>166</v>
      </c>
      <c r="E7" s="60" t="s">
        <v>170</v>
      </c>
      <c r="F7" s="60" t="s">
        <v>175</v>
      </c>
      <c r="G7" s="60" t="s">
        <v>178</v>
      </c>
      <c r="H7" s="60" t="s">
        <v>182</v>
      </c>
      <c r="I7" s="60" t="s">
        <v>187</v>
      </c>
      <c r="J7" s="60" t="s">
        <v>191</v>
      </c>
      <c r="K7" s="60" t="s">
        <v>195</v>
      </c>
      <c r="L7" s="60" t="s">
        <v>199</v>
      </c>
      <c r="M7" s="61" t="s">
        <v>209</v>
      </c>
      <c r="Q7" s="30"/>
    </row>
  </sheetData>
  <phoneticPr fontId="31" type="noConversion"/>
  <pageMargins left="0.75" right="0.75" top="1" bottom="1" header="0.5" footer="0.5"/>
  <pageSetup paperSize="9" scale="67" orientation="landscape" r:id="rId1"/>
  <headerFooter alignWithMargins="0"/>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sheetPr>
    <pageSetUpPr fitToPage="1"/>
  </sheetPr>
  <dimension ref="B1:N19"/>
  <sheetViews>
    <sheetView zoomScaleNormal="100" workbookViewId="0">
      <selection activeCell="E23" sqref="E23"/>
    </sheetView>
  </sheetViews>
  <sheetFormatPr defaultRowHeight="12.75"/>
  <cols>
    <col min="2" max="2" width="5.42578125" customWidth="1"/>
    <col min="3" max="3" width="18" customWidth="1"/>
    <col min="4" max="14" width="16.85546875" customWidth="1"/>
  </cols>
  <sheetData>
    <row r="1" spans="2:14" ht="13.5" thickBot="1"/>
    <row r="2" spans="2:14" s="2" customFormat="1" ht="40.5" customHeight="1">
      <c r="B2" s="94" t="s">
        <v>229</v>
      </c>
      <c r="C2" s="95"/>
      <c r="D2" s="95"/>
      <c r="E2" s="95"/>
      <c r="F2" s="95"/>
      <c r="G2" s="95"/>
      <c r="H2" s="95"/>
      <c r="I2" s="95"/>
      <c r="J2" s="95"/>
      <c r="K2" s="95"/>
      <c r="L2" s="95"/>
      <c r="M2" s="95"/>
      <c r="N2" s="96"/>
    </row>
    <row r="3" spans="2:14" ht="12.75" customHeight="1">
      <c r="B3" s="98" t="s">
        <v>7</v>
      </c>
      <c r="C3" s="93" t="s">
        <v>6</v>
      </c>
      <c r="D3" s="104" t="s">
        <v>160</v>
      </c>
      <c r="E3" s="104" t="s">
        <v>164</v>
      </c>
      <c r="F3" s="104" t="s">
        <v>168</v>
      </c>
      <c r="G3" s="104" t="s">
        <v>172</v>
      </c>
      <c r="H3" s="104" t="s">
        <v>176</v>
      </c>
      <c r="I3" s="104" t="s">
        <v>180</v>
      </c>
      <c r="J3" s="104" t="s">
        <v>184</v>
      </c>
      <c r="K3" s="104" t="s">
        <v>188</v>
      </c>
      <c r="L3" s="104" t="s">
        <v>192</v>
      </c>
      <c r="M3" s="104" t="s">
        <v>196</v>
      </c>
      <c r="N3" s="107" t="s">
        <v>201</v>
      </c>
    </row>
    <row r="4" spans="2:14" ht="21.75" customHeight="1">
      <c r="B4" s="98"/>
      <c r="C4" s="93"/>
      <c r="D4" s="93"/>
      <c r="E4" s="93"/>
      <c r="F4" s="93"/>
      <c r="G4" s="93"/>
      <c r="H4" s="93"/>
      <c r="I4" s="93"/>
      <c r="J4" s="93"/>
      <c r="K4" s="93"/>
      <c r="L4" s="93"/>
      <c r="M4" s="93"/>
      <c r="N4" s="103"/>
    </row>
    <row r="5" spans="2:14" ht="25.5">
      <c r="B5" s="98"/>
      <c r="C5" s="93"/>
      <c r="D5" s="54" t="s">
        <v>230</v>
      </c>
      <c r="E5" s="54" t="s">
        <v>231</v>
      </c>
      <c r="F5" s="54" t="s">
        <v>232</v>
      </c>
      <c r="G5" s="54" t="s">
        <v>233</v>
      </c>
      <c r="H5" s="54" t="s">
        <v>234</v>
      </c>
      <c r="I5" s="54" t="s">
        <v>235</v>
      </c>
      <c r="J5" s="54" t="s">
        <v>236</v>
      </c>
      <c r="K5" s="54" t="s">
        <v>237</v>
      </c>
      <c r="L5" s="54" t="s">
        <v>238</v>
      </c>
      <c r="M5" s="54" t="s">
        <v>239</v>
      </c>
      <c r="N5" s="66" t="s">
        <v>240</v>
      </c>
    </row>
    <row r="6" spans="2:14" ht="15">
      <c r="B6" s="42">
        <f>k_total_tec_1120!B6</f>
        <v>1</v>
      </c>
      <c r="C6" s="43" t="str">
        <f>k_total_tec_1120!C6</f>
        <v>METROPOLITAN LIFE</v>
      </c>
      <c r="D6" s="69">
        <f>sume_euro_1120!D6/evolutie_rp_1120!D5</f>
        <v>21.413627745580605</v>
      </c>
      <c r="E6" s="69">
        <f>sume_euro_1120!E6/evolutie_rp_1120!E5</f>
        <v>19.937771179059649</v>
      </c>
      <c r="F6" s="69">
        <f>sume_euro_1120!F6/evolutie_rp_1120!F5</f>
        <v>20.531768589566784</v>
      </c>
      <c r="G6" s="69">
        <f>sume_euro_1120!G6/evolutie_rp_1120!G5</f>
        <v>18.152631816291464</v>
      </c>
      <c r="H6" s="69">
        <f>sume_euro_1120!H6/evolutie_rp_1120!H5</f>
        <v>17.92053952943499</v>
      </c>
      <c r="I6" s="69">
        <f>sume_euro_1120!I6/evolutie_rp_1120!I5</f>
        <v>23.111975033799901</v>
      </c>
      <c r="J6" s="69">
        <f>sume_euro_1120!J6/evolutie_rp_1120!J5</f>
        <v>20.284740019736734</v>
      </c>
      <c r="K6" s="69">
        <f>sume_euro_1120!K6/evolutie_rp_1120!K5</f>
        <v>19.714849073207166</v>
      </c>
      <c r="L6" s="69">
        <f>sume_euro_1120!L6/evolutie_rp_1120!L5</f>
        <v>20.282682528146946</v>
      </c>
      <c r="M6" s="69">
        <f>sume_euro_1120!M6/evolutie_rp_1120!M5</f>
        <v>20.077555369335492</v>
      </c>
      <c r="N6" s="70">
        <f>sume_euro_1120!N6/evolutie_rp_1120!N5</f>
        <v>21.817308307627865</v>
      </c>
    </row>
    <row r="7" spans="2:14" ht="15">
      <c r="B7" s="46">
        <f>k_total_tec_1120!B7</f>
        <v>2</v>
      </c>
      <c r="C7" s="43" t="str">
        <f>k_total_tec_1120!C7</f>
        <v>AZT VIITORUL TAU</v>
      </c>
      <c r="D7" s="69">
        <f>sume_euro_1120!D7/evolutie_rp_1120!D6</f>
        <v>21.440772278111321</v>
      </c>
      <c r="E7" s="69">
        <f>sume_euro_1120!E7/evolutie_rp_1120!E6</f>
        <v>19.766039642494341</v>
      </c>
      <c r="F7" s="69">
        <f>sume_euro_1120!F7/evolutie_rp_1120!F6</f>
        <v>20.157305692257012</v>
      </c>
      <c r="G7" s="69">
        <f>sume_euro_1120!G7/evolutie_rp_1120!G6</f>
        <v>17.972304527670339</v>
      </c>
      <c r="H7" s="69">
        <f>sume_euro_1120!H7/evolutie_rp_1120!H6</f>
        <v>17.774744578859259</v>
      </c>
      <c r="I7" s="69">
        <f>sume_euro_1120!I7/evolutie_rp_1120!I6</f>
        <v>23.05269616873229</v>
      </c>
      <c r="J7" s="69">
        <f>sume_euro_1120!J7/evolutie_rp_1120!J6</f>
        <v>20.05859648734625</v>
      </c>
      <c r="K7" s="69">
        <f>sume_euro_1120!K7/evolutie_rp_1120!K6</f>
        <v>19.684193529838709</v>
      </c>
      <c r="L7" s="69">
        <f>sume_euro_1120!L7/evolutie_rp_1120!L6</f>
        <v>20.196999955879281</v>
      </c>
      <c r="M7" s="69">
        <f>sume_euro_1120!M7/evolutie_rp_1120!M6</f>
        <v>19.965172673285757</v>
      </c>
      <c r="N7" s="70">
        <f>sume_euro_1120!N7/evolutie_rp_1120!N6</f>
        <v>21.917260209217471</v>
      </c>
    </row>
    <row r="8" spans="2:14" ht="15">
      <c r="B8" s="46">
        <f>k_total_tec_1120!B8</f>
        <v>3</v>
      </c>
      <c r="C8" s="47" t="str">
        <f>k_total_tec_1120!C8</f>
        <v>BCR</v>
      </c>
      <c r="D8" s="69">
        <f>sume_euro_1120!D8/evolutie_rp_1120!D7</f>
        <v>17.92754374697029</v>
      </c>
      <c r="E8" s="69">
        <f>sume_euro_1120!E8/evolutie_rp_1120!E7</f>
        <v>16.828976158355037</v>
      </c>
      <c r="F8" s="69">
        <f>sume_euro_1120!F8/evolutie_rp_1120!F7</f>
        <v>17.00254736365908</v>
      </c>
      <c r="G8" s="69">
        <f>sume_euro_1120!G8/evolutie_rp_1120!G7</f>
        <v>15.152410936357439</v>
      </c>
      <c r="H8" s="69">
        <f>sume_euro_1120!H8/evolutie_rp_1120!H7</f>
        <v>15.000973146601211</v>
      </c>
      <c r="I8" s="69">
        <f>sume_euro_1120!I8/evolutie_rp_1120!I7</f>
        <v>19.824347791597024</v>
      </c>
      <c r="J8" s="69">
        <f>sume_euro_1120!J8/evolutie_rp_1120!J7</f>
        <v>17.110374198129406</v>
      </c>
      <c r="K8" s="69">
        <f>sume_euro_1120!K8/evolutie_rp_1120!K7</f>
        <v>16.776304891239342</v>
      </c>
      <c r="L8" s="69">
        <f>sume_euro_1120!L8/evolutie_rp_1120!L7</f>
        <v>17.212788868936322</v>
      </c>
      <c r="M8" s="69">
        <f>sume_euro_1120!M8/evolutie_rp_1120!M7</f>
        <v>17.0434617584595</v>
      </c>
      <c r="N8" s="70">
        <f>sume_euro_1120!N8/evolutie_rp_1120!N7</f>
        <v>18.47263972976566</v>
      </c>
    </row>
    <row r="9" spans="2:14" ht="15">
      <c r="B9" s="46">
        <f>k_total_tec_1120!B9</f>
        <v>4</v>
      </c>
      <c r="C9" s="47" t="str">
        <f>k_total_tec_1120!C9</f>
        <v>BRD</v>
      </c>
      <c r="D9" s="69">
        <f>sume_euro_1120!D9/evolutie_rp_1120!D8</f>
        <v>17.458918036191477</v>
      </c>
      <c r="E9" s="69">
        <f>sume_euro_1120!E9/evolutie_rp_1120!E8</f>
        <v>16.341227436770186</v>
      </c>
      <c r="F9" s="69">
        <f>sume_euro_1120!F9/evolutie_rp_1120!F8</f>
        <v>16.87494372270422</v>
      </c>
      <c r="G9" s="69">
        <f>sume_euro_1120!G9/evolutie_rp_1120!G8</f>
        <v>14.429749762052232</v>
      </c>
      <c r="H9" s="69">
        <f>sume_euro_1120!H9/evolutie_rp_1120!H8</f>
        <v>14.372211256974547</v>
      </c>
      <c r="I9" s="69">
        <f>sume_euro_1120!I9/evolutie_rp_1120!I8</f>
        <v>19.283112407314494</v>
      </c>
      <c r="J9" s="69">
        <f>sume_euro_1120!J9/evolutie_rp_1120!J8</f>
        <v>16.526245365103257</v>
      </c>
      <c r="K9" s="69">
        <f>sume_euro_1120!K9/evolutie_rp_1120!K8</f>
        <v>16.218603018374285</v>
      </c>
      <c r="L9" s="69">
        <f>sume_euro_1120!L9/evolutie_rp_1120!L8</f>
        <v>16.616602566559429</v>
      </c>
      <c r="M9" s="69">
        <f>sume_euro_1120!M9/evolutie_rp_1120!M8</f>
        <v>16.487682200954069</v>
      </c>
      <c r="N9" s="70">
        <f>sume_euro_1120!N9/evolutie_rp_1120!N8</f>
        <v>18.065093378353207</v>
      </c>
    </row>
    <row r="10" spans="2:14" ht="15">
      <c r="B10" s="46">
        <f>k_total_tec_1120!B10</f>
        <v>5</v>
      </c>
      <c r="C10" s="47" t="str">
        <f>k_total_tec_1120!C10</f>
        <v>VITAL</v>
      </c>
      <c r="D10" s="69">
        <f>sume_euro_1120!D10/evolutie_rp_1120!D9</f>
        <v>18.150705347557363</v>
      </c>
      <c r="E10" s="69">
        <f>sume_euro_1120!E10/evolutie_rp_1120!E9</f>
        <v>17.033252162069161</v>
      </c>
      <c r="F10" s="69">
        <f>sume_euro_1120!F10/evolutie_rp_1120!F9</f>
        <v>17.226065990728166</v>
      </c>
      <c r="G10" s="69">
        <f>sume_euro_1120!G10/evolutie_rp_1120!G9</f>
        <v>15.159323717810299</v>
      </c>
      <c r="H10" s="69">
        <f>sume_euro_1120!H10/evolutie_rp_1120!H9</f>
        <v>15.118060961097434</v>
      </c>
      <c r="I10" s="69">
        <f>sume_euro_1120!I10/evolutie_rp_1120!I9</f>
        <v>19.943462855775504</v>
      </c>
      <c r="J10" s="69">
        <f>sume_euro_1120!J10/evolutie_rp_1120!J9</f>
        <v>17.310678668121081</v>
      </c>
      <c r="K10" s="69">
        <f>sume_euro_1120!K10/evolutie_rp_1120!K9</f>
        <v>16.954207506852132</v>
      </c>
      <c r="L10" s="69">
        <f>sume_euro_1120!L10/evolutie_rp_1120!L9</f>
        <v>17.283859388401023</v>
      </c>
      <c r="M10" s="69">
        <f>sume_euro_1120!M10/evolutie_rp_1120!M9</f>
        <v>17.172214346053526</v>
      </c>
      <c r="N10" s="70">
        <f>sume_euro_1120!N10/evolutie_rp_1120!N9</f>
        <v>18.747748372030955</v>
      </c>
    </row>
    <row r="11" spans="2:14" ht="15">
      <c r="B11" s="46">
        <f>k_total_tec_1120!B11</f>
        <v>6</v>
      </c>
      <c r="C11" s="47" t="str">
        <f>k_total_tec_1120!C11</f>
        <v>ARIPI</v>
      </c>
      <c r="D11" s="69">
        <f>sume_euro_1120!D11/evolutie_rp_1120!D10</f>
        <v>19.120208840203034</v>
      </c>
      <c r="E11" s="69">
        <f>sume_euro_1120!E11/evolutie_rp_1120!E10</f>
        <v>17.913925078701965</v>
      </c>
      <c r="F11" s="69">
        <f>sume_euro_1120!F11/evolutie_rp_1120!F10</f>
        <v>18.283575635776074</v>
      </c>
      <c r="G11" s="69">
        <f>sume_euro_1120!G11/evolutie_rp_1120!G10</f>
        <v>16.009959111855643</v>
      </c>
      <c r="H11" s="69">
        <f>sume_euro_1120!H11/evolutie_rp_1120!H10</f>
        <v>15.957545443381727</v>
      </c>
      <c r="I11" s="69">
        <f>sume_euro_1120!I11/evolutie_rp_1120!I10</f>
        <v>20.983914679310715</v>
      </c>
      <c r="J11" s="69">
        <f>sume_euro_1120!J11/evolutie_rp_1120!J10</f>
        <v>18.184984875265403</v>
      </c>
      <c r="K11" s="69">
        <f>sume_euro_1120!K11/evolutie_rp_1120!K10</f>
        <v>17.800275309670933</v>
      </c>
      <c r="L11" s="69">
        <f>sume_euro_1120!L11/evolutie_rp_1120!L10</f>
        <v>18.208175976290612</v>
      </c>
      <c r="M11" s="69">
        <f>sume_euro_1120!M11/evolutie_rp_1120!M10</f>
        <v>18.075136416401751</v>
      </c>
      <c r="N11" s="70">
        <f>sume_euro_1120!N11/evolutie_rp_1120!N10</f>
        <v>19.748664063854026</v>
      </c>
    </row>
    <row r="12" spans="2:14" ht="15">
      <c r="B12" s="46">
        <f>k_total_tec_1120!B12</f>
        <v>7</v>
      </c>
      <c r="C12" s="47" t="str">
        <f>k_total_tec_1120!C12</f>
        <v>NN</v>
      </c>
      <c r="D12" s="69">
        <f>sume_euro_1120!D12/evolutie_rp_1120!D11</f>
        <v>26.199224021425088</v>
      </c>
      <c r="E12" s="69">
        <f>sume_euro_1120!E12/evolutie_rp_1120!E11</f>
        <v>24.429206582718713</v>
      </c>
      <c r="F12" s="69">
        <f>sume_euro_1120!F12/evolutie_rp_1120!F11</f>
        <v>25.32123927601473</v>
      </c>
      <c r="G12" s="69">
        <f>sume_euro_1120!G12/evolutie_rp_1120!G11</f>
        <v>22.580711109782403</v>
      </c>
      <c r="H12" s="69">
        <f>sume_euro_1120!H12/evolutie_rp_1120!H11</f>
        <v>22.169877201896227</v>
      </c>
      <c r="I12" s="69">
        <f>sume_euro_1120!I12/evolutie_rp_1120!I11</f>
        <v>27.851797627347054</v>
      </c>
      <c r="J12" s="69">
        <f>sume_euro_1120!J12/evolutie_rp_1120!J11</f>
        <v>24.696023503226968</v>
      </c>
      <c r="K12" s="69">
        <f>sume_euro_1120!K12/evolutie_rp_1120!K11</f>
        <v>24.121740518320543</v>
      </c>
      <c r="L12" s="69">
        <f>sume_euro_1120!L12/evolutie_rp_1120!L11</f>
        <v>24.699119408726109</v>
      </c>
      <c r="M12" s="69">
        <f>sume_euro_1120!M12/evolutie_rp_1120!M11</f>
        <v>24.533008251912374</v>
      </c>
      <c r="N12" s="70">
        <f>sume_euro_1120!N12/evolutie_rp_1120!N11</f>
        <v>26.722226200362719</v>
      </c>
    </row>
    <row r="13" spans="2:14" ht="15.75" thickBot="1">
      <c r="B13" s="105" t="s">
        <v>5</v>
      </c>
      <c r="C13" s="106"/>
      <c r="D13" s="67">
        <f>sume_euro_1120!D13/evolutie_rp_1120!D12</f>
        <v>21.508456147014606</v>
      </c>
      <c r="E13" s="67">
        <f>sume_euro_1120!E13/evolutie_rp_1120!E12</f>
        <v>20.037215761516901</v>
      </c>
      <c r="F13" s="67">
        <f>sume_euro_1120!F13/evolutie_rp_1120!F12</f>
        <v>20.55206945006238</v>
      </c>
      <c r="G13" s="67">
        <f>sume_euro_1120!G13/evolutie_rp_1120!G12</f>
        <v>18.209052930334323</v>
      </c>
      <c r="H13" s="67">
        <f>sume_euro_1120!H13/evolutie_rp_1120!H12</f>
        <v>17.994678221805277</v>
      </c>
      <c r="I13" s="67">
        <f>sume_euro_1120!I13/evolutie_rp_1120!I12</f>
        <v>23.221063569747511</v>
      </c>
      <c r="J13" s="67">
        <f>sume_euro_1120!J13/evolutie_rp_1120!J12</f>
        <v>20.311224623330151</v>
      </c>
      <c r="K13" s="67">
        <f>sume_euro_1120!K13/evolutie_rp_1120!K12</f>
        <v>19.86376595932477</v>
      </c>
      <c r="L13" s="67">
        <f>sume_euro_1120!L13/evolutie_rp_1120!L12</f>
        <v>20.351377312364733</v>
      </c>
      <c r="M13" s="67">
        <f>sume_euro_1120!M13/evolutie_rp_1120!M12</f>
        <v>20.174242470801268</v>
      </c>
      <c r="N13" s="68">
        <f>sume_euro_1120!N13/evolutie_rp_1120!N12</f>
        <v>22.010372868823953</v>
      </c>
    </row>
    <row r="18" spans="3:3" ht="18">
      <c r="C18" s="1"/>
    </row>
    <row r="19" spans="3:3" ht="18">
      <c r="C19" s="1"/>
    </row>
  </sheetData>
  <mergeCells count="15">
    <mergeCell ref="B2:N2"/>
    <mergeCell ref="M3:M4"/>
    <mergeCell ref="J3:J4"/>
    <mergeCell ref="N3:N4"/>
    <mergeCell ref="L3:L4"/>
    <mergeCell ref="K3:K4"/>
    <mergeCell ref="I3:I4"/>
    <mergeCell ref="B13:C13"/>
    <mergeCell ref="C3:C5"/>
    <mergeCell ref="B3:B5"/>
    <mergeCell ref="H3:H4"/>
    <mergeCell ref="G3:G4"/>
    <mergeCell ref="F3:F4"/>
    <mergeCell ref="E3:E4"/>
    <mergeCell ref="D3:D4"/>
  </mergeCells>
  <phoneticPr fontId="0" type="noConversion"/>
  <printOptions horizontalCentered="1" verticalCentered="1"/>
  <pageMargins left="0" right="0" top="0" bottom="0" header="0" footer="0"/>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E20" sqref="E20"/>
    </sheetView>
  </sheetViews>
  <sheetFormatPr defaultRowHeight="12.75"/>
  <cols>
    <col min="2" max="2" width="5.5703125" customWidth="1"/>
    <col min="3"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row r="2" spans="2:15" s="2" customFormat="1" ht="42" customHeight="1">
      <c r="B2" s="94" t="s">
        <v>229</v>
      </c>
      <c r="C2" s="95"/>
      <c r="D2" s="95"/>
      <c r="E2" s="95"/>
      <c r="F2" s="95"/>
      <c r="G2" s="95"/>
      <c r="H2" s="95"/>
      <c r="I2" s="95"/>
      <c r="J2" s="95"/>
      <c r="K2" s="95"/>
      <c r="L2" s="95"/>
      <c r="M2" s="96"/>
      <c r="N2" s="3"/>
      <c r="O2" s="3"/>
    </row>
    <row r="3" spans="2:15" ht="27" customHeight="1">
      <c r="B3" s="98" t="s">
        <v>7</v>
      </c>
      <c r="C3" s="93" t="s">
        <v>6</v>
      </c>
      <c r="D3" s="93" t="s">
        <v>203</v>
      </c>
      <c r="E3" s="93" t="s">
        <v>204</v>
      </c>
      <c r="F3" s="93" t="s">
        <v>205</v>
      </c>
      <c r="G3" s="93" t="s">
        <v>206</v>
      </c>
      <c r="H3" s="93" t="s">
        <v>150</v>
      </c>
      <c r="I3" s="93"/>
      <c r="J3" s="93"/>
      <c r="K3" s="93"/>
      <c r="L3" s="93" t="s">
        <v>207</v>
      </c>
      <c r="M3" s="103" t="s">
        <v>0</v>
      </c>
    </row>
    <row r="4" spans="2:15" ht="69" customHeight="1">
      <c r="B4" s="111"/>
      <c r="C4" s="109"/>
      <c r="D4" s="109"/>
      <c r="E4" s="109"/>
      <c r="F4" s="109"/>
      <c r="G4" s="93"/>
      <c r="H4" s="37" t="s">
        <v>126</v>
      </c>
      <c r="I4" s="37" t="s">
        <v>127</v>
      </c>
      <c r="J4" s="37" t="s">
        <v>155</v>
      </c>
      <c r="K4" s="37" t="s">
        <v>156</v>
      </c>
      <c r="L4" s="109"/>
      <c r="M4" s="110"/>
    </row>
    <row r="5" spans="2:15" ht="15.75">
      <c r="B5" s="42">
        <f>k_total_tec_1120!B6</f>
        <v>1</v>
      </c>
      <c r="C5" s="43" t="str">
        <f>k_total_tec_1120!C6</f>
        <v>METROPOLITAN LIFE</v>
      </c>
      <c r="D5" s="44">
        <v>1065126</v>
      </c>
      <c r="E5" s="62">
        <v>16</v>
      </c>
      <c r="F5" s="44">
        <v>4</v>
      </c>
      <c r="G5" s="44">
        <v>4</v>
      </c>
      <c r="H5" s="44">
        <v>89</v>
      </c>
      <c r="I5" s="44">
        <v>0</v>
      </c>
      <c r="J5" s="44">
        <v>0</v>
      </c>
      <c r="K5" s="44">
        <v>0</v>
      </c>
      <c r="L5" s="44">
        <v>2462</v>
      </c>
      <c r="M5" s="45">
        <f t="shared" ref="M5:M11" si="0">D5-E5+F5+G5-H5+I5+L5+J5+K5</f>
        <v>1067491</v>
      </c>
      <c r="N5" s="71"/>
      <c r="O5" s="4"/>
    </row>
    <row r="6" spans="2:15" ht="15.75">
      <c r="B6" s="46">
        <f>k_total_tec_1120!B7</f>
        <v>2</v>
      </c>
      <c r="C6" s="43" t="str">
        <f>k_total_tec_1120!C7</f>
        <v>AZT VIITORUL TAU</v>
      </c>
      <c r="D6" s="44">
        <v>1610898</v>
      </c>
      <c r="E6" s="62">
        <v>9</v>
      </c>
      <c r="F6" s="44">
        <v>2</v>
      </c>
      <c r="G6" s="44">
        <v>5</v>
      </c>
      <c r="H6" s="44">
        <v>152</v>
      </c>
      <c r="I6" s="44">
        <v>1</v>
      </c>
      <c r="J6" s="44">
        <v>0</v>
      </c>
      <c r="K6" s="44">
        <v>1</v>
      </c>
      <c r="L6" s="44">
        <v>2462</v>
      </c>
      <c r="M6" s="45">
        <f t="shared" si="0"/>
        <v>1613208</v>
      </c>
      <c r="N6" s="71"/>
      <c r="O6" s="4"/>
    </row>
    <row r="7" spans="2:15" ht="15.75">
      <c r="B7" s="46">
        <f>k_total_tec_1120!B8</f>
        <v>3</v>
      </c>
      <c r="C7" s="47" t="str">
        <f>k_total_tec_1120!C8</f>
        <v>BCR</v>
      </c>
      <c r="D7" s="44">
        <v>687831</v>
      </c>
      <c r="E7" s="62">
        <v>6</v>
      </c>
      <c r="F7" s="44">
        <v>13</v>
      </c>
      <c r="G7" s="44">
        <v>19</v>
      </c>
      <c r="H7" s="44">
        <v>36</v>
      </c>
      <c r="I7" s="44">
        <v>1</v>
      </c>
      <c r="J7" s="44">
        <v>0</v>
      </c>
      <c r="K7" s="44">
        <v>3</v>
      </c>
      <c r="L7" s="44">
        <v>2462</v>
      </c>
      <c r="M7" s="45">
        <f t="shared" si="0"/>
        <v>690287</v>
      </c>
      <c r="N7" s="71"/>
      <c r="O7" s="4"/>
    </row>
    <row r="8" spans="2:15" ht="15.75">
      <c r="B8" s="46">
        <f>k_total_tec_1120!B9</f>
        <v>4</v>
      </c>
      <c r="C8" s="47" t="str">
        <f>k_total_tec_1120!C9</f>
        <v>BRD</v>
      </c>
      <c r="D8" s="44">
        <v>475027</v>
      </c>
      <c r="E8" s="62">
        <v>7</v>
      </c>
      <c r="F8" s="44">
        <v>7</v>
      </c>
      <c r="G8" s="44">
        <v>210</v>
      </c>
      <c r="H8" s="44">
        <v>18</v>
      </c>
      <c r="I8" s="44">
        <v>0</v>
      </c>
      <c r="J8" s="44">
        <v>1</v>
      </c>
      <c r="K8" s="44">
        <v>0</v>
      </c>
      <c r="L8" s="44">
        <v>2481</v>
      </c>
      <c r="M8" s="45">
        <f t="shared" si="0"/>
        <v>477701</v>
      </c>
      <c r="N8" s="71"/>
      <c r="O8" s="4"/>
    </row>
    <row r="9" spans="2:15" ht="15.75">
      <c r="B9" s="46">
        <f>k_total_tec_1120!B10</f>
        <v>5</v>
      </c>
      <c r="C9" s="47" t="str">
        <f>k_total_tec_1120!C10</f>
        <v>VITAL</v>
      </c>
      <c r="D9" s="44">
        <v>953735</v>
      </c>
      <c r="E9" s="62">
        <v>10</v>
      </c>
      <c r="F9" s="44">
        <v>2</v>
      </c>
      <c r="G9" s="44">
        <v>0</v>
      </c>
      <c r="H9" s="44">
        <v>69</v>
      </c>
      <c r="I9" s="44">
        <v>1</v>
      </c>
      <c r="J9" s="44">
        <v>0</v>
      </c>
      <c r="K9" s="44">
        <v>0</v>
      </c>
      <c r="L9" s="44">
        <v>2462</v>
      </c>
      <c r="M9" s="45">
        <f t="shared" si="0"/>
        <v>956121</v>
      </c>
      <c r="N9" s="71"/>
      <c r="O9" s="4"/>
    </row>
    <row r="10" spans="2:15" ht="15.75">
      <c r="B10" s="46">
        <f>k_total_tec_1120!B11</f>
        <v>6</v>
      </c>
      <c r="C10" s="47" t="str">
        <f>k_total_tec_1120!C11</f>
        <v>ARIPI</v>
      </c>
      <c r="D10" s="44">
        <v>788583</v>
      </c>
      <c r="E10" s="62">
        <v>7</v>
      </c>
      <c r="F10" s="44">
        <v>0</v>
      </c>
      <c r="G10" s="44">
        <v>0</v>
      </c>
      <c r="H10" s="44">
        <v>43</v>
      </c>
      <c r="I10" s="44">
        <v>0</v>
      </c>
      <c r="J10" s="44">
        <v>0</v>
      </c>
      <c r="K10" s="44">
        <v>1</v>
      </c>
      <c r="L10" s="44">
        <v>2462</v>
      </c>
      <c r="M10" s="45">
        <f t="shared" si="0"/>
        <v>790996</v>
      </c>
      <c r="N10" s="71"/>
      <c r="O10" s="4"/>
    </row>
    <row r="11" spans="2:15" ht="15.75">
      <c r="B11" s="46">
        <f>k_total_tec_1120!B12</f>
        <v>7</v>
      </c>
      <c r="C11" s="47" t="str">
        <f>k_total_tec_1120!C12</f>
        <v>NN</v>
      </c>
      <c r="D11" s="44">
        <v>2033350</v>
      </c>
      <c r="E11" s="62">
        <v>4</v>
      </c>
      <c r="F11" s="44">
        <v>31</v>
      </c>
      <c r="G11" s="44">
        <v>15</v>
      </c>
      <c r="H11" s="44">
        <v>249</v>
      </c>
      <c r="I11" s="44">
        <v>0</v>
      </c>
      <c r="J11" s="44">
        <v>0</v>
      </c>
      <c r="K11" s="44">
        <v>3</v>
      </c>
      <c r="L11" s="44">
        <v>2462</v>
      </c>
      <c r="M11" s="45">
        <f t="shared" si="0"/>
        <v>2035608</v>
      </c>
      <c r="N11" s="71"/>
      <c r="O11" s="4"/>
    </row>
    <row r="12" spans="2:15" ht="15.75" thickBot="1">
      <c r="B12" s="105" t="s">
        <v>5</v>
      </c>
      <c r="C12" s="106"/>
      <c r="D12" s="40">
        <f t="shared" ref="D12:M12" si="1">SUM(D5:D11)</f>
        <v>7614550</v>
      </c>
      <c r="E12" s="40">
        <f t="shared" si="1"/>
        <v>59</v>
      </c>
      <c r="F12" s="40">
        <f t="shared" si="1"/>
        <v>59</v>
      </c>
      <c r="G12" s="40">
        <f t="shared" si="1"/>
        <v>253</v>
      </c>
      <c r="H12" s="40">
        <f t="shared" si="1"/>
        <v>656</v>
      </c>
      <c r="I12" s="40">
        <f t="shared" si="1"/>
        <v>3</v>
      </c>
      <c r="J12" s="40">
        <f t="shared" si="1"/>
        <v>1</v>
      </c>
      <c r="K12" s="40">
        <f t="shared" si="1"/>
        <v>8</v>
      </c>
      <c r="L12" s="40">
        <f t="shared" si="1"/>
        <v>17253</v>
      </c>
      <c r="M12" s="41">
        <f t="shared" si="1"/>
        <v>7631412</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12:C12"/>
    <mergeCell ref="L3:L4"/>
    <mergeCell ref="C3:C4"/>
    <mergeCell ref="M3:M4"/>
    <mergeCell ref="B2:M2"/>
    <mergeCell ref="D3:D4"/>
    <mergeCell ref="G3:G4"/>
    <mergeCell ref="H3:K3"/>
    <mergeCell ref="E3:E4"/>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L3"/>
  <sheetViews>
    <sheetView workbookViewId="0">
      <selection activeCell="G39" sqref="G39"/>
    </sheetView>
  </sheetViews>
  <sheetFormatPr defaultRowHeight="12.75"/>
  <cols>
    <col min="2" max="12" width="16.140625" customWidth="1"/>
  </cols>
  <sheetData>
    <row r="1" spans="2:12" ht="13.5" thickBot="1"/>
    <row r="2" spans="2:12" ht="25.5">
      <c r="B2" s="72" t="s">
        <v>160</v>
      </c>
      <c r="C2" s="57" t="s">
        <v>164</v>
      </c>
      <c r="D2" s="57" t="s">
        <v>168</v>
      </c>
      <c r="E2" s="57" t="s">
        <v>172</v>
      </c>
      <c r="F2" s="57" t="s">
        <v>176</v>
      </c>
      <c r="G2" s="57" t="s">
        <v>180</v>
      </c>
      <c r="H2" s="57" t="s">
        <v>184</v>
      </c>
      <c r="I2" s="57" t="s">
        <v>188</v>
      </c>
      <c r="J2" s="57" t="s">
        <v>192</v>
      </c>
      <c r="K2" s="57" t="s">
        <v>196</v>
      </c>
      <c r="L2" s="58" t="s">
        <v>201</v>
      </c>
    </row>
    <row r="3" spans="2:12" ht="15.75" thickBot="1">
      <c r="B3" s="73">
        <v>7509558</v>
      </c>
      <c r="C3" s="74">
        <v>7523201</v>
      </c>
      <c r="D3" s="74">
        <v>7531201</v>
      </c>
      <c r="E3" s="74">
        <v>7540064</v>
      </c>
      <c r="F3" s="74">
        <v>7553346</v>
      </c>
      <c r="G3" s="74">
        <v>7563259</v>
      </c>
      <c r="H3" s="74">
        <v>7568421</v>
      </c>
      <c r="I3" s="74">
        <v>7574466</v>
      </c>
      <c r="J3" s="74">
        <v>7589504</v>
      </c>
      <c r="K3" s="74">
        <v>7614550</v>
      </c>
      <c r="L3" s="75">
        <v>7631412</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L6"/>
  <sheetViews>
    <sheetView workbookViewId="0">
      <selection activeCell="E29" sqref="E29:E30"/>
    </sheetView>
  </sheetViews>
  <sheetFormatPr defaultRowHeight="12.75"/>
  <cols>
    <col min="2" max="12" width="16.7109375" customWidth="1"/>
  </cols>
  <sheetData>
    <row r="1" spans="2:12" ht="13.5" thickBot="1"/>
    <row r="2" spans="2:12" ht="25.5">
      <c r="B2" s="72" t="s">
        <v>160</v>
      </c>
      <c r="C2" s="57" t="s">
        <v>164</v>
      </c>
      <c r="D2" s="57" t="s">
        <v>168</v>
      </c>
      <c r="E2" s="57" t="s">
        <v>172</v>
      </c>
      <c r="F2" s="57" t="s">
        <v>176</v>
      </c>
      <c r="G2" s="57" t="s">
        <v>180</v>
      </c>
      <c r="H2" s="57" t="s">
        <v>184</v>
      </c>
      <c r="I2" s="57" t="s">
        <v>188</v>
      </c>
      <c r="J2" s="57" t="s">
        <v>192</v>
      </c>
      <c r="K2" s="57" t="s">
        <v>196</v>
      </c>
      <c r="L2" s="58" t="s">
        <v>201</v>
      </c>
    </row>
    <row r="3" spans="2:12" ht="20.25" customHeight="1" thickBot="1">
      <c r="B3" s="73">
        <v>3411765</v>
      </c>
      <c r="C3" s="74">
        <v>3425735</v>
      </c>
      <c r="D3" s="74">
        <v>3433979</v>
      </c>
      <c r="E3" s="74">
        <v>3443256</v>
      </c>
      <c r="F3" s="74">
        <v>3456948</v>
      </c>
      <c r="G3" s="74">
        <v>3467335</v>
      </c>
      <c r="H3" s="74">
        <v>3472774</v>
      </c>
      <c r="I3" s="74">
        <v>3479141</v>
      </c>
      <c r="J3" s="74">
        <v>3494375</v>
      </c>
      <c r="K3" s="74">
        <v>3519727</v>
      </c>
      <c r="L3" s="75">
        <v>3536980</v>
      </c>
    </row>
    <row r="6" spans="2:12">
      <c r="B6" s="4"/>
      <c r="C6" s="4"/>
      <c r="D6" s="4"/>
      <c r="E6" s="4"/>
      <c r="F6" s="4"/>
      <c r="G6" s="4"/>
      <c r="H6" s="4"/>
      <c r="I6" s="4"/>
      <c r="J6" s="4"/>
      <c r="K6" s="4"/>
      <c r="L6" s="4"/>
    </row>
  </sheetData>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k_total_tec_1120</vt:lpstr>
      <vt:lpstr>regularizati_1120</vt:lpstr>
      <vt:lpstr>evolutie_rp_1120</vt:lpstr>
      <vt:lpstr>sume_euro_1120</vt:lpstr>
      <vt:lpstr>sume_euro_1120_graf</vt:lpstr>
      <vt:lpstr>evolutie_contrib_1120</vt:lpstr>
      <vt:lpstr>part_fonduri_1120</vt:lpstr>
      <vt:lpstr>evolutie_rp_1120_graf</vt:lpstr>
      <vt:lpstr>evolutie_aleatorii_1120_graf</vt:lpstr>
      <vt:lpstr>participanti_judete_1120</vt:lpstr>
      <vt:lpstr>participanti_jud_dom_1120</vt:lpstr>
      <vt:lpstr>conturi_goale_1120</vt:lpstr>
      <vt:lpstr>rp_sexe_1120</vt:lpstr>
      <vt:lpstr>Sheet1</vt:lpstr>
      <vt:lpstr>rp_varste_sexe_1120</vt:lpstr>
      <vt:lpstr>Sheet2</vt:lpstr>
      <vt:lpstr>evolutie_contrib_1120!Print_Area</vt:lpstr>
      <vt:lpstr>evolutie_rp_1120!Print_Area</vt:lpstr>
      <vt:lpstr>k_total_tec_1120!Print_Area</vt:lpstr>
      <vt:lpstr>part_fonduri_1120!Print_Area</vt:lpstr>
      <vt:lpstr>participanti_judete_1120!Print_Area</vt:lpstr>
      <vt:lpstr>rp_sexe_1120!Print_Area</vt:lpstr>
      <vt:lpstr>rp_varste_sexe_1120!Print_Area</vt:lpstr>
      <vt:lpstr>sume_euro_1120!Print_Area</vt:lpstr>
      <vt:lpstr>sume_euro_1120_graf!Print_Area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2021-03-03T10:47:43Z</cp:lastPrinted>
  <dcterms:created xsi:type="dcterms:W3CDTF">2008-08-08T07:39:32Z</dcterms:created>
  <dcterms:modified xsi:type="dcterms:W3CDTF">2021-03-03T10:51:18Z</dcterms:modified>
</cp:coreProperties>
</file>