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485" tabRatio="859"/>
  </bookViews>
  <sheets>
    <sheet name="k_total_tec_1020" sheetId="23" r:id="rId1"/>
    <sheet name="regularizati_1020" sheetId="31" r:id="rId2"/>
    <sheet name="evolutie_rp_1020" sheetId="1" r:id="rId3"/>
    <sheet name="sume_euro_1020" sheetId="15" r:id="rId4"/>
    <sheet name="sume_euro_1020_graf" sheetId="16" r:id="rId5"/>
    <sheet name="evolutie_contrib_1020" sheetId="25" r:id="rId6"/>
    <sheet name="part_fonduri_1020" sheetId="24" r:id="rId7"/>
    <sheet name="evolutie_rp_1020_graf" sheetId="13" r:id="rId8"/>
    <sheet name="evolutie_aleatorii_1020_graf" sheetId="14" r:id="rId9"/>
    <sheet name="participanti_judete_1020" sheetId="17" r:id="rId10"/>
    <sheet name="participanti_jud_dom_1020" sheetId="32" r:id="rId11"/>
    <sheet name="conturi_goale_1020" sheetId="30" r:id="rId12"/>
    <sheet name="rp_sexe_1020" sheetId="26" r:id="rId13"/>
    <sheet name="Sheet1" sheetId="33" r:id="rId14"/>
    <sheet name="rp_varste_sexe_1020" sheetId="28" r:id="rId15"/>
    <sheet name="Sheet3" sheetId="35" r:id="rId16"/>
  </sheets>
  <externalReferences>
    <externalReference r:id="rId17"/>
  </externalReferences>
  <definedNames>
    <definedName name="_xlnm.Print_Area" localSheetId="5">evolutie_contrib_1020!$B$2:$M$13</definedName>
    <definedName name="_xlnm.Print_Area" localSheetId="2">evolutie_rp_1020!$B$2:$M$12</definedName>
    <definedName name="_xlnm.Print_Area" localSheetId="0">k_total_tec_1020!$B$2:$K$15</definedName>
    <definedName name="_xlnm.Print_Area" localSheetId="6">part_fonduri_1020!$B$2:$M$12</definedName>
    <definedName name="_xlnm.Print_Area" localSheetId="10">participanti_jud_dom_1020!#REF!</definedName>
    <definedName name="_xlnm.Print_Area" localSheetId="9">participanti_judete_1020!$B$2:$E$48</definedName>
    <definedName name="_xlnm.Print_Area" localSheetId="12">rp_sexe_1020!$B$2:$F$12</definedName>
    <definedName name="_xlnm.Print_Area" localSheetId="14">rp_varste_sexe_1020!$B$2:$P$14</definedName>
    <definedName name="_xlnm.Print_Area" localSheetId="3">sume_euro_1020!$B$2:$N$13</definedName>
    <definedName name="_xlnm.Print_Area" localSheetId="4">sume_euro_1020_graf!$A$1:$L$35</definedName>
  </definedNames>
  <calcPr calcId="125725"/>
</workbook>
</file>

<file path=xl/calcChain.xml><?xml version="1.0" encoding="utf-8"?>
<calcChain xmlns="http://schemas.openxmlformats.org/spreadsheetml/2006/main">
  <c r="D48" i="17"/>
  <c r="E34" s="1"/>
  <c r="M12" i="1"/>
  <c r="M13" i="25" s="1"/>
  <c r="M13" i="15"/>
  <c r="M12" i="25"/>
  <c r="M11"/>
  <c r="M10"/>
  <c r="M9"/>
  <c r="M8"/>
  <c r="M7"/>
  <c r="M6"/>
  <c r="N7" i="15"/>
  <c r="N8"/>
  <c r="N9"/>
  <c r="N10"/>
  <c r="N11"/>
  <c r="N13" s="1"/>
  <c r="N12"/>
  <c r="N6"/>
  <c r="M6" i="24"/>
  <c r="L13" i="15"/>
  <c r="L12" i="1"/>
  <c r="L13" i="25" s="1"/>
  <c r="L12"/>
  <c r="L11"/>
  <c r="L10"/>
  <c r="L9"/>
  <c r="L8"/>
  <c r="L7"/>
  <c r="L6"/>
  <c r="K13" i="15"/>
  <c r="K13" i="25" s="1"/>
  <c r="K12" i="1"/>
  <c r="K12" i="25"/>
  <c r="K11"/>
  <c r="K10"/>
  <c r="K9"/>
  <c r="K8"/>
  <c r="K7"/>
  <c r="K6"/>
  <c r="J13" i="15"/>
  <c r="J12" i="1"/>
  <c r="J13" i="25" s="1"/>
  <c r="J12"/>
  <c r="J11"/>
  <c r="J10"/>
  <c r="J9"/>
  <c r="J8"/>
  <c r="J7"/>
  <c r="J6"/>
  <c r="I12" i="1"/>
  <c r="I13" i="25" s="1"/>
  <c r="I13" i="15"/>
  <c r="I12" i="25"/>
  <c r="I11"/>
  <c r="I10"/>
  <c r="I9"/>
  <c r="I8"/>
  <c r="I7"/>
  <c r="I6"/>
  <c r="H12" i="1"/>
  <c r="H13" i="15"/>
  <c r="H12" i="25"/>
  <c r="H11"/>
  <c r="H10"/>
  <c r="H9"/>
  <c r="H8"/>
  <c r="H7"/>
  <c r="H6"/>
  <c r="G12" i="1"/>
  <c r="G13" i="15"/>
  <c r="G12" i="25"/>
  <c r="G11"/>
  <c r="G10"/>
  <c r="G9"/>
  <c r="G8"/>
  <c r="G7"/>
  <c r="G6"/>
  <c r="F6" i="31"/>
  <c r="F7"/>
  <c r="F8"/>
  <c r="F9"/>
  <c r="F10"/>
  <c r="F11"/>
  <c r="F5"/>
  <c r="F12" i="1"/>
  <c r="F13" i="15"/>
  <c r="F12" i="25"/>
  <c r="F11"/>
  <c r="F10"/>
  <c r="F9"/>
  <c r="F8"/>
  <c r="F7"/>
  <c r="F6"/>
  <c r="E12" i="1"/>
  <c r="E13" i="15"/>
  <c r="E13" i="25" s="1"/>
  <c r="E12"/>
  <c r="E11"/>
  <c r="E10"/>
  <c r="E9"/>
  <c r="E8"/>
  <c r="E7"/>
  <c r="E6"/>
  <c r="D13" i="15"/>
  <c r="D13" i="25" s="1"/>
  <c r="D12" i="1"/>
  <c r="D12" i="25"/>
  <c r="D11"/>
  <c r="D10"/>
  <c r="D9"/>
  <c r="D8"/>
  <c r="D7"/>
  <c r="D6"/>
  <c r="D53" i="32"/>
  <c r="E8" i="28"/>
  <c r="D8"/>
  <c r="F8"/>
  <c r="F14"/>
  <c r="G8"/>
  <c r="H8"/>
  <c r="E9"/>
  <c r="F9"/>
  <c r="G9"/>
  <c r="D9" s="1"/>
  <c r="H9"/>
  <c r="E10"/>
  <c r="D10" s="1"/>
  <c r="F10"/>
  <c r="G10"/>
  <c r="H10"/>
  <c r="E11"/>
  <c r="F11"/>
  <c r="D11" s="1"/>
  <c r="G11"/>
  <c r="H11"/>
  <c r="E12"/>
  <c r="F12"/>
  <c r="G12"/>
  <c r="D12" s="1"/>
  <c r="H12"/>
  <c r="E13"/>
  <c r="D13"/>
  <c r="F13"/>
  <c r="G13"/>
  <c r="H13"/>
  <c r="E7"/>
  <c r="D7"/>
  <c r="F7"/>
  <c r="G7"/>
  <c r="G14"/>
  <c r="H7"/>
  <c r="H14" s="1"/>
  <c r="J12" i="24"/>
  <c r="L12"/>
  <c r="M7"/>
  <c r="M8"/>
  <c r="M9"/>
  <c r="M12" s="1"/>
  <c r="M10"/>
  <c r="M11"/>
  <c r="M5"/>
  <c r="K12"/>
  <c r="F12" i="23"/>
  <c r="K14" i="28"/>
  <c r="O14"/>
  <c r="K6" i="23"/>
  <c r="K7"/>
  <c r="K8"/>
  <c r="K9"/>
  <c r="K10"/>
  <c r="K11"/>
  <c r="K5"/>
  <c r="K12" s="1"/>
  <c r="I6"/>
  <c r="I5"/>
  <c r="I7"/>
  <c r="I8"/>
  <c r="I12" s="1"/>
  <c r="I9"/>
  <c r="I10"/>
  <c r="I11"/>
  <c r="E37" i="17"/>
  <c r="D12" i="24"/>
  <c r="E48" i="17"/>
  <c r="G12" i="31"/>
  <c r="H12" s="1"/>
  <c r="H11"/>
  <c r="E12" i="23"/>
  <c r="D12"/>
  <c r="D11" i="26"/>
  <c r="D10"/>
  <c r="D9"/>
  <c r="D8"/>
  <c r="D6"/>
  <c r="D5"/>
  <c r="D7"/>
  <c r="D12" s="1"/>
  <c r="E12"/>
  <c r="F12"/>
  <c r="K12" i="31"/>
  <c r="J12"/>
  <c r="D12"/>
  <c r="E12"/>
  <c r="F12" s="1"/>
  <c r="I11"/>
  <c r="I10"/>
  <c r="C10"/>
  <c r="I9"/>
  <c r="C9"/>
  <c r="I8"/>
  <c r="C8"/>
  <c r="I7"/>
  <c r="C7"/>
  <c r="I6"/>
  <c r="C6"/>
  <c r="I5"/>
  <c r="B5"/>
  <c r="J12" i="23"/>
  <c r="G12"/>
  <c r="H12"/>
  <c r="C12" i="28"/>
  <c r="C11"/>
  <c r="C10"/>
  <c r="C9"/>
  <c r="C8"/>
  <c r="C7"/>
  <c r="B7"/>
  <c r="C10" i="26"/>
  <c r="C9"/>
  <c r="C8"/>
  <c r="C7"/>
  <c r="C6"/>
  <c r="C5"/>
  <c r="B5"/>
  <c r="C11" i="24"/>
  <c r="C10"/>
  <c r="C9"/>
  <c r="C8"/>
  <c r="C7"/>
  <c r="C6"/>
  <c r="C5"/>
  <c r="B5"/>
  <c r="C12" i="25"/>
  <c r="C11"/>
  <c r="C10"/>
  <c r="C9"/>
  <c r="C8"/>
  <c r="C7"/>
  <c r="C6"/>
  <c r="B6"/>
  <c r="C12" i="15"/>
  <c r="C11"/>
  <c r="C10"/>
  <c r="C9"/>
  <c r="C8"/>
  <c r="C7"/>
  <c r="C6"/>
  <c r="B6"/>
  <c r="B5" i="1"/>
  <c r="C11"/>
  <c r="C10"/>
  <c r="C9"/>
  <c r="C8"/>
  <c r="C7"/>
  <c r="C6"/>
  <c r="C5"/>
  <c r="E12" i="24"/>
  <c r="F12"/>
  <c r="G12"/>
  <c r="H12"/>
  <c r="I12"/>
  <c r="I14" i="28"/>
  <c r="J14"/>
  <c r="L14"/>
  <c r="M14"/>
  <c r="N14"/>
  <c r="P14"/>
  <c r="H5" i="31"/>
  <c r="H10"/>
  <c r="H9"/>
  <c r="E14" i="17"/>
  <c r="E31"/>
  <c r="E9"/>
  <c r="E14" i="28"/>
  <c r="B6" i="26"/>
  <c r="B8" i="28"/>
  <c r="B6" i="24"/>
  <c r="B7" i="25"/>
  <c r="B6" i="1"/>
  <c r="B7" i="15"/>
  <c r="E29" i="17"/>
  <c r="E21"/>
  <c r="E15"/>
  <c r="E38"/>
  <c r="E30"/>
  <c r="E43"/>
  <c r="E24"/>
  <c r="E40"/>
  <c r="E23"/>
  <c r="E11"/>
  <c r="E35"/>
  <c r="E16"/>
  <c r="E5"/>
  <c r="E41"/>
  <c r="E26"/>
  <c r="E18"/>
  <c r="E27"/>
  <c r="E17"/>
  <c r="E6"/>
  <c r="E42"/>
  <c r="E28"/>
  <c r="E19"/>
  <c r="E8"/>
  <c r="E7"/>
  <c r="E44"/>
  <c r="E32"/>
  <c r="E25"/>
  <c r="E46"/>
  <c r="E20"/>
  <c r="E47"/>
  <c r="E12"/>
  <c r="E10"/>
  <c r="E45"/>
  <c r="E33"/>
  <c r="E36"/>
  <c r="E13"/>
  <c r="E39"/>
  <c r="E22"/>
  <c r="B7" i="24"/>
  <c r="B7" i="1"/>
  <c r="B7" i="26"/>
  <c r="B8" i="25"/>
  <c r="B9" i="28"/>
  <c r="B8" i="15"/>
  <c r="B10" i="28"/>
  <c r="B8" i="24"/>
  <c r="B9" i="25"/>
  <c r="B9" i="15"/>
  <c r="B8" i="1"/>
  <c r="B8" i="26"/>
  <c r="B10" i="15"/>
  <c r="B9" i="26"/>
  <c r="B9" i="24"/>
  <c r="B9" i="1"/>
  <c r="B11" i="28"/>
  <c r="B10" i="25"/>
  <c r="B10" i="24"/>
  <c r="B11" i="25"/>
  <c r="B10" i="1"/>
  <c r="B12" i="28"/>
  <c r="B10" i="26"/>
  <c r="B11" i="15"/>
  <c r="B12" i="25"/>
  <c r="B12" i="15"/>
  <c r="B11" i="1"/>
  <c r="B13" i="28"/>
  <c r="B11" i="26"/>
  <c r="B11" i="24"/>
  <c r="I12" i="31"/>
  <c r="H7"/>
  <c r="D14" i="28" l="1"/>
  <c r="F13" i="25"/>
  <c r="G13"/>
  <c r="H13"/>
  <c r="H6" i="31"/>
  <c r="H8"/>
</calcChain>
</file>

<file path=xl/sharedStrings.xml><?xml version="1.0" encoding="utf-8"?>
<sst xmlns="http://schemas.openxmlformats.org/spreadsheetml/2006/main" count="411" uniqueCount="229">
  <si>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</si>
  <si>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</si>
  <si>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</si>
  <si>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</si>
  <si>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</si>
  <si>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</si>
  <si>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</si>
  <si>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</si>
  <si>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</si>
  <si>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</si>
  <si>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</si>
  <si>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</si>
  <si>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</si>
  <si>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</si>
  <si>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</si>
  <si>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</si>
  <si>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</si>
  <si>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</si>
  <si>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</si>
  <si>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</si>
  <si>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</si>
  <si>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</si>
  <si>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</si>
  <si>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</si>
  <si>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</si>
  <si>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</si>
  <si>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</si>
  <si>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</si>
  <si>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</si>
  <si>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</si>
  <si>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</si>
  <si>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</si>
  <si>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</si>
  <si>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</si>
  <si>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</si>
  <si>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</si>
  <si>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</si>
  <si>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</si>
  <si>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</si>
  <si>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</si>
  <si>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</si>
  <si>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</si>
  <si>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</si>
  <si>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</si>
  <si>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</si>
  <si>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</si>
  <si>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</si>
  <si>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</si>
  <si>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</si>
  <si>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</si>
  <si>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</si>
  <si>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</si>
  <si>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</si>
  <si>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</si>
  <si>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</si>
  <si>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</si>
  <si>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</si>
  <si>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</si>
  <si>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</si>
  <si>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</si>
  <si>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</si>
  <si>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</si>
  <si>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</si>
  <si>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</si>
  <si>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</si>
  <si>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</si>
  <si>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</si>
  <si>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</si>
  <si>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</si>
  <si>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</si>
  <si>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</si>
  <si>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</si>
  <si>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</si>
  <si>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</si>
  <si>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</si>
  <si>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</si>
  <si>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</si>
  <si>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</si>
  <si>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</si>
  <si>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</si>
  <si>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</si>
  <si>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</si>
  <si>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</si>
  <si>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</si>
  <si>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</si>
  <si>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</si>
  <si>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</si>
  <si>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</si>
  <si>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</si>
  <si>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</si>
  <si>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</si>
  <si>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</si>
  <si>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</si>
  <si>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</si>
  <si>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</si>
  <si>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</si>
  <si>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</si>
  <si>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</si>
  <si>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</si>
  <si>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</si>
  <si>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</si>
  <si>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</si>
  <si>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</si>
  <si>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</si>
  <si>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</si>
  <si>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</si>
  <si>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</si>
  <si>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</si>
  <si>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</si>
  <si>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</si>
  <si>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</si>
  <si>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</si>
  <si>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</si>
  <si>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</si>
  <si>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</si>
  <si>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</si>
  <si>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</si>
  <si>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</si>
  <si>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</si>
  <si>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</si>
  <si>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</si>
  <si>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</si>
  <si>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</si>
  <si>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</si>
  <si>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</si>
  <si>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</si>
  <si>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</si>
  <si>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</si>
  <si>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</si>
  <si>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</si>
  <si>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</si>
  <si>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</si>
  <si>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</si>
  <si>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</si>
  <si>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</si>
  <si>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</si>
  <si>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Luna de referinta</t>
  </si>
  <si>
    <t xml:space="preserve">COMENZI </t>
  </si>
  <si>
    <t>Denumire CTP</t>
  </si>
  <si>
    <t>Alte nationalitati</t>
  </si>
  <si>
    <t>peste 45 de ani</t>
  </si>
  <si>
    <t>35-45 ani</t>
  </si>
  <si>
    <t>Preluati MapN acte aderare</t>
  </si>
  <si>
    <t>Preluati MapN repartizare aleatorie</t>
  </si>
  <si>
    <t>NN</t>
  </si>
  <si>
    <t>METROPOLITAN LIFE</t>
  </si>
  <si>
    <t>Numar participanti in registrul participantilor</t>
  </si>
  <si>
    <t>IANUARIE 2020</t>
  </si>
  <si>
    <t>Ianuarie 2020'</t>
  </si>
  <si>
    <t xml:space="preserve">1Euro 4,8438 BNR 18/03/2020)              </t>
  </si>
  <si>
    <t>ianuarie 2020</t>
  </si>
  <si>
    <t>FEBRUARIE 2020</t>
  </si>
  <si>
    <t>Februarie 2020'</t>
  </si>
  <si>
    <t xml:space="preserve">1Euro 4,8360 BNR 16/04/2020)              </t>
  </si>
  <si>
    <t>februarie 2020</t>
  </si>
  <si>
    <t>MARTIE 2020</t>
  </si>
  <si>
    <t>Martie 2020'</t>
  </si>
  <si>
    <t xml:space="preserve">1Euro 4,8392 BNR 18/05/2020)              </t>
  </si>
  <si>
    <t>martie 2020</t>
  </si>
  <si>
    <t>APRILIE 2020</t>
  </si>
  <si>
    <t>Aprilie 2020'</t>
  </si>
  <si>
    <t>aprilie 2020</t>
  </si>
  <si>
    <t xml:space="preserve">1Euro 4,8394 BNR 18/06/2020)              </t>
  </si>
  <si>
    <t>MAI 2020</t>
  </si>
  <si>
    <t>Mai 2020'</t>
  </si>
  <si>
    <t xml:space="preserve">1Euro 4,8427 BNR 20/07/2020)              </t>
  </si>
  <si>
    <t>mai 2020</t>
  </si>
  <si>
    <t>IUNIE 2020</t>
  </si>
  <si>
    <t>Iunie 2020'</t>
  </si>
  <si>
    <t xml:space="preserve">1Euro 4,8349 BNR 18/08/2020)              </t>
  </si>
  <si>
    <t>iunie 2020</t>
  </si>
  <si>
    <t>IULIE 2020</t>
  </si>
  <si>
    <t>Iulie 2020'</t>
  </si>
  <si>
    <t>iulie 2020</t>
  </si>
  <si>
    <t xml:space="preserve">1Euro 4,8582 BNR 18/09/2020)              </t>
  </si>
  <si>
    <t>AUGUST 2020</t>
  </si>
  <si>
    <t>August 2020'</t>
  </si>
  <si>
    <t>august 2020</t>
  </si>
  <si>
    <t xml:space="preserve">1Euro 4,8746 BNR 19/10/2020)              </t>
  </si>
  <si>
    <t>SEPTEMBRIE 2020</t>
  </si>
  <si>
    <t>Septembrie 2020'</t>
  </si>
  <si>
    <t>septembrie 2020</t>
  </si>
  <si>
    <t xml:space="preserve">1Euro 4,8725BNR 18/11/2020)              </t>
  </si>
  <si>
    <t>OCTOMBRIE 2020</t>
  </si>
  <si>
    <t>Octombrie 2020'</t>
  </si>
  <si>
    <t>Numar participanti in Registrul Participantilor la luna de referinta  SEPTEMBRIE 2020</t>
  </si>
  <si>
    <t>Transferuri validate catre alte fonduri la luna de referinta OCTOMBRIE 2020</t>
  </si>
  <si>
    <t>Transferuri validate de la alte fonduri la luna de referinta   OCTOMBRIE 2020</t>
  </si>
  <si>
    <t>Acte aderare validate pentru luna de referinta  OCTOMBRIE 2020</t>
  </si>
  <si>
    <t>Asigurati repartizati aleatoriu la luna de referinta OCTOMBRIE 2020</t>
  </si>
  <si>
    <t>Numar participanti in Registrul participantilor dupa repartizarea aleatorie la luna de referinta   OCTOMBRIE  2020</t>
  </si>
  <si>
    <t>Numar de participanti pentru care se fac viramente in luna de referinta OCTOMBRIE 2020</t>
  </si>
  <si>
    <t>octombrie 2020</t>
  </si>
  <si>
    <t>(BNR  18/12/2020)</t>
  </si>
  <si>
    <t xml:space="preserve">1Euro 4,8677 BNR 18/12/2020)              </t>
  </si>
  <si>
    <t>Situatie centralizatoare
privind numarul participantilor si contributiile virate la fondurile de pensii administrate privat
aferente lunii de referinta OCTOMBRIE 2020</t>
  </si>
  <si>
    <t>1 EUR</t>
  </si>
  <si>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</si>
  <si>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r>
      <t xml:space="preserve">din care, Numar participanti pentru care s-au efectuat regularizari prin actualizarea cu datele primite de la angajatori </t>
    </r>
    <r>
      <rPr>
        <b/>
        <sz val="10"/>
        <color indexed="10"/>
        <rFont val="Arial"/>
        <family val="2"/>
      </rPr>
      <t>(*)</t>
    </r>
  </si>
  <si>
    <r>
      <t>Numar participanti cu contributii restante de la luni anterioare, virate la luna de referinta</t>
    </r>
    <r>
      <rPr>
        <b/>
        <sz val="10"/>
        <color indexed="10"/>
        <rFont val="Arial"/>
        <family val="2"/>
      </rPr>
      <t xml:space="preserve"> (**)</t>
    </r>
  </si>
  <si>
    <r>
      <t xml:space="preserve">Numar participanti cu contributii achitate in plus la luni anterioare, regularizate la luna de referinta </t>
    </r>
    <r>
      <rPr>
        <b/>
        <sz val="10"/>
        <color indexed="10"/>
        <rFont val="Arial"/>
        <family val="2"/>
      </rPr>
      <t>(***)</t>
    </r>
  </si>
  <si>
    <t>Situatie centralizatoare               
privind evolutia numarului de participanti din Registrul participantilor 
pana la luna de referinta OCTOMBRIE  2020</t>
  </si>
  <si>
    <t>Situatie centralizatoare                
privind valoarea in Euro a viramentelor catre fondurile de pensii administrate privat 
aferente lunilor de referinta IANUARIE 2020 - OCTOMBRIE 2020</t>
  </si>
  <si>
    <t xml:space="preserve">1Euro 4,8438 
BNR (18/03/2020)              </t>
  </si>
  <si>
    <t xml:space="preserve">1Euro 4,8360 
BNR (16/04/2020)              </t>
  </si>
  <si>
    <t xml:space="preserve">1Euro 4,8392 
BNR (18/05/2020)              </t>
  </si>
  <si>
    <t xml:space="preserve">1Euro 4,8394 
BNR (18/06/2020)              </t>
  </si>
  <si>
    <t xml:space="preserve">1Euro 4,8427 
BNR (20/07/2020)              </t>
  </si>
  <si>
    <t xml:space="preserve">1Euro 4,8349 
BNR (18/08/2020)              </t>
  </si>
  <si>
    <t xml:space="preserve">1Euro 4,8582 
BNR (18/09/2020)              </t>
  </si>
  <si>
    <t xml:space="preserve">1Euro 4,8746 
BNR (19/10/2020)              </t>
  </si>
  <si>
    <t xml:space="preserve">1Euro 4,8725 
BNR (18/11/2020)              </t>
  </si>
  <si>
    <t xml:space="preserve">1Euro 4,8677 
BNR (18/12/2020)              </t>
  </si>
  <si>
    <t>Situatie centralizatoare               
privind evolutia contributiei medii in Euro la pilonul II a participantilor pana la luna de referinta 
OCTOMBRIE 2020</t>
  </si>
  <si>
    <t xml:space="preserve">1Euro 4,8438 
BNR 18/03/2020)              </t>
  </si>
  <si>
    <t xml:space="preserve">1Euro 4,8360 
BNR 16/04/2020)              </t>
  </si>
  <si>
    <t xml:space="preserve">1Euro 4,8392 
BNR 18/05/2020)              </t>
  </si>
  <si>
    <t xml:space="preserve">1Euro 4,8394 
BNR 18/06/2020)              </t>
  </si>
  <si>
    <t xml:space="preserve">1Euro 4,8427 
BNR 20/07/2020)              </t>
  </si>
  <si>
    <t xml:space="preserve">1Euro 4,8349 
BNR 18/08/2020)              </t>
  </si>
  <si>
    <t xml:space="preserve">1Euro 4,8582 
BNR 18/09/2020)              </t>
  </si>
  <si>
    <t xml:space="preserve">1Euro 4,8746 
BNR 19/10/2020)              </t>
  </si>
  <si>
    <t xml:space="preserve">1Euro 4,8725 
BNR 18/11/2020)              </t>
  </si>
  <si>
    <t xml:space="preserve">1Euro 4,8677 
BNR 18/12/2020)              </t>
  </si>
  <si>
    <t>Situatie centralizatoare           
privind repartizarea participantilor dupa judetul 
angajatorului la luna de referinta 
OCTOMBRIE 2020</t>
  </si>
  <si>
    <t>Situatie centralizatoare privind repartizarea participantilor
 dupa judetul de domiciliu pentru care se fac viramente 
la luna de referinta 
OCTOMBRIE 2020</t>
  </si>
  <si>
    <t>Situatie centralizatoare privind numarul de participanti  
care nu figurează cu declaraţii depuse 
in sistemul public de pensii</t>
  </si>
  <si>
    <t>Situatie centralizatoare    
privind repartizarea pe sexe a participantilor    
aferente lunii de referinta OCTOMBRIE 2020</t>
  </si>
  <si>
    <t>Situatie centralizatoare              
privind repartizarea pe sexe si varste a participantilor              
aferente lunii de referinta OCTOMBRIE 2020</t>
  </si>
</sst>
</file>

<file path=xl/styles.xml><?xml version="1.0" encoding="utf-8"?>
<styleSheet xmlns="http://schemas.openxmlformats.org/spreadsheetml/2006/main">
  <numFmts count="1">
    <numFmt numFmtId="164" formatCode="#,##0.0000"/>
  </numFmts>
  <fonts count="38">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1"/>
      <name val="Arial"/>
      <family val="2"/>
    </font>
    <font>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9"/>
        <bgColor indexed="64"/>
      </patternFill>
    </fill>
    <fill>
      <patternFill patternType="solid">
        <fgColor theme="7" tint="0.39997558519241921"/>
        <bgColor indexed="64"/>
      </patternFill>
    </fill>
    <fill>
      <patternFill patternType="solid">
        <fgColor theme="7" tint="0.7999816888943144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7" borderId="1" applyNumberFormat="0" applyAlignment="0" applyProtection="0"/>
    <xf numFmtId="0" fontId="19" fillId="0" borderId="6" applyNumberFormat="0" applyFill="0" applyAlignment="0" applyProtection="0"/>
    <xf numFmtId="0" fontId="20" fillId="22" borderId="0" applyNumberFormat="0" applyBorder="0" applyAlignment="0" applyProtection="0"/>
    <xf numFmtId="0" fontId="1" fillId="0" borderId="0"/>
    <xf numFmtId="0" fontId="7" fillId="0" borderId="0"/>
    <xf numFmtId="0" fontId="21" fillId="23" borderId="7" applyNumberFormat="0" applyFont="0" applyAlignment="0" applyProtection="0"/>
    <xf numFmtId="0" fontId="22" fillId="20"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124">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29" fillId="0" borderId="0" xfId="0" applyFont="1"/>
    <xf numFmtId="0" fontId="0" fillId="0" borderId="0" xfId="0" applyAlignment="1">
      <alignment wrapText="1"/>
    </xf>
    <xf numFmtId="0" fontId="3" fillId="0" borderId="0" xfId="38" applyFont="1"/>
    <xf numFmtId="10" fontId="3" fillId="0" borderId="0" xfId="38" applyNumberFormat="1" applyFont="1"/>
    <xf numFmtId="0" fontId="31" fillId="0" borderId="0" xfId="0" applyFont="1" applyAlignment="1">
      <alignment horizontal="right"/>
    </xf>
    <xf numFmtId="164" fontId="31" fillId="0" borderId="0" xfId="0" applyNumberFormat="1" applyFont="1" applyAlignment="1">
      <alignment horizontal="left" vertical="center"/>
    </xf>
    <xf numFmtId="0" fontId="26" fillId="0" borderId="0" xfId="0" applyFont="1"/>
    <xf numFmtId="3" fontId="26" fillId="0" borderId="0" xfId="0" applyNumberFormat="1" applyFont="1"/>
    <xf numFmtId="0" fontId="31" fillId="0" borderId="0" xfId="0" applyFont="1"/>
    <xf numFmtId="0" fontId="2" fillId="24" borderId="10" xfId="0" applyFont="1" applyFill="1" applyBorder="1" applyAlignment="1">
      <alignment horizontal="center" vertical="center" wrapText="1"/>
    </xf>
    <xf numFmtId="3" fontId="6" fillId="0" borderId="10" xfId="0" applyNumberFormat="1" applyFont="1" applyBorder="1"/>
    <xf numFmtId="3" fontId="6" fillId="0" borderId="11" xfId="0" applyNumberFormat="1" applyFont="1" applyBorder="1"/>
    <xf numFmtId="0" fontId="21" fillId="0" borderId="0" xfId="0" applyFont="1"/>
    <xf numFmtId="4" fontId="0" fillId="0" borderId="0" xfId="0" applyNumberFormat="1"/>
    <xf numFmtId="4" fontId="28" fillId="0" borderId="0" xfId="0" applyNumberFormat="1" applyFont="1" applyBorder="1"/>
    <xf numFmtId="0" fontId="34" fillId="0" borderId="0" xfId="38" applyFont="1"/>
    <xf numFmtId="3" fontId="4" fillId="0" borderId="0" xfId="0" applyNumberFormat="1" applyFont="1" applyBorder="1"/>
    <xf numFmtId="3" fontId="0" fillId="0" borderId="0" xfId="0" applyNumberFormat="1" applyBorder="1"/>
    <xf numFmtId="3" fontId="3" fillId="0" borderId="0" xfId="38" applyNumberFormat="1" applyFont="1"/>
    <xf numFmtId="0" fontId="0" fillId="25" borderId="0" xfId="0" applyFill="1"/>
    <xf numFmtId="0" fontId="0" fillId="0" borderId="0" xfId="0" applyAlignment="1">
      <alignment horizontal="center"/>
    </xf>
    <xf numFmtId="0" fontId="2" fillId="24" borderId="12" xfId="0" applyFont="1" applyFill="1" applyBorder="1" applyAlignment="1">
      <alignment horizontal="center" vertical="center" wrapText="1"/>
    </xf>
    <xf numFmtId="0" fontId="26" fillId="26" borderId="10" xfId="0" applyFont="1" applyFill="1" applyBorder="1" applyAlignment="1">
      <alignment horizontal="center" vertical="center" wrapText="1"/>
    </xf>
    <xf numFmtId="0" fontId="27" fillId="26" borderId="16" xfId="0" applyFont="1" applyFill="1" applyBorder="1" applyAlignment="1">
      <alignment horizontal="centerContinuous"/>
    </xf>
    <xf numFmtId="0" fontId="27" fillId="26" borderId="17" xfId="0" applyFont="1" applyFill="1" applyBorder="1" applyAlignment="1">
      <alignment horizontal="centerContinuous"/>
    </xf>
    <xf numFmtId="3" fontId="27" fillId="26" borderId="17" xfId="0" applyNumberFormat="1" applyFont="1" applyFill="1" applyBorder="1"/>
    <xf numFmtId="3" fontId="27" fillId="26" borderId="18" xfId="0" applyNumberFormat="1" applyFont="1" applyFill="1" applyBorder="1"/>
    <xf numFmtId="0" fontId="26" fillId="27" borderId="12" xfId="0" applyFont="1" applyFill="1" applyBorder="1" applyAlignment="1">
      <alignment horizontal="center"/>
    </xf>
    <xf numFmtId="0" fontId="33" fillId="27" borderId="10" xfId="0" applyFont="1" applyFill="1" applyBorder="1" applyAlignment="1">
      <alignment horizontal="left"/>
    </xf>
    <xf numFmtId="3" fontId="27" fillId="27" borderId="10" xfId="0" applyNumberFormat="1" applyFont="1" applyFill="1" applyBorder="1"/>
    <xf numFmtId="3" fontId="27" fillId="27" borderId="11" xfId="0" applyNumberFormat="1" applyFont="1" applyFill="1" applyBorder="1"/>
    <xf numFmtId="0" fontId="26" fillId="27" borderId="12" xfId="0" quotePrefix="1" applyFont="1" applyFill="1" applyBorder="1" applyAlignment="1">
      <alignment horizontal="center"/>
    </xf>
    <xf numFmtId="0" fontId="26" fillId="27" borderId="10" xfId="0" applyFont="1" applyFill="1" applyBorder="1" applyAlignment="1">
      <alignment horizontal="left"/>
    </xf>
    <xf numFmtId="0" fontId="35" fillId="0" borderId="0" xfId="0" applyFont="1" applyAlignment="1">
      <alignment horizontal="right"/>
    </xf>
    <xf numFmtId="164" fontId="36" fillId="0" borderId="0" xfId="0" quotePrefix="1" applyNumberFormat="1" applyFont="1" applyAlignment="1">
      <alignment horizontal="left"/>
    </xf>
    <xf numFmtId="0" fontId="35" fillId="0" borderId="0" xfId="0" applyFont="1"/>
    <xf numFmtId="0" fontId="26" fillId="26" borderId="11" xfId="0" applyFont="1" applyFill="1" applyBorder="1" applyAlignment="1">
      <alignment horizontal="center" vertical="center" wrapText="1"/>
    </xf>
    <xf numFmtId="10" fontId="27" fillId="26" borderId="17" xfId="0" applyNumberFormat="1" applyFont="1" applyFill="1" applyBorder="1"/>
    <xf numFmtId="10" fontId="27" fillId="27" borderId="10" xfId="0" applyNumberFormat="1" applyFont="1" applyFill="1" applyBorder="1"/>
    <xf numFmtId="3" fontId="27" fillId="26" borderId="17" xfId="0" applyNumberFormat="1" applyFont="1" applyFill="1" applyBorder="1" applyAlignment="1">
      <alignment horizontal="right"/>
    </xf>
    <xf numFmtId="3" fontId="27" fillId="26" borderId="18" xfId="0" applyNumberFormat="1" applyFont="1" applyFill="1" applyBorder="1" applyAlignment="1">
      <alignment horizontal="right"/>
    </xf>
    <xf numFmtId="0" fontId="35" fillId="26" borderId="10" xfId="0" applyFont="1" applyFill="1" applyBorder="1" applyAlignment="1">
      <alignment vertical="center" wrapText="1"/>
    </xf>
    <xf numFmtId="17" fontId="26" fillId="26" borderId="20" xfId="0" quotePrefix="1" applyNumberFormat="1" applyFont="1" applyFill="1" applyBorder="1" applyAlignment="1">
      <alignment horizontal="center" vertical="center" wrapText="1"/>
    </xf>
    <xf numFmtId="17" fontId="26" fillId="26" borderId="21" xfId="0" quotePrefix="1" applyNumberFormat="1" applyFont="1" applyFill="1" applyBorder="1" applyAlignment="1">
      <alignment horizontal="center" vertical="center" wrapText="1"/>
    </xf>
    <xf numFmtId="0" fontId="26" fillId="26" borderId="12" xfId="0" applyFont="1" applyFill="1" applyBorder="1"/>
    <xf numFmtId="0" fontId="35" fillId="26" borderId="17" xfId="0" applyFont="1" applyFill="1" applyBorder="1" applyAlignment="1">
      <alignment vertical="center" wrapText="1"/>
    </xf>
    <xf numFmtId="0" fontId="35" fillId="26" borderId="18" xfId="0" applyFont="1" applyFill="1" applyBorder="1" applyAlignment="1">
      <alignment vertical="center" wrapText="1"/>
    </xf>
    <xf numFmtId="0" fontId="27" fillId="27" borderId="10" xfId="0" applyFont="1" applyFill="1" applyBorder="1"/>
    <xf numFmtId="0" fontId="27" fillId="27" borderId="11" xfId="0" applyFont="1" applyFill="1" applyBorder="1"/>
    <xf numFmtId="164" fontId="27" fillId="27" borderId="10" xfId="0" applyNumberFormat="1" applyFont="1" applyFill="1" applyBorder="1"/>
    <xf numFmtId="164" fontId="27" fillId="27" borderId="11" xfId="0" applyNumberFormat="1" applyFont="1" applyFill="1" applyBorder="1"/>
    <xf numFmtId="0" fontId="35" fillId="26" borderId="11" xfId="0" applyFont="1" applyFill="1" applyBorder="1" applyAlignment="1">
      <alignment vertical="center" wrapText="1"/>
    </xf>
    <xf numFmtId="2" fontId="27" fillId="26" borderId="17" xfId="0" applyNumberFormat="1" applyFont="1" applyFill="1" applyBorder="1" applyAlignment="1">
      <alignment horizontal="center"/>
    </xf>
    <xf numFmtId="2" fontId="27" fillId="26" borderId="18" xfId="0" applyNumberFormat="1" applyFont="1" applyFill="1" applyBorder="1" applyAlignment="1">
      <alignment horizontal="center"/>
    </xf>
    <xf numFmtId="2" fontId="27" fillId="27" borderId="10" xfId="0" applyNumberFormat="1" applyFont="1" applyFill="1" applyBorder="1" applyAlignment="1">
      <alignment horizontal="center"/>
    </xf>
    <xf numFmtId="2" fontId="27" fillId="27" borderId="11" xfId="0" applyNumberFormat="1" applyFont="1" applyFill="1" applyBorder="1" applyAlignment="1">
      <alignment horizontal="center"/>
    </xf>
    <xf numFmtId="3" fontId="3" fillId="0" borderId="0" xfId="0" applyNumberFormat="1" applyFont="1" applyFill="1" applyBorder="1"/>
    <xf numFmtId="17" fontId="26" fillId="26" borderId="19" xfId="0" quotePrefix="1" applyNumberFormat="1" applyFont="1" applyFill="1" applyBorder="1" applyAlignment="1">
      <alignment horizontal="center" vertical="center" wrapText="1"/>
    </xf>
    <xf numFmtId="3" fontId="27" fillId="27" borderId="16" xfId="0" applyNumberFormat="1" applyFont="1" applyFill="1" applyBorder="1"/>
    <xf numFmtId="3" fontId="27" fillId="27" borderId="17" xfId="0" applyNumberFormat="1" applyFont="1" applyFill="1" applyBorder="1"/>
    <xf numFmtId="3" fontId="27" fillId="27" borderId="18" xfId="0" applyNumberFormat="1" applyFont="1" applyFill="1" applyBorder="1"/>
    <xf numFmtId="0" fontId="26" fillId="26" borderId="12" xfId="38" applyFont="1" applyFill="1" applyBorder="1" applyAlignment="1">
      <alignment horizontal="center"/>
    </xf>
    <xf numFmtId="0" fontId="26" fillId="26" borderId="10" xfId="38" applyFont="1" applyFill="1" applyBorder="1" applyAlignment="1">
      <alignment horizontal="center"/>
    </xf>
    <xf numFmtId="10" fontId="26" fillId="26" borderId="11" xfId="38" applyNumberFormat="1" applyFont="1" applyFill="1" applyBorder="1" applyAlignment="1">
      <alignment horizontal="center"/>
    </xf>
    <xf numFmtId="0" fontId="27" fillId="26" borderId="16" xfId="38" applyFont="1" applyFill="1" applyBorder="1"/>
    <xf numFmtId="0" fontId="27" fillId="26" borderId="17" xfId="38" applyFont="1" applyFill="1" applyBorder="1"/>
    <xf numFmtId="10" fontId="27" fillId="26" borderId="18" xfId="38" applyNumberFormat="1" applyFont="1" applyFill="1" applyBorder="1"/>
    <xf numFmtId="0" fontId="27" fillId="27" borderId="12" xfId="38" applyFont="1" applyFill="1" applyBorder="1"/>
    <xf numFmtId="0" fontId="27" fillId="27" borderId="10" xfId="38" applyFont="1" applyFill="1" applyBorder="1"/>
    <xf numFmtId="10" fontId="27" fillId="27" borderId="11" xfId="38" applyNumberFormat="1" applyFont="1" applyFill="1" applyBorder="1"/>
    <xf numFmtId="0" fontId="26" fillId="26" borderId="11" xfId="38" applyFont="1" applyFill="1" applyBorder="1" applyAlignment="1">
      <alignment horizontal="center" vertical="center" wrapText="1"/>
    </xf>
    <xf numFmtId="0" fontId="26" fillId="26" borderId="11" xfId="38" applyFont="1" applyFill="1" applyBorder="1" applyAlignment="1">
      <alignment horizontal="center"/>
    </xf>
    <xf numFmtId="3" fontId="27" fillId="26" borderId="18" xfId="37" applyNumberFormat="1" applyFont="1" applyFill="1" applyBorder="1"/>
    <xf numFmtId="0" fontId="27" fillId="27" borderId="12" xfId="38" applyFont="1" applyFill="1" applyBorder="1" applyAlignment="1">
      <alignment horizontal="center"/>
    </xf>
    <xf numFmtId="3" fontId="27" fillId="27" borderId="11" xfId="37" applyNumberFormat="1" applyFont="1" applyFill="1" applyBorder="1"/>
    <xf numFmtId="17" fontId="27" fillId="27" borderId="12" xfId="0" quotePrefix="1" applyNumberFormat="1" applyFont="1" applyFill="1" applyBorder="1"/>
    <xf numFmtId="3" fontId="27" fillId="27" borderId="11" xfId="0" applyNumberFormat="1" applyFont="1" applyFill="1" applyBorder="1" applyAlignment="1">
      <alignment horizontal="right"/>
    </xf>
    <xf numFmtId="17" fontId="27" fillId="27" borderId="16" xfId="0" quotePrefix="1" applyNumberFormat="1" applyFont="1" applyFill="1" applyBorder="1"/>
    <xf numFmtId="3" fontId="27" fillId="27" borderId="18" xfId="0" applyNumberFormat="1" applyFont="1" applyFill="1" applyBorder="1" applyAlignment="1">
      <alignment horizontal="right"/>
    </xf>
    <xf numFmtId="0" fontId="0" fillId="27" borderId="19" xfId="0" applyFill="1" applyBorder="1"/>
    <xf numFmtId="0" fontId="0" fillId="27" borderId="16" xfId="0" applyFill="1" applyBorder="1"/>
    <xf numFmtId="0" fontId="26" fillId="26" borderId="10" xfId="0" applyFont="1" applyFill="1" applyBorder="1" applyAlignment="1">
      <alignment horizontal="center" vertical="center" wrapText="1"/>
    </xf>
    <xf numFmtId="0" fontId="26" fillId="26" borderId="13" xfId="0" applyFont="1" applyFill="1" applyBorder="1" applyAlignment="1">
      <alignment horizontal="center" vertical="center" wrapText="1"/>
    </xf>
    <xf numFmtId="0" fontId="26" fillId="26" borderId="14" xfId="0" applyFont="1" applyFill="1" applyBorder="1" applyAlignment="1">
      <alignment horizontal="center" vertical="center"/>
    </xf>
    <xf numFmtId="0" fontId="26" fillId="26" borderId="15" xfId="0" applyFont="1" applyFill="1" applyBorder="1" applyAlignment="1">
      <alignment horizontal="center" vertical="center"/>
    </xf>
    <xf numFmtId="3" fontId="26" fillId="26" borderId="11" xfId="0" applyNumberFormat="1" applyFont="1" applyFill="1" applyBorder="1" applyAlignment="1">
      <alignment horizontal="center" vertical="center" wrapText="1"/>
    </xf>
    <xf numFmtId="0" fontId="26" fillId="26" borderId="12" xfId="0" applyFont="1" applyFill="1" applyBorder="1" applyAlignment="1">
      <alignment horizontal="center" vertical="center" wrapText="1"/>
    </xf>
    <xf numFmtId="3" fontId="26" fillId="26" borderId="10" xfId="0" applyNumberFormat="1" applyFont="1" applyFill="1" applyBorder="1" applyAlignment="1">
      <alignment horizontal="center" vertical="center" wrapText="1"/>
    </xf>
    <xf numFmtId="0" fontId="21" fillId="0" borderId="0" xfId="0" applyFont="1" applyAlignment="1">
      <alignment horizontal="left" vertical="top" wrapText="1"/>
    </xf>
    <xf numFmtId="0" fontId="21" fillId="0" borderId="0" xfId="0" applyNumberFormat="1" applyFont="1" applyAlignment="1">
      <alignment horizontal="left" vertical="top" wrapText="1"/>
    </xf>
    <xf numFmtId="0" fontId="21" fillId="0" borderId="0" xfId="0" applyFont="1" applyAlignment="1">
      <alignment horizontal="left" wrapText="1"/>
    </xf>
    <xf numFmtId="0" fontId="21" fillId="0" borderId="0" xfId="0" applyFont="1" applyAlignment="1">
      <alignment horizontal="left"/>
    </xf>
    <xf numFmtId="0" fontId="26" fillId="26" borderId="11" xfId="0" applyFont="1" applyFill="1" applyBorder="1" applyAlignment="1">
      <alignment horizontal="center" vertical="center" wrapText="1"/>
    </xf>
    <xf numFmtId="0" fontId="27" fillId="26" borderId="16" xfId="0" applyFont="1" applyFill="1" applyBorder="1" applyAlignment="1">
      <alignment horizontal="center"/>
    </xf>
    <xf numFmtId="0" fontId="27" fillId="26" borderId="17" xfId="0" applyFont="1" applyFill="1" applyBorder="1" applyAlignment="1">
      <alignment horizontal="center"/>
    </xf>
    <xf numFmtId="17" fontId="26" fillId="26" borderId="10" xfId="0" quotePrefix="1" applyNumberFormat="1" applyFont="1" applyFill="1" applyBorder="1" applyAlignment="1">
      <alignment horizontal="center" vertical="center" wrapText="1"/>
    </xf>
    <xf numFmtId="17" fontId="26" fillId="26" borderId="11" xfId="0" quotePrefix="1" applyNumberFormat="1" applyFont="1" applyFill="1" applyBorder="1" applyAlignment="1">
      <alignment horizontal="center" vertical="center" wrapText="1"/>
    </xf>
    <xf numFmtId="0" fontId="26" fillId="26" borderId="10" xfId="0" quotePrefix="1" applyFont="1" applyFill="1" applyBorder="1" applyAlignment="1">
      <alignment horizontal="center" vertical="center" wrapText="1"/>
    </xf>
    <xf numFmtId="0" fontId="21" fillId="26" borderId="10" xfId="0" applyFont="1" applyFill="1" applyBorder="1" applyAlignment="1">
      <alignment horizontal="center" vertical="center" wrapText="1"/>
    </xf>
    <xf numFmtId="0" fontId="21" fillId="26" borderId="11" xfId="0" applyFont="1" applyFill="1" applyBorder="1" applyAlignment="1">
      <alignment horizontal="center" vertical="center" wrapText="1"/>
    </xf>
    <xf numFmtId="0" fontId="21" fillId="26" borderId="12" xfId="0" applyFont="1" applyFill="1" applyBorder="1" applyAlignment="1">
      <alignment horizontal="center" vertical="center" wrapText="1"/>
    </xf>
    <xf numFmtId="0" fontId="26" fillId="26" borderId="12" xfId="38" applyFont="1" applyFill="1" applyBorder="1" applyAlignment="1">
      <alignment horizontal="center"/>
    </xf>
    <xf numFmtId="0" fontId="26" fillId="26" borderId="10" xfId="38" applyFont="1" applyFill="1" applyBorder="1" applyAlignment="1">
      <alignment horizontal="center"/>
    </xf>
    <xf numFmtId="0" fontId="26" fillId="26" borderId="11" xfId="38" applyFont="1" applyFill="1" applyBorder="1" applyAlignment="1">
      <alignment horizontal="center"/>
    </xf>
    <xf numFmtId="0" fontId="26" fillId="26" borderId="13" xfId="38" applyFont="1" applyFill="1" applyBorder="1" applyAlignment="1">
      <alignment horizontal="center" vertical="center" wrapText="1"/>
    </xf>
    <xf numFmtId="0" fontId="26" fillId="26" borderId="14" xfId="38" applyFont="1" applyFill="1" applyBorder="1" applyAlignment="1">
      <alignment horizontal="center" vertical="center"/>
    </xf>
    <xf numFmtId="0" fontId="26" fillId="26" borderId="15" xfId="38" applyFont="1" applyFill="1" applyBorder="1" applyAlignment="1">
      <alignment horizontal="center" vertical="center"/>
    </xf>
    <xf numFmtId="0" fontId="26" fillId="26" borderId="12" xfId="38" applyFont="1" applyFill="1" applyBorder="1" applyAlignment="1">
      <alignment horizontal="center" vertical="center"/>
    </xf>
    <xf numFmtId="0" fontId="26" fillId="26" borderId="10" xfId="38" applyFont="1" applyFill="1" applyBorder="1" applyAlignment="1">
      <alignment horizontal="center" vertical="center"/>
    </xf>
    <xf numFmtId="0" fontId="26" fillId="26" borderId="13" xfId="37" applyFont="1" applyFill="1" applyBorder="1" applyAlignment="1">
      <alignment horizontal="center" vertical="center" wrapText="1"/>
    </xf>
    <xf numFmtId="0" fontId="26" fillId="26" borderId="14" xfId="37" applyFont="1" applyFill="1" applyBorder="1" applyAlignment="1">
      <alignment horizontal="center" vertical="center"/>
    </xf>
    <xf numFmtId="0" fontId="26" fillId="26" borderId="15" xfId="37" applyFont="1" applyFill="1" applyBorder="1" applyAlignment="1">
      <alignment horizontal="center" vertical="center"/>
    </xf>
    <xf numFmtId="0" fontId="26" fillId="26" borderId="15" xfId="38" applyFont="1" applyFill="1" applyBorder="1" applyAlignment="1">
      <alignment horizontal="center" vertical="center" wrapText="1"/>
    </xf>
    <xf numFmtId="3" fontId="27" fillId="26" borderId="16" xfId="0" applyNumberFormat="1" applyFont="1" applyFill="1" applyBorder="1" applyAlignment="1">
      <alignment horizontal="center"/>
    </xf>
    <xf numFmtId="3" fontId="27" fillId="26" borderId="17" xfId="0" applyNumberFormat="1" applyFont="1" applyFill="1" applyBorder="1" applyAlignment="1">
      <alignment horizontal="center"/>
    </xf>
    <xf numFmtId="0" fontId="26" fillId="26" borderId="22" xfId="0" applyFont="1" applyFill="1" applyBorder="1" applyAlignment="1">
      <alignment horizontal="center" vertical="center" wrapText="1"/>
    </xf>
    <xf numFmtId="0" fontId="26" fillId="26" borderId="23" xfId="0" applyFont="1" applyFill="1" applyBorder="1" applyAlignment="1">
      <alignment horizontal="center" vertical="center" wrapText="1"/>
    </xf>
    <xf numFmtId="0" fontId="26" fillId="26" borderId="24" xfId="0" applyFont="1" applyFill="1" applyBorder="1" applyAlignment="1">
      <alignment horizontal="center" vertic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_k_participanti_judete_1008"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50"/>
            </a:pPr>
            <a:r>
              <a:rPr lang="en-US" sz="1050"/>
              <a:t>Repartizarea pe sexe a participantilor
la luna de referinta OCTOMBRIE 2020
</a:t>
            </a:r>
          </a:p>
        </c:rich>
      </c:tx>
      <c:layout>
        <c:manualLayout>
          <c:xMode val="edge"/>
          <c:yMode val="edge"/>
          <c:x val="0.35011495558247541"/>
          <c:y val="5.2002337598425236E-2"/>
        </c:manualLayout>
      </c:layout>
    </c:title>
    <c:view3D>
      <c:perspective val="0"/>
    </c:view3D>
    <c:plotArea>
      <c:layout>
        <c:manualLayout>
          <c:layoutTarget val="inner"/>
          <c:xMode val="edge"/>
          <c:yMode val="edge"/>
          <c:x val="0.15094339622641531"/>
          <c:y val="0.38336052202283888"/>
          <c:w val="0.6270810210876806"/>
          <c:h val="0.36541598694942951"/>
        </c:manualLayout>
      </c:layout>
      <c:pie3DChart>
        <c:varyColors val="1"/>
        <c:ser>
          <c:idx val="0"/>
          <c:order val="0"/>
          <c:dPt>
            <c:idx val="0"/>
            <c:explosion val="8"/>
          </c:dPt>
          <c:dLbls>
            <c:dLbl>
              <c:idx val="0"/>
              <c:layout>
                <c:manualLayout>
                  <c:x val="-0.11432208598786414"/>
                  <c:y val="-0.19734381489426395"/>
                </c:manualLayout>
              </c:layout>
              <c:dLblPos val="bestFit"/>
              <c:showVal val="1"/>
              <c:showPercent val="1"/>
              <c:separator>
</c:separator>
            </c:dLbl>
            <c:dLbl>
              <c:idx val="1"/>
              <c:layout>
                <c:manualLayout>
                  <c:x val="6.0355568761451948E-2"/>
                  <c:y val="-0.28044289732951444"/>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rp_sexe_1020!$E$4:$F$4</c:f>
              <c:strCache>
                <c:ptCount val="2"/>
                <c:pt idx="0">
                  <c:v>femei</c:v>
                </c:pt>
                <c:pt idx="1">
                  <c:v>barbati</c:v>
                </c:pt>
              </c:strCache>
            </c:strRef>
          </c:cat>
          <c:val>
            <c:numRef>
              <c:f>rp_sexe_1020!$E$12:$F$12</c:f>
              <c:numCache>
                <c:formatCode>#,##0</c:formatCode>
                <c:ptCount val="2"/>
                <c:pt idx="0">
                  <c:v>3650750</c:v>
                </c:pt>
                <c:pt idx="1">
                  <c:v>3963800</c:v>
                </c:pt>
              </c:numCache>
            </c:numRef>
          </c:val>
        </c:ser>
        <c:dLbls>
          <c:showVal val="1"/>
          <c:showPercent val="1"/>
          <c:separator>
</c:separator>
        </c:dLbls>
      </c:pie3DChart>
      <c:spPr>
        <a:noFill/>
        <a:ln w="25400">
          <a:noFill/>
        </a:ln>
      </c:spPr>
    </c:plotArea>
    <c:legend>
      <c:legendPos val="r"/>
      <c:layout>
        <c:manualLayout>
          <c:xMode val="edge"/>
          <c:yMode val="edge"/>
          <c:x val="0.45394003634161112"/>
          <c:y val="0.80196399278215202"/>
          <c:w val="8.7680320008076212E-2"/>
          <c:h val="0.14729945866141753"/>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50"/>
            </a:pPr>
            <a:r>
              <a:rPr lang="en-US" sz="1050"/>
              <a:t>Situatie centralizatoare privind repartizarea</a:t>
            </a:r>
          </a:p>
          <a:p>
            <a:pPr>
              <a:defRPr sz="1050"/>
            </a:pPr>
            <a:r>
              <a:rPr lang="en-US" sz="1050"/>
              <a:t> pe sexe si categorii de varsta a participantilor </a:t>
            </a:r>
          </a:p>
          <a:p>
            <a:pPr>
              <a:defRPr sz="1050"/>
            </a:pPr>
            <a:r>
              <a:rPr lang="en-US" sz="1050"/>
              <a:t>aferente lunii de referinta OCTOMBRIE 2020</a:t>
            </a:r>
          </a:p>
        </c:rich>
      </c:tx>
      <c:layout>
        <c:manualLayout>
          <c:xMode val="edge"/>
          <c:yMode val="edge"/>
          <c:x val="0.30770647681015934"/>
          <c:y val="6.8213322649737312E-2"/>
        </c:manualLayout>
      </c:layout>
    </c:title>
    <c:view3D>
      <c:hPercent val="167"/>
      <c:depthPercent val="100"/>
      <c:rAngAx val="1"/>
    </c:view3D>
    <c:plotArea>
      <c:layout>
        <c:manualLayout>
          <c:layoutTarget val="inner"/>
          <c:xMode val="edge"/>
          <c:yMode val="edge"/>
          <c:x val="0.18934911242603575"/>
          <c:y val="0.27032161057272952"/>
          <c:w val="0.55739644970414159"/>
          <c:h val="0.66918776323598772"/>
        </c:manualLayout>
      </c:layout>
      <c:bar3DChart>
        <c:barDir val="bar"/>
        <c:grouping val="clustered"/>
        <c:ser>
          <c:idx val="0"/>
          <c:order val="0"/>
          <c:tx>
            <c:strRef>
              <c:f>rp_varste_sexe_1020!$E$5:$H$5</c:f>
              <c:strCache>
                <c:ptCount val="1"/>
                <c:pt idx="0">
                  <c:v>15-25 ani 25-35 ani 35-45 ani peste 45 de ani</c:v>
                </c:pt>
              </c:strCache>
            </c:strRef>
          </c:tx>
          <c:dLbls>
            <c:dLbl>
              <c:idx val="0"/>
              <c:layout>
                <c:manualLayout>
                  <c:x val="-0.12437031169920323"/>
                  <c:y val="3.6167879771172029E-3"/>
                </c:manualLayout>
              </c:layout>
              <c:showVal val="1"/>
            </c:dLbl>
            <c:dLbl>
              <c:idx val="1"/>
              <c:layout>
                <c:manualLayout>
                  <c:x val="-0.38149696376710357"/>
                  <c:y val="1.0002530402034698E-4"/>
                </c:manualLayout>
              </c:layout>
              <c:showVal val="1"/>
            </c:dLbl>
            <c:dLbl>
              <c:idx val="2"/>
              <c:layout>
                <c:manualLayout>
                  <c:x val="-0.42079286834707813"/>
                  <c:y val="3.639809674074621E-4"/>
                </c:manualLayout>
              </c:layout>
              <c:showVal val="1"/>
            </c:dLbl>
            <c:dLbl>
              <c:idx val="3"/>
              <c:layout>
                <c:manualLayout>
                  <c:x val="-0.20222559753995251"/>
                  <c:y val="-6.9335000421733677E-3"/>
                </c:manualLayout>
              </c:layout>
              <c:showVal val="1"/>
            </c:dLbl>
            <c:txPr>
              <a:bodyPr/>
              <a:lstStyle/>
              <a:p>
                <a:pPr>
                  <a:defRPr b="1"/>
                </a:pPr>
                <a:endParaRPr lang="en-US"/>
              </a:p>
            </c:txPr>
            <c:showVal val="1"/>
          </c:dLbls>
          <c:cat>
            <c:strRef>
              <c:f>rp_varste_sexe_1020!$E$5:$H$5</c:f>
              <c:strCache>
                <c:ptCount val="4"/>
                <c:pt idx="0">
                  <c:v>15-25 ani</c:v>
                </c:pt>
                <c:pt idx="1">
                  <c:v>25-35 ani</c:v>
                </c:pt>
                <c:pt idx="2">
                  <c:v>35-45 ani</c:v>
                </c:pt>
                <c:pt idx="3">
                  <c:v>peste 45 de ani</c:v>
                </c:pt>
              </c:strCache>
            </c:strRef>
          </c:cat>
          <c:val>
            <c:numRef>
              <c:f>rp_varste_sexe_1020!$E$14:$H$14</c:f>
              <c:numCache>
                <c:formatCode>#,##0</c:formatCode>
                <c:ptCount val="4"/>
                <c:pt idx="0">
                  <c:v>807339</c:v>
                </c:pt>
                <c:pt idx="1">
                  <c:v>2290082</c:v>
                </c:pt>
                <c:pt idx="2">
                  <c:v>2671888</c:v>
                </c:pt>
                <c:pt idx="3">
                  <c:v>1845241</c:v>
                </c:pt>
              </c:numCache>
            </c:numRef>
          </c:val>
        </c:ser>
        <c:dLbls>
          <c:showVal val="1"/>
        </c:dLbls>
        <c:shape val="box"/>
        <c:axId val="118487296"/>
        <c:axId val="123604992"/>
        <c:axId val="0"/>
      </c:bar3DChart>
      <c:catAx>
        <c:axId val="118487296"/>
        <c:scaling>
          <c:orientation val="minMax"/>
        </c:scaling>
        <c:axPos val="l"/>
        <c:numFmt formatCode="General" sourceLinked="1"/>
        <c:tickLblPos val="low"/>
        <c:txPr>
          <a:bodyPr rot="0" vert="horz"/>
          <a:lstStyle/>
          <a:p>
            <a:pPr>
              <a:defRPr b="1"/>
            </a:pPr>
            <a:endParaRPr lang="en-US"/>
          </a:p>
        </c:txPr>
        <c:crossAx val="123604992"/>
        <c:crosses val="autoZero"/>
        <c:lblAlgn val="ctr"/>
        <c:lblOffset val="100"/>
        <c:tickLblSkip val="1"/>
        <c:tickMarkSkip val="1"/>
      </c:catAx>
      <c:valAx>
        <c:axId val="123604992"/>
        <c:scaling>
          <c:orientation val="minMax"/>
        </c:scaling>
        <c:axPos val="b"/>
        <c:majorGridlines/>
        <c:numFmt formatCode="#,##0" sourceLinked="1"/>
        <c:tickLblPos val="nextTo"/>
        <c:txPr>
          <a:bodyPr rot="0" vert="horz"/>
          <a:lstStyle/>
          <a:p>
            <a:pPr>
              <a:defRPr b="1"/>
            </a:pPr>
            <a:endParaRPr lang="en-US"/>
          </a:p>
        </c:txPr>
        <c:crossAx val="118487296"/>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44" r="0.75000000000000044"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7</xdr:col>
      <xdr:colOff>864328</xdr:colOff>
      <xdr:row>33</xdr:row>
      <xdr:rowOff>134093</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724025"/>
          <a:ext cx="6931753" cy="41822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248231</xdr:colOff>
      <xdr:row>29</xdr:row>
      <xdr:rowOff>12163</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857250"/>
          <a:ext cx="6706181" cy="40602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7</xdr:col>
      <xdr:colOff>604898</xdr:colOff>
      <xdr:row>29</xdr:row>
      <xdr:rowOff>118485</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85800"/>
          <a:ext cx="7291448" cy="43285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0</xdr:colOff>
      <xdr:row>30</xdr:row>
      <xdr:rowOff>19050</xdr:rowOff>
    </xdr:to>
    <xdr:graphicFrame macro="">
      <xdr:nvGraphicFramePr>
        <xdr:cNvPr id="616454"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28575</xdr:colOff>
      <xdr:row>30</xdr:row>
      <xdr:rowOff>9525</xdr:rowOff>
    </xdr:to>
    <xdr:graphicFrame macro="">
      <xdr:nvGraphicFramePr>
        <xdr:cNvPr id="6400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N30"/>
  <sheetViews>
    <sheetView tabSelected="1" zoomScaleNormal="100" workbookViewId="0">
      <selection activeCell="D26" sqref="D26"/>
    </sheetView>
  </sheetViews>
  <sheetFormatPr defaultRowHeight="12.75"/>
  <cols>
    <col min="2" max="2" width="6.28515625" customWidth="1"/>
    <col min="3" max="3" width="19.28515625" style="6" customWidth="1"/>
    <col min="4" max="4" width="13.5703125" customWidth="1"/>
    <col min="5" max="5" width="12.85546875" customWidth="1"/>
    <col min="6" max="7" width="16.28515625" bestFit="1" customWidth="1"/>
    <col min="8" max="8" width="12.42578125" customWidth="1"/>
    <col min="9" max="9" width="16.42578125" customWidth="1"/>
    <col min="10" max="10" width="19.42578125" style="4" bestFit="1" customWidth="1"/>
    <col min="11" max="11" width="14.5703125" style="4" customWidth="1"/>
  </cols>
  <sheetData>
    <row r="1" spans="2:14" ht="13.5" thickBot="1"/>
    <row r="2" spans="2:14" ht="42.75" customHeight="1">
      <c r="B2" s="88" t="s">
        <v>195</v>
      </c>
      <c r="C2" s="89"/>
      <c r="D2" s="89"/>
      <c r="E2" s="89"/>
      <c r="F2" s="89"/>
      <c r="G2" s="89"/>
      <c r="H2" s="89"/>
      <c r="I2" s="89"/>
      <c r="J2" s="89"/>
      <c r="K2" s="90"/>
    </row>
    <row r="3" spans="2:14" s="5" customFormat="1" ht="76.5" customHeight="1">
      <c r="B3" s="92" t="s">
        <v>4</v>
      </c>
      <c r="C3" s="87" t="s">
        <v>135</v>
      </c>
      <c r="D3" s="87" t="s">
        <v>98</v>
      </c>
      <c r="E3" s="87" t="s">
        <v>108</v>
      </c>
      <c r="F3" s="87" t="s">
        <v>109</v>
      </c>
      <c r="G3" s="87"/>
      <c r="H3" s="87"/>
      <c r="I3" s="87" t="s">
        <v>110</v>
      </c>
      <c r="J3" s="93" t="s">
        <v>111</v>
      </c>
      <c r="K3" s="91" t="s">
        <v>112</v>
      </c>
    </row>
    <row r="4" spans="2:14" s="5" customFormat="1" ht="56.25" customHeight="1">
      <c r="B4" s="92" t="s">
        <v>4</v>
      </c>
      <c r="C4" s="87"/>
      <c r="D4" s="87"/>
      <c r="E4" s="87"/>
      <c r="F4" s="28" t="s">
        <v>2</v>
      </c>
      <c r="G4" s="28" t="s">
        <v>113</v>
      </c>
      <c r="H4" s="28" t="s">
        <v>114</v>
      </c>
      <c r="I4" s="87"/>
      <c r="J4" s="93"/>
      <c r="K4" s="91"/>
    </row>
    <row r="5" spans="2:14" ht="15">
      <c r="B5" s="33">
        <v>1</v>
      </c>
      <c r="C5" s="34" t="s">
        <v>145</v>
      </c>
      <c r="D5" s="35">
        <v>1065126</v>
      </c>
      <c r="E5" s="35">
        <v>1111976</v>
      </c>
      <c r="F5" s="35">
        <v>104096379</v>
      </c>
      <c r="G5" s="35">
        <v>101503646</v>
      </c>
      <c r="H5" s="35">
        <v>2592733</v>
      </c>
      <c r="I5" s="35">
        <f t="shared" ref="I5:I11" si="0">F5/$C$14</f>
        <v>21385126.240318835</v>
      </c>
      <c r="J5" s="35">
        <v>2706121206</v>
      </c>
      <c r="K5" s="36">
        <f t="shared" ref="K5:K11" si="1">J5/$C$14</f>
        <v>555934261.76633728</v>
      </c>
      <c r="N5" s="20"/>
    </row>
    <row r="6" spans="2:14" ht="15">
      <c r="B6" s="37">
        <v>2</v>
      </c>
      <c r="C6" s="34" t="s">
        <v>115</v>
      </c>
      <c r="D6" s="35">
        <v>1610898</v>
      </c>
      <c r="E6" s="35">
        <v>1683550</v>
      </c>
      <c r="F6" s="35">
        <v>156554270</v>
      </c>
      <c r="G6" s="35">
        <v>152729898</v>
      </c>
      <c r="H6" s="35">
        <v>3824372</v>
      </c>
      <c r="I6" s="35">
        <f t="shared" si="0"/>
        <v>32161856.729050681</v>
      </c>
      <c r="J6" s="35">
        <v>4071733009</v>
      </c>
      <c r="K6" s="36">
        <f t="shared" si="1"/>
        <v>836479858.8655833</v>
      </c>
      <c r="N6" s="20"/>
    </row>
    <row r="7" spans="2:14" ht="15">
      <c r="B7" s="37">
        <v>3</v>
      </c>
      <c r="C7" s="38" t="s">
        <v>0</v>
      </c>
      <c r="D7" s="35">
        <v>687831</v>
      </c>
      <c r="E7" s="35">
        <v>712933</v>
      </c>
      <c r="F7" s="35">
        <v>57064151</v>
      </c>
      <c r="G7" s="35">
        <v>55393192</v>
      </c>
      <c r="H7" s="35">
        <v>1670959</v>
      </c>
      <c r="I7" s="35">
        <f t="shared" si="0"/>
        <v>11723021.344782956</v>
      </c>
      <c r="J7" s="35">
        <v>1476752346</v>
      </c>
      <c r="K7" s="36">
        <f t="shared" si="1"/>
        <v>303377847.03247941</v>
      </c>
      <c r="N7" s="20"/>
    </row>
    <row r="8" spans="2:14" ht="15">
      <c r="B8" s="37">
        <v>4</v>
      </c>
      <c r="C8" s="38" t="s">
        <v>1</v>
      </c>
      <c r="D8" s="35">
        <v>475027</v>
      </c>
      <c r="E8" s="35">
        <v>491159</v>
      </c>
      <c r="F8" s="35">
        <v>38124285</v>
      </c>
      <c r="G8" s="35">
        <v>36829268</v>
      </c>
      <c r="H8" s="35">
        <v>1295017</v>
      </c>
      <c r="I8" s="35">
        <f t="shared" si="0"/>
        <v>7832094.2128726086</v>
      </c>
      <c r="J8" s="35">
        <v>981868609</v>
      </c>
      <c r="K8" s="36">
        <f t="shared" si="1"/>
        <v>201710994.72029909</v>
      </c>
      <c r="N8" s="20"/>
    </row>
    <row r="9" spans="2:14" ht="15">
      <c r="B9" s="37">
        <v>5</v>
      </c>
      <c r="C9" s="38" t="s">
        <v>116</v>
      </c>
      <c r="D9" s="35">
        <v>953735</v>
      </c>
      <c r="E9" s="35">
        <v>989716</v>
      </c>
      <c r="F9" s="35">
        <v>79721934</v>
      </c>
      <c r="G9" s="35">
        <v>77537637</v>
      </c>
      <c r="H9" s="35">
        <v>2184297</v>
      </c>
      <c r="I9" s="35">
        <f t="shared" si="0"/>
        <v>16377741.849333361</v>
      </c>
      <c r="J9" s="35">
        <v>2067124281</v>
      </c>
      <c r="K9" s="36">
        <f t="shared" si="1"/>
        <v>424661396.75822258</v>
      </c>
      <c r="N9" s="20"/>
    </row>
    <row r="10" spans="2:14" ht="15">
      <c r="B10" s="37">
        <v>6</v>
      </c>
      <c r="C10" s="38" t="s">
        <v>117</v>
      </c>
      <c r="D10" s="35">
        <v>788583</v>
      </c>
      <c r="E10" s="35">
        <v>819838</v>
      </c>
      <c r="F10" s="35">
        <v>69382956</v>
      </c>
      <c r="G10" s="35">
        <v>67457227</v>
      </c>
      <c r="H10" s="35">
        <v>1925729</v>
      </c>
      <c r="I10" s="35">
        <f t="shared" si="0"/>
        <v>14253745.300655341</v>
      </c>
      <c r="J10" s="35">
        <v>1798387787</v>
      </c>
      <c r="K10" s="36">
        <f t="shared" si="1"/>
        <v>369453291.49290216</v>
      </c>
      <c r="N10" s="20"/>
    </row>
    <row r="11" spans="2:14" ht="15">
      <c r="B11" s="37">
        <v>7</v>
      </c>
      <c r="C11" s="38" t="s">
        <v>144</v>
      </c>
      <c r="D11" s="35">
        <v>2033350</v>
      </c>
      <c r="E11" s="35">
        <v>2139688</v>
      </c>
      <c r="F11" s="35">
        <v>242821283</v>
      </c>
      <c r="G11" s="35">
        <v>237697495</v>
      </c>
      <c r="H11" s="35">
        <v>5123788</v>
      </c>
      <c r="I11" s="35">
        <f t="shared" si="0"/>
        <v>49884192.329026029</v>
      </c>
      <c r="J11" s="35">
        <v>6337312688</v>
      </c>
      <c r="K11" s="36">
        <f t="shared" si="1"/>
        <v>1301911105.4502125</v>
      </c>
      <c r="N11" s="20"/>
    </row>
    <row r="12" spans="2:14" ht="15.75" thickBot="1">
      <c r="B12" s="29" t="s">
        <v>5</v>
      </c>
      <c r="C12" s="30"/>
      <c r="D12" s="31">
        <f t="shared" ref="D12:K12" si="2">SUM(D5:D11)</f>
        <v>7614550</v>
      </c>
      <c r="E12" s="31">
        <f t="shared" si="2"/>
        <v>7948860</v>
      </c>
      <c r="F12" s="31">
        <f t="shared" si="2"/>
        <v>747765258</v>
      </c>
      <c r="G12" s="31">
        <f t="shared" si="2"/>
        <v>729148363</v>
      </c>
      <c r="H12" s="31">
        <f t="shared" si="2"/>
        <v>18616895</v>
      </c>
      <c r="I12" s="31">
        <f t="shared" si="2"/>
        <v>153617778.0060398</v>
      </c>
      <c r="J12" s="31">
        <f t="shared" si="2"/>
        <v>19439299926</v>
      </c>
      <c r="K12" s="32">
        <f t="shared" si="2"/>
        <v>3993528756.0860362</v>
      </c>
      <c r="N12" s="19"/>
    </row>
    <row r="14" spans="2:14" s="12" customFormat="1">
      <c r="B14" s="39" t="s">
        <v>196</v>
      </c>
      <c r="C14" s="40">
        <v>4.8677000000000001</v>
      </c>
      <c r="J14" s="13"/>
      <c r="K14" s="13"/>
    </row>
    <row r="15" spans="2:14">
      <c r="B15" s="41"/>
      <c r="C15" s="41" t="s">
        <v>193</v>
      </c>
    </row>
    <row r="16" spans="2:14">
      <c r="G16" s="19"/>
    </row>
    <row r="17" spans="7:7">
      <c r="G17" s="19"/>
    </row>
    <row r="18" spans="7:7">
      <c r="G18" s="19"/>
    </row>
    <row r="19" spans="7:7">
      <c r="G19" s="19"/>
    </row>
    <row r="20" spans="7:7">
      <c r="G20" s="19"/>
    </row>
    <row r="21" spans="7:7">
      <c r="G21" s="19"/>
    </row>
    <row r="22" spans="7:7">
      <c r="G22" s="19"/>
    </row>
    <row r="23" spans="7:7">
      <c r="G23" s="19"/>
    </row>
    <row r="24" spans="7:7">
      <c r="G24" s="19"/>
    </row>
    <row r="25" spans="7:7">
      <c r="G25" s="19"/>
    </row>
    <row r="26" spans="7:7">
      <c r="G26" s="19"/>
    </row>
    <row r="27" spans="7:7">
      <c r="G27" s="19"/>
    </row>
    <row r="28" spans="7:7">
      <c r="G28" s="19"/>
    </row>
    <row r="29" spans="7:7">
      <c r="G29" s="19"/>
    </row>
    <row r="30" spans="7:7">
      <c r="G30" s="19"/>
    </row>
  </sheetData>
  <mergeCells count="9">
    <mergeCell ref="F3:H3"/>
    <mergeCell ref="B2:K2"/>
    <mergeCell ref="K3:K4"/>
    <mergeCell ref="I3:I4"/>
    <mergeCell ref="B3:B4"/>
    <mergeCell ref="C3:C4"/>
    <mergeCell ref="D3:D4"/>
    <mergeCell ref="E3:E4"/>
    <mergeCell ref="J3:J4"/>
  </mergeCells>
  <phoneticPr fontId="32" type="noConversion"/>
  <printOptions horizontalCentered="1"/>
  <pageMargins left="0.196850393700787" right="0.23622047244094499" top="0.59055118110236204" bottom="0.43307086614173201" header="0.35433070866141703" footer="0.196850393700787"/>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topLeftCell="A37" workbookViewId="0">
      <selection activeCell="K19" sqref="K19"/>
    </sheetView>
  </sheetViews>
  <sheetFormatPr defaultRowHeight="15"/>
  <cols>
    <col min="1" max="1" width="9.140625" style="8"/>
    <col min="2" max="2" width="7.85546875" style="8" customWidth="1"/>
    <col min="3" max="3" width="20.140625" style="8" customWidth="1"/>
    <col min="4" max="4" width="13.7109375" style="8" customWidth="1"/>
    <col min="5" max="5" width="16.5703125" style="9" customWidth="1"/>
    <col min="6" max="16384" width="9.140625" style="8"/>
  </cols>
  <sheetData>
    <row r="1" spans="2:5" ht="15.75" thickBot="1"/>
    <row r="2" spans="2:5" ht="56.25" customHeight="1">
      <c r="B2" s="110" t="s">
        <v>224</v>
      </c>
      <c r="C2" s="111"/>
      <c r="D2" s="111"/>
      <c r="E2" s="112"/>
    </row>
    <row r="3" spans="2:5">
      <c r="B3" s="107" t="s">
        <v>6</v>
      </c>
      <c r="C3" s="108"/>
      <c r="D3" s="108" t="s">
        <v>7</v>
      </c>
      <c r="E3" s="109"/>
    </row>
    <row r="4" spans="2:5">
      <c r="B4" s="67" t="s">
        <v>8</v>
      </c>
      <c r="C4" s="68" t="s">
        <v>9</v>
      </c>
      <c r="D4" s="68" t="s">
        <v>10</v>
      </c>
      <c r="E4" s="69" t="s">
        <v>11</v>
      </c>
    </row>
    <row r="5" spans="2:5" ht="15.75">
      <c r="B5" s="73"/>
      <c r="C5" s="74" t="s">
        <v>12</v>
      </c>
      <c r="D5" s="35">
        <v>106899</v>
      </c>
      <c r="E5" s="75">
        <f t="shared" ref="E5:E48" si="0">D5/$D$48</f>
        <v>1.403878101791964E-2</v>
      </c>
    </row>
    <row r="6" spans="2:5" ht="15.75">
      <c r="B6" s="73" t="s">
        <v>13</v>
      </c>
      <c r="C6" s="74" t="s">
        <v>14</v>
      </c>
      <c r="D6" s="35">
        <v>69147</v>
      </c>
      <c r="E6" s="75">
        <f t="shared" si="0"/>
        <v>9.0809043213321856E-3</v>
      </c>
    </row>
    <row r="7" spans="2:5" ht="15.75">
      <c r="B7" s="73" t="s">
        <v>15</v>
      </c>
      <c r="C7" s="74" t="s">
        <v>16</v>
      </c>
      <c r="D7" s="35">
        <v>97294</v>
      </c>
      <c r="E7" s="75">
        <f t="shared" si="0"/>
        <v>1.2777380147218154E-2</v>
      </c>
    </row>
    <row r="8" spans="2:5" ht="15.75">
      <c r="B8" s="73" t="s">
        <v>17</v>
      </c>
      <c r="C8" s="74" t="s">
        <v>18</v>
      </c>
      <c r="D8" s="35">
        <v>125484</v>
      </c>
      <c r="E8" s="75">
        <f t="shared" si="0"/>
        <v>1.6479503056648127E-2</v>
      </c>
    </row>
    <row r="9" spans="2:5" ht="15.75">
      <c r="B9" s="73" t="s">
        <v>19</v>
      </c>
      <c r="C9" s="74" t="s">
        <v>20</v>
      </c>
      <c r="D9" s="35">
        <v>104720</v>
      </c>
      <c r="E9" s="75">
        <f t="shared" si="0"/>
        <v>1.3752618342515316E-2</v>
      </c>
    </row>
    <row r="10" spans="2:5" ht="15.75">
      <c r="B10" s="73" t="s">
        <v>21</v>
      </c>
      <c r="C10" s="74" t="s">
        <v>22</v>
      </c>
      <c r="D10" s="35">
        <v>157793</v>
      </c>
      <c r="E10" s="75">
        <f t="shared" si="0"/>
        <v>2.0722564038584027E-2</v>
      </c>
    </row>
    <row r="11" spans="2:5" ht="15.75">
      <c r="B11" s="73" t="s">
        <v>23</v>
      </c>
      <c r="C11" s="74" t="s">
        <v>24</v>
      </c>
      <c r="D11" s="35">
        <v>69449</v>
      </c>
      <c r="E11" s="75">
        <f t="shared" si="0"/>
        <v>9.1205652336644981E-3</v>
      </c>
    </row>
    <row r="12" spans="2:5" ht="15.75">
      <c r="B12" s="73" t="s">
        <v>25</v>
      </c>
      <c r="C12" s="74" t="s">
        <v>26</v>
      </c>
      <c r="D12" s="35">
        <v>58124</v>
      </c>
      <c r="E12" s="75">
        <f t="shared" si="0"/>
        <v>7.633281021202829E-3</v>
      </c>
    </row>
    <row r="13" spans="2:5" ht="15.75">
      <c r="B13" s="73" t="s">
        <v>27</v>
      </c>
      <c r="C13" s="74" t="s">
        <v>28</v>
      </c>
      <c r="D13" s="35">
        <v>137889</v>
      </c>
      <c r="E13" s="75">
        <f t="shared" si="0"/>
        <v>1.8108620995331306E-2</v>
      </c>
    </row>
    <row r="14" spans="2:5" ht="15.75">
      <c r="B14" s="73" t="s">
        <v>29</v>
      </c>
      <c r="C14" s="74" t="s">
        <v>30</v>
      </c>
      <c r="D14" s="35">
        <v>48705</v>
      </c>
      <c r="E14" s="75">
        <f t="shared" si="0"/>
        <v>6.3963070700172693E-3</v>
      </c>
    </row>
    <row r="15" spans="2:5" ht="15.75">
      <c r="B15" s="73" t="s">
        <v>31</v>
      </c>
      <c r="C15" s="74" t="s">
        <v>32</v>
      </c>
      <c r="D15" s="35">
        <v>72126</v>
      </c>
      <c r="E15" s="75">
        <f t="shared" si="0"/>
        <v>9.4721290161598522E-3</v>
      </c>
    </row>
    <row r="16" spans="2:5" ht="15.75">
      <c r="B16" s="73" t="s">
        <v>33</v>
      </c>
      <c r="C16" s="74" t="s">
        <v>34</v>
      </c>
      <c r="D16" s="35">
        <v>47836</v>
      </c>
      <c r="E16" s="75">
        <f t="shared" si="0"/>
        <v>6.2821834514186657E-3</v>
      </c>
    </row>
    <row r="17" spans="2:5" ht="15.75">
      <c r="B17" s="73" t="s">
        <v>35</v>
      </c>
      <c r="C17" s="74" t="s">
        <v>36</v>
      </c>
      <c r="D17" s="35">
        <v>216612</v>
      </c>
      <c r="E17" s="75">
        <f t="shared" si="0"/>
        <v>2.8447117689160882E-2</v>
      </c>
    </row>
    <row r="18" spans="2:5" ht="15.75">
      <c r="B18" s="73" t="s">
        <v>37</v>
      </c>
      <c r="C18" s="74" t="s">
        <v>38</v>
      </c>
      <c r="D18" s="35">
        <v>178723</v>
      </c>
      <c r="E18" s="75">
        <f t="shared" si="0"/>
        <v>2.3471249121747181E-2</v>
      </c>
    </row>
    <row r="19" spans="2:5" ht="15.75">
      <c r="B19" s="73" t="s">
        <v>39</v>
      </c>
      <c r="C19" s="74" t="s">
        <v>40</v>
      </c>
      <c r="D19" s="35">
        <v>54001</v>
      </c>
      <c r="E19" s="75">
        <f t="shared" si="0"/>
        <v>7.0918176385997862E-3</v>
      </c>
    </row>
    <row r="20" spans="2:5" ht="15.75">
      <c r="B20" s="73" t="s">
        <v>41</v>
      </c>
      <c r="C20" s="74" t="s">
        <v>42</v>
      </c>
      <c r="D20" s="35">
        <v>68281</v>
      </c>
      <c r="E20" s="75">
        <f t="shared" si="0"/>
        <v>8.9671746853064206E-3</v>
      </c>
    </row>
    <row r="21" spans="2:5" ht="15.75">
      <c r="B21" s="73" t="s">
        <v>43</v>
      </c>
      <c r="C21" s="74" t="s">
        <v>44</v>
      </c>
      <c r="D21" s="35">
        <v>132076</v>
      </c>
      <c r="E21" s="75">
        <f t="shared" si="0"/>
        <v>1.7345214096696458E-2</v>
      </c>
    </row>
    <row r="22" spans="2:5" ht="15.75">
      <c r="B22" s="73" t="s">
        <v>45</v>
      </c>
      <c r="C22" s="74" t="s">
        <v>46</v>
      </c>
      <c r="D22" s="35">
        <v>124314</v>
      </c>
      <c r="E22" s="75">
        <f t="shared" si="0"/>
        <v>1.6325849853241491E-2</v>
      </c>
    </row>
    <row r="23" spans="2:5" ht="15.75">
      <c r="B23" s="73" t="s">
        <v>47</v>
      </c>
      <c r="C23" s="74" t="s">
        <v>48</v>
      </c>
      <c r="D23" s="35">
        <v>71112</v>
      </c>
      <c r="E23" s="75">
        <f t="shared" si="0"/>
        <v>9.3389629065407671E-3</v>
      </c>
    </row>
    <row r="24" spans="2:5" ht="15.75">
      <c r="B24" s="73" t="s">
        <v>49</v>
      </c>
      <c r="C24" s="74" t="s">
        <v>50</v>
      </c>
      <c r="D24" s="35">
        <v>98707</v>
      </c>
      <c r="E24" s="75">
        <f t="shared" si="0"/>
        <v>1.2962945939024631E-2</v>
      </c>
    </row>
    <row r="25" spans="2:5" ht="15.75">
      <c r="B25" s="73" t="s">
        <v>51</v>
      </c>
      <c r="C25" s="74" t="s">
        <v>52</v>
      </c>
      <c r="D25" s="35">
        <v>107371</v>
      </c>
      <c r="E25" s="75">
        <f t="shared" si="0"/>
        <v>1.4100767609379412E-2</v>
      </c>
    </row>
    <row r="26" spans="2:5" ht="15.75">
      <c r="B26" s="73" t="s">
        <v>53</v>
      </c>
      <c r="C26" s="74" t="s">
        <v>54</v>
      </c>
      <c r="D26" s="35">
        <v>34028</v>
      </c>
      <c r="E26" s="75">
        <f t="shared" si="0"/>
        <v>4.468812996171803E-3</v>
      </c>
    </row>
    <row r="27" spans="2:5" ht="15.75">
      <c r="B27" s="73" t="s">
        <v>55</v>
      </c>
      <c r="C27" s="74" t="s">
        <v>56</v>
      </c>
      <c r="D27" s="35">
        <v>198699</v>
      </c>
      <c r="E27" s="75">
        <f t="shared" si="0"/>
        <v>2.6094647746748002E-2</v>
      </c>
    </row>
    <row r="28" spans="2:5" ht="15.75">
      <c r="B28" s="73" t="s">
        <v>57</v>
      </c>
      <c r="C28" s="74" t="s">
        <v>58</v>
      </c>
      <c r="D28" s="35">
        <v>23093</v>
      </c>
      <c r="E28" s="75">
        <f t="shared" si="0"/>
        <v>3.0327465181790125E-3</v>
      </c>
    </row>
    <row r="29" spans="2:5" ht="15.75">
      <c r="B29" s="73" t="s">
        <v>59</v>
      </c>
      <c r="C29" s="74" t="s">
        <v>60</v>
      </c>
      <c r="D29" s="35">
        <v>134535</v>
      </c>
      <c r="E29" s="75">
        <f t="shared" si="0"/>
        <v>1.766814847889895E-2</v>
      </c>
    </row>
    <row r="30" spans="2:5" ht="15.75">
      <c r="B30" s="73" t="s">
        <v>61</v>
      </c>
      <c r="C30" s="74" t="s">
        <v>62</v>
      </c>
      <c r="D30" s="35">
        <v>41329</v>
      </c>
      <c r="E30" s="75">
        <f t="shared" si="0"/>
        <v>5.427635250934067E-3</v>
      </c>
    </row>
    <row r="31" spans="2:5" ht="15.75">
      <c r="B31" s="73" t="s">
        <v>63</v>
      </c>
      <c r="C31" s="74" t="s">
        <v>64</v>
      </c>
      <c r="D31" s="35">
        <v>161084</v>
      </c>
      <c r="E31" s="75">
        <f t="shared" si="0"/>
        <v>2.1154762920986794E-2</v>
      </c>
    </row>
    <row r="32" spans="2:5" ht="15.75">
      <c r="B32" s="73" t="s">
        <v>65</v>
      </c>
      <c r="C32" s="74" t="s">
        <v>66</v>
      </c>
      <c r="D32" s="35">
        <v>104915</v>
      </c>
      <c r="E32" s="75">
        <f t="shared" si="0"/>
        <v>1.3778227209749755E-2</v>
      </c>
    </row>
    <row r="33" spans="2:13" ht="15.75">
      <c r="B33" s="73" t="s">
        <v>67</v>
      </c>
      <c r="C33" s="74" t="s">
        <v>68</v>
      </c>
      <c r="D33" s="35">
        <v>77409</v>
      </c>
      <c r="E33" s="75">
        <f t="shared" si="0"/>
        <v>1.0165932326926738E-2</v>
      </c>
    </row>
    <row r="34" spans="2:13" ht="15.75">
      <c r="B34" s="73" t="s">
        <v>69</v>
      </c>
      <c r="C34" s="74" t="s">
        <v>70</v>
      </c>
      <c r="D34" s="35">
        <v>172875</v>
      </c>
      <c r="E34" s="75">
        <f t="shared" si="0"/>
        <v>2.2703245759762559E-2</v>
      </c>
    </row>
    <row r="35" spans="2:13" ht="15.75">
      <c r="B35" s="73" t="s">
        <v>71</v>
      </c>
      <c r="C35" s="74" t="s">
        <v>72</v>
      </c>
      <c r="D35" s="35">
        <v>122551</v>
      </c>
      <c r="E35" s="75">
        <f t="shared" si="0"/>
        <v>1.6094319427937303E-2</v>
      </c>
    </row>
    <row r="36" spans="2:13" ht="15.75">
      <c r="B36" s="73" t="s">
        <v>73</v>
      </c>
      <c r="C36" s="74" t="s">
        <v>74</v>
      </c>
      <c r="D36" s="35">
        <v>69086</v>
      </c>
      <c r="E36" s="75">
        <f t="shared" si="0"/>
        <v>9.0728933423511564E-3</v>
      </c>
    </row>
    <row r="37" spans="2:13" ht="15.75">
      <c r="B37" s="73" t="s">
        <v>75</v>
      </c>
      <c r="C37" s="74" t="s">
        <v>76</v>
      </c>
      <c r="D37" s="35">
        <v>181519</v>
      </c>
      <c r="E37" s="75">
        <f t="shared" si="0"/>
        <v>2.3838440879631759E-2</v>
      </c>
    </row>
    <row r="38" spans="2:13" ht="15.75">
      <c r="B38" s="73" t="s">
        <v>77</v>
      </c>
      <c r="C38" s="74" t="s">
        <v>78</v>
      </c>
      <c r="D38" s="35">
        <v>166998</v>
      </c>
      <c r="E38" s="75">
        <f t="shared" si="0"/>
        <v>2.1931433899573843E-2</v>
      </c>
    </row>
    <row r="39" spans="2:13" ht="15.75">
      <c r="B39" s="73" t="s">
        <v>79</v>
      </c>
      <c r="C39" s="74" t="s">
        <v>80</v>
      </c>
      <c r="D39" s="35">
        <v>41602</v>
      </c>
      <c r="E39" s="75">
        <f t="shared" si="0"/>
        <v>5.4634876650622817E-3</v>
      </c>
    </row>
    <row r="40" spans="2:13" ht="15.75">
      <c r="B40" s="73" t="s">
        <v>81</v>
      </c>
      <c r="C40" s="74" t="s">
        <v>82</v>
      </c>
      <c r="D40" s="35">
        <v>365574</v>
      </c>
      <c r="E40" s="75">
        <f t="shared" si="0"/>
        <v>4.8009928360835508E-2</v>
      </c>
      <c r="M40" s="21"/>
    </row>
    <row r="41" spans="2:13" ht="15.75">
      <c r="B41" s="73" t="s">
        <v>83</v>
      </c>
      <c r="C41" s="74" t="s">
        <v>84</v>
      </c>
      <c r="D41" s="35">
        <v>57862</v>
      </c>
      <c r="E41" s="75">
        <f t="shared" si="0"/>
        <v>7.5988732098416847E-3</v>
      </c>
    </row>
    <row r="42" spans="2:13" ht="15.75">
      <c r="B42" s="73" t="s">
        <v>85</v>
      </c>
      <c r="C42" s="74" t="s">
        <v>86</v>
      </c>
      <c r="D42" s="35">
        <v>86310</v>
      </c>
      <c r="E42" s="75">
        <f t="shared" si="0"/>
        <v>1.1334878620535685E-2</v>
      </c>
    </row>
    <row r="43" spans="2:13" ht="15.75">
      <c r="B43" s="73" t="s">
        <v>87</v>
      </c>
      <c r="C43" s="74" t="s">
        <v>88</v>
      </c>
      <c r="D43" s="35">
        <v>108539</v>
      </c>
      <c r="E43" s="75">
        <f t="shared" si="0"/>
        <v>1.4254158157737489E-2</v>
      </c>
    </row>
    <row r="44" spans="2:13" ht="15.75">
      <c r="B44" s="73" t="s">
        <v>89</v>
      </c>
      <c r="C44" s="74" t="s">
        <v>90</v>
      </c>
      <c r="D44" s="35">
        <v>84563</v>
      </c>
      <c r="E44" s="75">
        <f t="shared" si="0"/>
        <v>1.1105449435619964E-2</v>
      </c>
    </row>
    <row r="45" spans="2:13" ht="15.75">
      <c r="B45" s="73" t="s">
        <v>91</v>
      </c>
      <c r="C45" s="74" t="s">
        <v>92</v>
      </c>
      <c r="D45" s="35">
        <v>41997</v>
      </c>
      <c r="E45" s="75">
        <f t="shared" si="0"/>
        <v>5.5153620371525564E-3</v>
      </c>
    </row>
    <row r="46" spans="2:13" ht="15.75">
      <c r="B46" s="73" t="s">
        <v>93</v>
      </c>
      <c r="C46" s="74" t="s">
        <v>94</v>
      </c>
      <c r="D46" s="35">
        <v>2452442</v>
      </c>
      <c r="E46" s="75">
        <f t="shared" si="0"/>
        <v>0.32207313629827106</v>
      </c>
    </row>
    <row r="47" spans="2:13" ht="15.75">
      <c r="B47" s="73" t="s">
        <v>95</v>
      </c>
      <c r="C47" s="74" t="s">
        <v>96</v>
      </c>
      <c r="D47" s="35">
        <v>740877</v>
      </c>
      <c r="E47" s="75">
        <f t="shared" si="0"/>
        <v>9.7297542205383114E-2</v>
      </c>
    </row>
    <row r="48" spans="2:13" ht="16.5" thickBot="1">
      <c r="B48" s="70" t="s">
        <v>97</v>
      </c>
      <c r="C48" s="71" t="s">
        <v>5</v>
      </c>
      <c r="D48" s="31">
        <f>SUM(D5:D47)</f>
        <v>7614550</v>
      </c>
      <c r="E48" s="72">
        <f t="shared" si="0"/>
        <v>1</v>
      </c>
    </row>
    <row r="49" spans="4:4">
      <c r="D49" s="24"/>
    </row>
  </sheetData>
  <mergeCells count="3">
    <mergeCell ref="B3:C3"/>
    <mergeCell ref="D3:E3"/>
    <mergeCell ref="B2:E2"/>
  </mergeCells>
  <phoneticPr fontId="7" type="noConversion"/>
  <printOptions horizontalCentered="1" verticalCentered="1"/>
  <pageMargins left="0.27" right="0.28000000000000003" top="0.26" bottom="0.55000000000000004" header="0.21" footer="0.15"/>
  <pageSetup scale="95"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topLeftCell="A13" workbookViewId="0">
      <selection activeCell="I10" sqref="I10"/>
    </sheetView>
  </sheetViews>
  <sheetFormatPr defaultRowHeight="15"/>
  <cols>
    <col min="2" max="2" width="8.5703125" customWidth="1"/>
    <col min="3" max="3" width="19.28515625" customWidth="1"/>
    <col min="4" max="4" width="33.7109375" customWidth="1"/>
    <col min="5" max="16384" width="9.140625" style="8"/>
  </cols>
  <sheetData>
    <row r="1" spans="2:4" ht="15.75" thickBot="1"/>
    <row r="2" spans="2:4" ht="56.25" customHeight="1">
      <c r="B2" s="115" t="s">
        <v>225</v>
      </c>
      <c r="C2" s="116"/>
      <c r="D2" s="117"/>
    </row>
    <row r="3" spans="2:4" ht="65.25" customHeight="1">
      <c r="B3" s="113" t="s">
        <v>6</v>
      </c>
      <c r="C3" s="114"/>
      <c r="D3" s="76" t="s">
        <v>191</v>
      </c>
    </row>
    <row r="4" spans="2:4">
      <c r="B4" s="67" t="s">
        <v>8</v>
      </c>
      <c r="C4" s="68" t="s">
        <v>138</v>
      </c>
      <c r="D4" s="77"/>
    </row>
    <row r="5" spans="2:4" ht="15.75">
      <c r="B5" s="79"/>
      <c r="C5" s="74" t="s">
        <v>139</v>
      </c>
      <c r="D5" s="80">
        <v>11384</v>
      </c>
    </row>
    <row r="6" spans="2:4" ht="15.75">
      <c r="B6" s="79" t="s">
        <v>13</v>
      </c>
      <c r="C6" s="74" t="s">
        <v>14</v>
      </c>
      <c r="D6" s="80">
        <v>74109</v>
      </c>
    </row>
    <row r="7" spans="2:4" ht="15.75">
      <c r="B7" s="79" t="s">
        <v>15</v>
      </c>
      <c r="C7" s="74" t="s">
        <v>16</v>
      </c>
      <c r="D7" s="80">
        <v>94144</v>
      </c>
    </row>
    <row r="8" spans="2:4" ht="15.75">
      <c r="B8" s="79" t="s">
        <v>17</v>
      </c>
      <c r="C8" s="74" t="s">
        <v>18</v>
      </c>
      <c r="D8" s="80">
        <v>141214</v>
      </c>
    </row>
    <row r="9" spans="2:4" ht="15.75">
      <c r="B9" s="79" t="s">
        <v>19</v>
      </c>
      <c r="C9" s="74" t="s">
        <v>20</v>
      </c>
      <c r="D9" s="80">
        <v>88509</v>
      </c>
    </row>
    <row r="10" spans="2:4" ht="15.75">
      <c r="B10" s="79" t="s">
        <v>21</v>
      </c>
      <c r="C10" s="74" t="s">
        <v>22</v>
      </c>
      <c r="D10" s="80">
        <v>124717</v>
      </c>
    </row>
    <row r="11" spans="2:4" ht="15.75">
      <c r="B11" s="79" t="s">
        <v>23</v>
      </c>
      <c r="C11" s="74" t="s">
        <v>24</v>
      </c>
      <c r="D11" s="80">
        <v>48031</v>
      </c>
    </row>
    <row r="12" spans="2:4" ht="15.75">
      <c r="B12" s="79" t="s">
        <v>25</v>
      </c>
      <c r="C12" s="74" t="s">
        <v>26</v>
      </c>
      <c r="D12" s="80">
        <v>46211</v>
      </c>
    </row>
    <row r="13" spans="2:4" ht="15.75">
      <c r="B13" s="79" t="s">
        <v>27</v>
      </c>
      <c r="C13" s="74" t="s">
        <v>28</v>
      </c>
      <c r="D13" s="80">
        <v>130392</v>
      </c>
    </row>
    <row r="14" spans="2:4" ht="15.75">
      <c r="B14" s="79" t="s">
        <v>29</v>
      </c>
      <c r="C14" s="74" t="s">
        <v>30</v>
      </c>
      <c r="D14" s="80">
        <v>54106</v>
      </c>
    </row>
    <row r="15" spans="2:4" ht="15.75">
      <c r="B15" s="79" t="s">
        <v>31</v>
      </c>
      <c r="C15" s="74" t="s">
        <v>32</v>
      </c>
      <c r="D15" s="80">
        <v>68826</v>
      </c>
    </row>
    <row r="16" spans="2:4" ht="15.75">
      <c r="B16" s="79" t="s">
        <v>33</v>
      </c>
      <c r="C16" s="74" t="s">
        <v>34</v>
      </c>
      <c r="D16" s="80">
        <v>41829</v>
      </c>
    </row>
    <row r="17" spans="2:4" ht="15.75">
      <c r="B17" s="79" t="s">
        <v>35</v>
      </c>
      <c r="C17" s="74" t="s">
        <v>36</v>
      </c>
      <c r="D17" s="80">
        <v>170635</v>
      </c>
    </row>
    <row r="18" spans="2:4" ht="15.75">
      <c r="B18" s="79" t="s">
        <v>37</v>
      </c>
      <c r="C18" s="74" t="s">
        <v>38</v>
      </c>
      <c r="D18" s="80">
        <v>135544</v>
      </c>
    </row>
    <row r="19" spans="2:4" ht="15.75">
      <c r="B19" s="79" t="s">
        <v>39</v>
      </c>
      <c r="C19" s="74" t="s">
        <v>40</v>
      </c>
      <c r="D19" s="80">
        <v>39264</v>
      </c>
    </row>
    <row r="20" spans="2:4" ht="15.75">
      <c r="B20" s="79" t="s">
        <v>41</v>
      </c>
      <c r="C20" s="74" t="s">
        <v>42</v>
      </c>
      <c r="D20" s="80">
        <v>84572</v>
      </c>
    </row>
    <row r="21" spans="2:4" ht="15.75">
      <c r="B21" s="79" t="s">
        <v>43</v>
      </c>
      <c r="C21" s="74" t="s">
        <v>44</v>
      </c>
      <c r="D21" s="80">
        <v>103086</v>
      </c>
    </row>
    <row r="22" spans="2:4" ht="15.75">
      <c r="B22" s="79" t="s">
        <v>45</v>
      </c>
      <c r="C22" s="74" t="s">
        <v>46</v>
      </c>
      <c r="D22" s="80">
        <v>85682</v>
      </c>
    </row>
    <row r="23" spans="2:4" ht="15.75">
      <c r="B23" s="79" t="s">
        <v>47</v>
      </c>
      <c r="C23" s="74" t="s">
        <v>48</v>
      </c>
      <c r="D23" s="80">
        <v>64730</v>
      </c>
    </row>
    <row r="24" spans="2:4" ht="15.75">
      <c r="B24" s="79" t="s">
        <v>49</v>
      </c>
      <c r="C24" s="74" t="s">
        <v>50</v>
      </c>
      <c r="D24" s="80">
        <v>56249</v>
      </c>
    </row>
    <row r="25" spans="2:4" ht="15.75">
      <c r="B25" s="79" t="s">
        <v>51</v>
      </c>
      <c r="C25" s="74" t="s">
        <v>52</v>
      </c>
      <c r="D25" s="80">
        <v>80634</v>
      </c>
    </row>
    <row r="26" spans="2:4" ht="15.75">
      <c r="B26" s="79" t="s">
        <v>53</v>
      </c>
      <c r="C26" s="74" t="s">
        <v>54</v>
      </c>
      <c r="D26" s="80">
        <v>45686</v>
      </c>
    </row>
    <row r="27" spans="2:4" ht="15.75">
      <c r="B27" s="79" t="s">
        <v>55</v>
      </c>
      <c r="C27" s="74" t="s">
        <v>56</v>
      </c>
      <c r="D27" s="80">
        <v>133238</v>
      </c>
    </row>
    <row r="28" spans="2:4" ht="15.75">
      <c r="B28" s="79" t="s">
        <v>57</v>
      </c>
      <c r="C28" s="74" t="s">
        <v>58</v>
      </c>
      <c r="D28" s="80">
        <v>42684</v>
      </c>
    </row>
    <row r="29" spans="2:4" ht="15.75">
      <c r="B29" s="79" t="s">
        <v>59</v>
      </c>
      <c r="C29" s="74" t="s">
        <v>60</v>
      </c>
      <c r="D29" s="80">
        <v>81511</v>
      </c>
    </row>
    <row r="30" spans="2:4" ht="15.75">
      <c r="B30" s="79" t="s">
        <v>61</v>
      </c>
      <c r="C30" s="74" t="s">
        <v>62</v>
      </c>
      <c r="D30" s="80">
        <v>37117</v>
      </c>
    </row>
    <row r="31" spans="2:4" ht="15.75">
      <c r="B31" s="79" t="s">
        <v>63</v>
      </c>
      <c r="C31" s="74" t="s">
        <v>64</v>
      </c>
      <c r="D31" s="80">
        <v>107257</v>
      </c>
    </row>
    <row r="32" spans="2:4" ht="15.75">
      <c r="B32" s="79" t="s">
        <v>65</v>
      </c>
      <c r="C32" s="74" t="s">
        <v>66</v>
      </c>
      <c r="D32" s="80">
        <v>65578</v>
      </c>
    </row>
    <row r="33" spans="2:12" ht="15.75">
      <c r="B33" s="79" t="s">
        <v>67</v>
      </c>
      <c r="C33" s="74" t="s">
        <v>68</v>
      </c>
      <c r="D33" s="80">
        <v>63604</v>
      </c>
    </row>
    <row r="34" spans="2:12" ht="15.75">
      <c r="B34" s="79" t="s">
        <v>69</v>
      </c>
      <c r="C34" s="74" t="s">
        <v>70</v>
      </c>
      <c r="D34" s="80">
        <v>159983</v>
      </c>
    </row>
    <row r="35" spans="2:12" ht="15.75">
      <c r="B35" s="79" t="s">
        <v>71</v>
      </c>
      <c r="C35" s="74" t="s">
        <v>72</v>
      </c>
      <c r="D35" s="80">
        <v>61774</v>
      </c>
    </row>
    <row r="36" spans="2:12" ht="15.75">
      <c r="B36" s="79" t="s">
        <v>73</v>
      </c>
      <c r="C36" s="74" t="s">
        <v>74</v>
      </c>
      <c r="D36" s="80">
        <v>41802</v>
      </c>
    </row>
    <row r="37" spans="2:12" ht="15.75">
      <c r="B37" s="79" t="s">
        <v>75</v>
      </c>
      <c r="C37" s="74" t="s">
        <v>76</v>
      </c>
      <c r="D37" s="80">
        <v>97389</v>
      </c>
    </row>
    <row r="38" spans="2:12" ht="15.75">
      <c r="B38" s="79" t="s">
        <v>77</v>
      </c>
      <c r="C38" s="74" t="s">
        <v>78</v>
      </c>
      <c r="D38" s="80">
        <v>87678</v>
      </c>
    </row>
    <row r="39" spans="2:12" ht="15.75">
      <c r="B39" s="79" t="s">
        <v>79</v>
      </c>
      <c r="C39" s="74" t="s">
        <v>80</v>
      </c>
      <c r="D39" s="80">
        <v>51142</v>
      </c>
    </row>
    <row r="40" spans="2:12" ht="15.75">
      <c r="B40" s="79" t="s">
        <v>81</v>
      </c>
      <c r="C40" s="74" t="s">
        <v>82</v>
      </c>
      <c r="D40" s="80">
        <v>168302</v>
      </c>
    </row>
    <row r="41" spans="2:12" ht="15.75">
      <c r="B41" s="79" t="s">
        <v>83</v>
      </c>
      <c r="C41" s="74" t="s">
        <v>84</v>
      </c>
      <c r="D41" s="80">
        <v>35261</v>
      </c>
    </row>
    <row r="42" spans="2:12" ht="15.75">
      <c r="B42" s="79" t="s">
        <v>85</v>
      </c>
      <c r="C42" s="74" t="s">
        <v>86</v>
      </c>
      <c r="D42" s="80">
        <v>47436</v>
      </c>
    </row>
    <row r="43" spans="2:12" ht="15.75">
      <c r="B43" s="79" t="s">
        <v>87</v>
      </c>
      <c r="C43" s="74" t="s">
        <v>88</v>
      </c>
      <c r="D43" s="80">
        <v>66455</v>
      </c>
    </row>
    <row r="44" spans="2:12" ht="15.75">
      <c r="B44" s="79" t="s">
        <v>89</v>
      </c>
      <c r="C44" s="74" t="s">
        <v>90</v>
      </c>
      <c r="D44" s="80">
        <v>43716</v>
      </c>
      <c r="L44" s="21"/>
    </row>
    <row r="45" spans="2:12" ht="15.75">
      <c r="B45" s="79" t="s">
        <v>91</v>
      </c>
      <c r="C45" s="74" t="s">
        <v>92</v>
      </c>
      <c r="D45" s="80">
        <v>48973</v>
      </c>
    </row>
    <row r="46" spans="2:12" ht="15.75">
      <c r="B46" s="79" t="s">
        <v>93</v>
      </c>
      <c r="C46" s="74" t="s">
        <v>94</v>
      </c>
      <c r="D46" s="80">
        <v>62323</v>
      </c>
    </row>
    <row r="47" spans="2:12" ht="15.75">
      <c r="B47" s="79">
        <v>421</v>
      </c>
      <c r="C47" s="74" t="s">
        <v>94</v>
      </c>
      <c r="D47" s="80">
        <v>90737</v>
      </c>
    </row>
    <row r="48" spans="2:12" ht="15.75">
      <c r="B48" s="79">
        <v>431</v>
      </c>
      <c r="C48" s="74" t="s">
        <v>94</v>
      </c>
      <c r="D48" s="80">
        <v>118486</v>
      </c>
    </row>
    <row r="49" spans="2:4" ht="15.75">
      <c r="B49" s="79">
        <v>441</v>
      </c>
      <c r="C49" s="74" t="s">
        <v>94</v>
      </c>
      <c r="D49" s="80">
        <v>89823</v>
      </c>
    </row>
    <row r="50" spans="2:4" ht="15.75">
      <c r="B50" s="79">
        <v>451</v>
      </c>
      <c r="C50" s="74" t="s">
        <v>94</v>
      </c>
      <c r="D50" s="80">
        <v>74352</v>
      </c>
    </row>
    <row r="51" spans="2:4" ht="15.75">
      <c r="B51" s="79">
        <v>461</v>
      </c>
      <c r="C51" s="74" t="s">
        <v>94</v>
      </c>
      <c r="D51" s="80">
        <v>109221</v>
      </c>
    </row>
    <row r="52" spans="2:4" ht="15.75">
      <c r="B52" s="79" t="s">
        <v>95</v>
      </c>
      <c r="C52" s="74" t="s">
        <v>96</v>
      </c>
      <c r="D52" s="80">
        <v>126800</v>
      </c>
    </row>
    <row r="53" spans="2:4" ht="16.5" thickBot="1">
      <c r="B53" s="70" t="s">
        <v>97</v>
      </c>
      <c r="C53" s="71" t="s">
        <v>5</v>
      </c>
      <c r="D53" s="78">
        <f>SUM(D5:D52)</f>
        <v>3902196</v>
      </c>
    </row>
  </sheetData>
  <mergeCells count="2">
    <mergeCell ref="B3:C3"/>
    <mergeCell ref="B2:D2"/>
  </mergeCells>
  <phoneticPr fontId="7" type="noConversion"/>
  <printOptions horizontalCentered="1" verticalCentered="1"/>
  <pageMargins left="0.27" right="0.28000000000000003" top="0.26" bottom="0.55000000000000004" header="0.21" footer="0.15"/>
  <pageSetup scale="82"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27"/>
  <sheetViews>
    <sheetView workbookViewId="0">
      <selection activeCell="I26" sqref="I26"/>
    </sheetView>
  </sheetViews>
  <sheetFormatPr defaultRowHeight="12.75"/>
  <cols>
    <col min="1" max="1" width="12.140625" customWidth="1"/>
    <col min="2" max="2" width="27.28515625" customWidth="1"/>
    <col min="3" max="3" width="25.7109375" customWidth="1"/>
  </cols>
  <sheetData>
    <row r="1" spans="2:3" ht="13.5" thickBot="1"/>
    <row r="2" spans="2:3" ht="44.25" customHeight="1">
      <c r="B2" s="110" t="s">
        <v>226</v>
      </c>
      <c r="C2" s="118"/>
    </row>
    <row r="3" spans="2:3" ht="15.75" customHeight="1">
      <c r="B3" s="67" t="s">
        <v>136</v>
      </c>
      <c r="C3" s="77" t="s">
        <v>7</v>
      </c>
    </row>
    <row r="4" spans="2:3" ht="15">
      <c r="B4" s="81" t="s">
        <v>150</v>
      </c>
      <c r="C4" s="82">
        <v>108011</v>
      </c>
    </row>
    <row r="5" spans="2:3" ht="15">
      <c r="B5" s="81" t="s">
        <v>154</v>
      </c>
      <c r="C5" s="82">
        <v>107613</v>
      </c>
    </row>
    <row r="6" spans="2:3" ht="15">
      <c r="B6" s="81" t="s">
        <v>158</v>
      </c>
      <c r="C6" s="82">
        <v>107162</v>
      </c>
    </row>
    <row r="7" spans="2:3" ht="15">
      <c r="B7" s="81" t="s">
        <v>161</v>
      </c>
      <c r="C7" s="82">
        <v>106920</v>
      </c>
    </row>
    <row r="8" spans="2:3" ht="15">
      <c r="B8" s="81" t="s">
        <v>166</v>
      </c>
      <c r="C8" s="82">
        <v>106677</v>
      </c>
    </row>
    <row r="9" spans="2:3" ht="15">
      <c r="B9" s="81" t="s">
        <v>170</v>
      </c>
      <c r="C9" s="82">
        <v>106275</v>
      </c>
    </row>
    <row r="10" spans="2:3" ht="15">
      <c r="B10" s="81" t="s">
        <v>173</v>
      </c>
      <c r="C10" s="82">
        <v>105881</v>
      </c>
    </row>
    <row r="11" spans="2:3" ht="15">
      <c r="B11" s="81" t="s">
        <v>177</v>
      </c>
      <c r="C11" s="82">
        <v>105530</v>
      </c>
    </row>
    <row r="12" spans="2:3" ht="15">
      <c r="B12" s="81" t="s">
        <v>181</v>
      </c>
      <c r="C12" s="82">
        <v>105123</v>
      </c>
    </row>
    <row r="13" spans="2:3" ht="15.75" thickBot="1">
      <c r="B13" s="83" t="s">
        <v>192</v>
      </c>
      <c r="C13" s="84">
        <v>104745</v>
      </c>
    </row>
    <row r="27" spans="3:3">
      <c r="C27" s="26"/>
    </row>
  </sheetData>
  <mergeCells count="1">
    <mergeCell ref="B2:C2"/>
  </mergeCells>
  <phoneticPr fontId="30"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E23" sqref="E23"/>
    </sheetView>
  </sheetViews>
  <sheetFormatPr defaultColWidth="11.42578125" defaultRowHeight="12.75"/>
  <cols>
    <col min="2" max="2" width="5.42578125" customWidth="1"/>
    <col min="3" max="3" width="19.28515625" style="6" customWidth="1"/>
    <col min="4" max="4" width="23.28515625" customWidth="1"/>
    <col min="5" max="6" width="13.85546875" bestFit="1" customWidth="1"/>
  </cols>
  <sheetData>
    <row r="1" spans="2:8" ht="13.5" thickBot="1"/>
    <row r="2" spans="2:8" ht="41.25" customHeight="1">
      <c r="B2" s="88" t="s">
        <v>227</v>
      </c>
      <c r="C2" s="89"/>
      <c r="D2" s="89"/>
      <c r="E2" s="89"/>
      <c r="F2" s="90"/>
    </row>
    <row r="3" spans="2:8" ht="23.25" customHeight="1">
      <c r="B3" s="92" t="s">
        <v>4</v>
      </c>
      <c r="C3" s="87" t="s">
        <v>120</v>
      </c>
      <c r="D3" s="87" t="s">
        <v>98</v>
      </c>
      <c r="E3" s="87" t="s">
        <v>100</v>
      </c>
      <c r="F3" s="98"/>
    </row>
    <row r="4" spans="2:8">
      <c r="B4" s="92"/>
      <c r="C4" s="87"/>
      <c r="D4" s="87"/>
      <c r="E4" s="28" t="s">
        <v>121</v>
      </c>
      <c r="F4" s="42" t="s">
        <v>122</v>
      </c>
    </row>
    <row r="5" spans="2:8" ht="15">
      <c r="B5" s="33">
        <f>k_total_tec_1020!B5</f>
        <v>1</v>
      </c>
      <c r="C5" s="34" t="str">
        <f>k_total_tec_1020!C5</f>
        <v>METROPOLITAN LIFE</v>
      </c>
      <c r="D5" s="35">
        <f t="shared" ref="D5:D11" si="0">E5+F5</f>
        <v>1065126</v>
      </c>
      <c r="E5" s="35">
        <v>508355</v>
      </c>
      <c r="F5" s="36">
        <v>556771</v>
      </c>
      <c r="G5" s="4"/>
      <c r="H5" s="4"/>
    </row>
    <row r="6" spans="2:8" ht="15">
      <c r="B6" s="37">
        <f>k_total_tec_1020!B6</f>
        <v>2</v>
      </c>
      <c r="C6" s="34" t="str">
        <f>k_total_tec_1020!C6</f>
        <v>AZT VIITORUL TAU</v>
      </c>
      <c r="D6" s="35">
        <f t="shared" si="0"/>
        <v>1610898</v>
      </c>
      <c r="E6" s="35">
        <v>769086</v>
      </c>
      <c r="F6" s="36">
        <v>841812</v>
      </c>
      <c r="G6" s="4"/>
      <c r="H6" s="4"/>
    </row>
    <row r="7" spans="2:8" ht="15">
      <c r="B7" s="37">
        <f>k_total_tec_1020!B7</f>
        <v>3</v>
      </c>
      <c r="C7" s="38" t="str">
        <f>k_total_tec_1020!C7</f>
        <v>BCR</v>
      </c>
      <c r="D7" s="35">
        <f t="shared" si="0"/>
        <v>687831</v>
      </c>
      <c r="E7" s="35">
        <v>323961</v>
      </c>
      <c r="F7" s="36">
        <v>363870</v>
      </c>
      <c r="G7" s="4"/>
      <c r="H7" s="4"/>
    </row>
    <row r="8" spans="2:8" ht="15">
      <c r="B8" s="37">
        <f>k_total_tec_1020!B8</f>
        <v>4</v>
      </c>
      <c r="C8" s="38" t="str">
        <f>k_total_tec_1020!C8</f>
        <v>BRD</v>
      </c>
      <c r="D8" s="35">
        <f t="shared" si="0"/>
        <v>475027</v>
      </c>
      <c r="E8" s="35">
        <v>222690</v>
      </c>
      <c r="F8" s="36">
        <v>252337</v>
      </c>
      <c r="G8" s="4"/>
      <c r="H8" s="4"/>
    </row>
    <row r="9" spans="2:8" ht="15">
      <c r="B9" s="37">
        <f>k_total_tec_1020!B9</f>
        <v>5</v>
      </c>
      <c r="C9" s="38" t="str">
        <f>k_total_tec_1020!C9</f>
        <v>VITAL</v>
      </c>
      <c r="D9" s="35">
        <f t="shared" si="0"/>
        <v>953735</v>
      </c>
      <c r="E9" s="35">
        <v>447731</v>
      </c>
      <c r="F9" s="36">
        <v>506004</v>
      </c>
      <c r="G9" s="4"/>
      <c r="H9" s="4"/>
    </row>
    <row r="10" spans="2:8" ht="15">
      <c r="B10" s="37">
        <f>k_total_tec_1020!B10</f>
        <v>6</v>
      </c>
      <c r="C10" s="38" t="str">
        <f>k_total_tec_1020!C10</f>
        <v>ARIPI</v>
      </c>
      <c r="D10" s="35">
        <f t="shared" si="0"/>
        <v>788583</v>
      </c>
      <c r="E10" s="35">
        <v>372330</v>
      </c>
      <c r="F10" s="36">
        <v>416253</v>
      </c>
      <c r="G10" s="4"/>
      <c r="H10" s="4"/>
    </row>
    <row r="11" spans="2:8" ht="15">
      <c r="B11" s="37">
        <f>k_total_tec_1020!B11</f>
        <v>7</v>
      </c>
      <c r="C11" s="38" t="s">
        <v>144</v>
      </c>
      <c r="D11" s="35">
        <f t="shared" si="0"/>
        <v>2033350</v>
      </c>
      <c r="E11" s="35">
        <v>1006597</v>
      </c>
      <c r="F11" s="36">
        <v>1026753</v>
      </c>
      <c r="G11" s="4"/>
      <c r="H11" s="4"/>
    </row>
    <row r="12" spans="2:8" ht="15.75" thickBot="1">
      <c r="B12" s="119" t="s">
        <v>5</v>
      </c>
      <c r="C12" s="120"/>
      <c r="D12" s="31">
        <f>SUM(D5:D11)</f>
        <v>7614550</v>
      </c>
      <c r="E12" s="31">
        <f>SUM(E5:E11)</f>
        <v>3650750</v>
      </c>
      <c r="F12" s="32">
        <f>SUM(F5:F11)</f>
        <v>3963800</v>
      </c>
      <c r="G12" s="4"/>
      <c r="H12" s="4"/>
    </row>
    <row r="14" spans="2:8">
      <c r="B14" s="10"/>
      <c r="C14" s="11"/>
    </row>
    <row r="15" spans="2:8">
      <c r="B15" s="14"/>
      <c r="C15" s="14"/>
    </row>
  </sheetData>
  <mergeCells count="6">
    <mergeCell ref="B2:F2"/>
    <mergeCell ref="B12:C12"/>
    <mergeCell ref="D3:D4"/>
    <mergeCell ref="E3:F3"/>
    <mergeCell ref="B3:B4"/>
    <mergeCell ref="C3:C4"/>
  </mergeCells>
  <phoneticPr fontId="0" type="noConversion"/>
  <printOptions horizontalCentered="1" verticalCentered="1"/>
  <pageMargins left="0.74803149606299202" right="0.74803149606299202" top="0.98425196850393704" bottom="0.98425196850393704" header="0.511811023622047" footer="0.511811023622047"/>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J38" sqref="J38"/>
    </sheetView>
  </sheetViews>
  <sheetFormatPr defaultRowHeight="12.75"/>
  <sheetData/>
  <pageMargins left="0.7" right="0.7" top="0.75" bottom="0.75" header="0.3" footer="0.3"/>
  <pageSetup orientation="portrait" verticalDpi="0"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B1:P17"/>
  <sheetViews>
    <sheetView zoomScaleNormal="100" workbookViewId="0">
      <selection activeCell="H25" sqref="H25"/>
    </sheetView>
  </sheetViews>
  <sheetFormatPr defaultColWidth="11.42578125" defaultRowHeight="12.75"/>
  <cols>
    <col min="2" max="2" width="6.28515625" customWidth="1"/>
    <col min="3" max="3" width="20.42578125" style="6" customWidth="1"/>
    <col min="4" max="4" width="17.140625" customWidth="1"/>
    <col min="5" max="5" width="9" bestFit="1" customWidth="1"/>
    <col min="6" max="7" width="10.140625" bestFit="1" customWidth="1"/>
    <col min="8" max="8" width="11.28515625" bestFit="1" customWidth="1"/>
    <col min="9" max="9" width="9" bestFit="1" customWidth="1"/>
    <col min="10"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6" ht="13.5" thickBot="1"/>
    <row r="2" spans="2:16" ht="39" customHeight="1">
      <c r="B2" s="88" t="s">
        <v>228</v>
      </c>
      <c r="C2" s="89"/>
      <c r="D2" s="89"/>
      <c r="E2" s="89"/>
      <c r="F2" s="89"/>
      <c r="G2" s="89"/>
      <c r="H2" s="89"/>
      <c r="I2" s="89"/>
      <c r="J2" s="89"/>
      <c r="K2" s="89"/>
      <c r="L2" s="89"/>
      <c r="M2" s="89"/>
      <c r="N2" s="89"/>
      <c r="O2" s="89"/>
      <c r="P2" s="90"/>
    </row>
    <row r="3" spans="2:16" ht="23.25" customHeight="1">
      <c r="B3" s="92" t="s">
        <v>4</v>
      </c>
      <c r="C3" s="87" t="s">
        <v>120</v>
      </c>
      <c r="D3" s="87" t="s">
        <v>98</v>
      </c>
      <c r="E3" s="121"/>
      <c r="F3" s="122"/>
      <c r="G3" s="122"/>
      <c r="H3" s="123"/>
      <c r="I3" s="87" t="s">
        <v>100</v>
      </c>
      <c r="J3" s="87"/>
      <c r="K3" s="87"/>
      <c r="L3" s="87"/>
      <c r="M3" s="87"/>
      <c r="N3" s="87"/>
      <c r="O3" s="87"/>
      <c r="P3" s="98"/>
    </row>
    <row r="4" spans="2:16" ht="23.25" customHeight="1">
      <c r="B4" s="92"/>
      <c r="C4" s="87"/>
      <c r="D4" s="87"/>
      <c r="E4" s="87" t="s">
        <v>5</v>
      </c>
      <c r="F4" s="87"/>
      <c r="G4" s="87"/>
      <c r="H4" s="87"/>
      <c r="I4" s="87" t="s">
        <v>123</v>
      </c>
      <c r="J4" s="87"/>
      <c r="K4" s="87"/>
      <c r="L4" s="87"/>
      <c r="M4" s="87" t="s">
        <v>124</v>
      </c>
      <c r="N4" s="87"/>
      <c r="O4" s="87"/>
      <c r="P4" s="98"/>
    </row>
    <row r="5" spans="2:16" ht="47.25" customHeight="1">
      <c r="B5" s="92"/>
      <c r="C5" s="87"/>
      <c r="D5" s="87"/>
      <c r="E5" s="28" t="s">
        <v>125</v>
      </c>
      <c r="F5" s="28" t="s">
        <v>126</v>
      </c>
      <c r="G5" s="28" t="s">
        <v>141</v>
      </c>
      <c r="H5" s="28" t="s">
        <v>140</v>
      </c>
      <c r="I5" s="28" t="s">
        <v>125</v>
      </c>
      <c r="J5" s="28" t="s">
        <v>126</v>
      </c>
      <c r="K5" s="28" t="s">
        <v>141</v>
      </c>
      <c r="L5" s="28" t="s">
        <v>140</v>
      </c>
      <c r="M5" s="28" t="s">
        <v>125</v>
      </c>
      <c r="N5" s="28" t="s">
        <v>126</v>
      </c>
      <c r="O5" s="28" t="s">
        <v>141</v>
      </c>
      <c r="P5" s="42" t="s">
        <v>140</v>
      </c>
    </row>
    <row r="6" spans="2:16" ht="18" hidden="1" customHeight="1">
      <c r="B6" s="27"/>
      <c r="C6" s="15"/>
      <c r="D6" s="16" t="s">
        <v>127</v>
      </c>
      <c r="E6" s="16" t="s">
        <v>128</v>
      </c>
      <c r="F6" s="16" t="s">
        <v>129</v>
      </c>
      <c r="G6" s="16"/>
      <c r="H6" s="16" t="s">
        <v>130</v>
      </c>
      <c r="I6" s="16" t="s">
        <v>128</v>
      </c>
      <c r="J6" s="16" t="s">
        <v>129</v>
      </c>
      <c r="K6" s="16"/>
      <c r="L6" s="16" t="s">
        <v>130</v>
      </c>
      <c r="M6" s="16" t="s">
        <v>131</v>
      </c>
      <c r="N6" s="16" t="s">
        <v>132</v>
      </c>
      <c r="O6" s="16"/>
      <c r="P6" s="17" t="s">
        <v>133</v>
      </c>
    </row>
    <row r="7" spans="2:16" ht="15">
      <c r="B7" s="33">
        <f>k_total_tec_1020!B5</f>
        <v>1</v>
      </c>
      <c r="C7" s="38" t="str">
        <f>k_total_tec_1020!C5</f>
        <v>METROPOLITAN LIFE</v>
      </c>
      <c r="D7" s="35">
        <f>SUM(E7+F7+G7+H7)</f>
        <v>1065126</v>
      </c>
      <c r="E7" s="35">
        <f>I7+M7</f>
        <v>111379</v>
      </c>
      <c r="F7" s="35">
        <f>J7+N7</f>
        <v>352308</v>
      </c>
      <c r="G7" s="35">
        <f>K7+O7</f>
        <v>362312</v>
      </c>
      <c r="H7" s="35">
        <f>L7+P7</f>
        <v>239127</v>
      </c>
      <c r="I7" s="35">
        <v>50757</v>
      </c>
      <c r="J7" s="35">
        <v>164825</v>
      </c>
      <c r="K7" s="35">
        <v>170841</v>
      </c>
      <c r="L7" s="35">
        <v>121932</v>
      </c>
      <c r="M7" s="35">
        <v>60622</v>
      </c>
      <c r="N7" s="35">
        <v>187483</v>
      </c>
      <c r="O7" s="35">
        <v>191471</v>
      </c>
      <c r="P7" s="36">
        <v>117195</v>
      </c>
    </row>
    <row r="8" spans="2:16" ht="15">
      <c r="B8" s="37">
        <f>k_total_tec_1020!B6</f>
        <v>2</v>
      </c>
      <c r="C8" s="38" t="str">
        <f>k_total_tec_1020!C6</f>
        <v>AZT VIITORUL TAU</v>
      </c>
      <c r="D8" s="35">
        <f t="shared" ref="D8:D13" si="0">SUM(E8+F8+G8+H8)</f>
        <v>1610898</v>
      </c>
      <c r="E8" s="35">
        <f t="shared" ref="E8:E13" si="1">I8+M8</f>
        <v>111067</v>
      </c>
      <c r="F8" s="35">
        <f t="shared" ref="F8:F13" si="2">J8+N8</f>
        <v>381246</v>
      </c>
      <c r="G8" s="35">
        <f t="shared" ref="G8:G13" si="3">K8+O8</f>
        <v>650320</v>
      </c>
      <c r="H8" s="35">
        <f t="shared" ref="H8:H13" si="4">L8+P8</f>
        <v>468265</v>
      </c>
      <c r="I8" s="35">
        <v>50592</v>
      </c>
      <c r="J8" s="35">
        <v>177423</v>
      </c>
      <c r="K8" s="35">
        <v>304965</v>
      </c>
      <c r="L8" s="35">
        <v>236106</v>
      </c>
      <c r="M8" s="35">
        <v>60475</v>
      </c>
      <c r="N8" s="35">
        <v>203823</v>
      </c>
      <c r="O8" s="35">
        <v>345355</v>
      </c>
      <c r="P8" s="36">
        <v>232159</v>
      </c>
    </row>
    <row r="9" spans="2:16" ht="15">
      <c r="B9" s="37">
        <f>k_total_tec_1020!B7</f>
        <v>3</v>
      </c>
      <c r="C9" s="38" t="str">
        <f>k_total_tec_1020!C7</f>
        <v>BCR</v>
      </c>
      <c r="D9" s="35">
        <f t="shared" si="0"/>
        <v>687831</v>
      </c>
      <c r="E9" s="35">
        <f t="shared" si="1"/>
        <v>115636</v>
      </c>
      <c r="F9" s="35">
        <f t="shared" si="2"/>
        <v>283563</v>
      </c>
      <c r="G9" s="35">
        <f t="shared" si="3"/>
        <v>167825</v>
      </c>
      <c r="H9" s="35">
        <f t="shared" si="4"/>
        <v>120807</v>
      </c>
      <c r="I9" s="35">
        <v>52592</v>
      </c>
      <c r="J9" s="35">
        <v>134767</v>
      </c>
      <c r="K9" s="35">
        <v>77386</v>
      </c>
      <c r="L9" s="35">
        <v>59216</v>
      </c>
      <c r="M9" s="35">
        <v>63044</v>
      </c>
      <c r="N9" s="35">
        <v>148796</v>
      </c>
      <c r="O9" s="35">
        <v>90439</v>
      </c>
      <c r="P9" s="36">
        <v>61591</v>
      </c>
    </row>
    <row r="10" spans="2:16" ht="15">
      <c r="B10" s="37">
        <f>k_total_tec_1020!B8</f>
        <v>4</v>
      </c>
      <c r="C10" s="38" t="str">
        <f>k_total_tec_1020!C8</f>
        <v>BRD</v>
      </c>
      <c r="D10" s="35">
        <f t="shared" si="0"/>
        <v>475027</v>
      </c>
      <c r="E10" s="35">
        <f t="shared" si="1"/>
        <v>120308</v>
      </c>
      <c r="F10" s="35">
        <f t="shared" si="2"/>
        <v>209953</v>
      </c>
      <c r="G10" s="35">
        <f t="shared" si="3"/>
        <v>97864</v>
      </c>
      <c r="H10" s="35">
        <f t="shared" si="4"/>
        <v>46902</v>
      </c>
      <c r="I10" s="35">
        <v>54785</v>
      </c>
      <c r="J10" s="35">
        <v>100315</v>
      </c>
      <c r="K10" s="35">
        <v>45023</v>
      </c>
      <c r="L10" s="35">
        <v>22567</v>
      </c>
      <c r="M10" s="35">
        <v>65523</v>
      </c>
      <c r="N10" s="35">
        <v>109638</v>
      </c>
      <c r="O10" s="35">
        <v>52841</v>
      </c>
      <c r="P10" s="36">
        <v>24335</v>
      </c>
    </row>
    <row r="11" spans="2:16" ht="15">
      <c r="B11" s="37">
        <f>k_total_tec_1020!B9</f>
        <v>5</v>
      </c>
      <c r="C11" s="38" t="str">
        <f>k_total_tec_1020!C9</f>
        <v>VITAL</v>
      </c>
      <c r="D11" s="35">
        <f t="shared" si="0"/>
        <v>953735</v>
      </c>
      <c r="E11" s="35">
        <f t="shared" si="1"/>
        <v>112097</v>
      </c>
      <c r="F11" s="35">
        <f t="shared" si="2"/>
        <v>367908</v>
      </c>
      <c r="G11" s="35">
        <f t="shared" si="3"/>
        <v>295118</v>
      </c>
      <c r="H11" s="35">
        <f t="shared" si="4"/>
        <v>178612</v>
      </c>
      <c r="I11" s="35">
        <v>51105</v>
      </c>
      <c r="J11" s="35">
        <v>172530</v>
      </c>
      <c r="K11" s="35">
        <v>134638</v>
      </c>
      <c r="L11" s="35">
        <v>89458</v>
      </c>
      <c r="M11" s="35">
        <v>60992</v>
      </c>
      <c r="N11" s="35">
        <v>195378</v>
      </c>
      <c r="O11" s="35">
        <v>160480</v>
      </c>
      <c r="P11" s="36">
        <v>89154</v>
      </c>
    </row>
    <row r="12" spans="2:16" ht="15">
      <c r="B12" s="37">
        <f>k_total_tec_1020!B10</f>
        <v>6</v>
      </c>
      <c r="C12" s="38" t="str">
        <f>k_total_tec_1020!C10</f>
        <v>ARIPI</v>
      </c>
      <c r="D12" s="35">
        <f t="shared" si="0"/>
        <v>788583</v>
      </c>
      <c r="E12" s="35">
        <f t="shared" si="1"/>
        <v>110903</v>
      </c>
      <c r="F12" s="35">
        <f t="shared" si="2"/>
        <v>277255</v>
      </c>
      <c r="G12" s="35">
        <f t="shared" si="3"/>
        <v>241710</v>
      </c>
      <c r="H12" s="35">
        <f t="shared" si="4"/>
        <v>158715</v>
      </c>
      <c r="I12" s="35">
        <v>50518</v>
      </c>
      <c r="J12" s="35">
        <v>129996</v>
      </c>
      <c r="K12" s="35">
        <v>111679</v>
      </c>
      <c r="L12" s="35">
        <v>80137</v>
      </c>
      <c r="M12" s="35">
        <v>60385</v>
      </c>
      <c r="N12" s="35">
        <v>147259</v>
      </c>
      <c r="O12" s="35">
        <v>130031</v>
      </c>
      <c r="P12" s="36">
        <v>78578</v>
      </c>
    </row>
    <row r="13" spans="2:16" ht="15">
      <c r="B13" s="37">
        <f>k_total_tec_1020!B11</f>
        <v>7</v>
      </c>
      <c r="C13" s="38" t="s">
        <v>144</v>
      </c>
      <c r="D13" s="35">
        <f t="shared" si="0"/>
        <v>2033350</v>
      </c>
      <c r="E13" s="35">
        <f t="shared" si="1"/>
        <v>125949</v>
      </c>
      <c r="F13" s="35">
        <f t="shared" si="2"/>
        <v>417849</v>
      </c>
      <c r="G13" s="35">
        <f t="shared" si="3"/>
        <v>856739</v>
      </c>
      <c r="H13" s="35">
        <f t="shared" si="4"/>
        <v>632813</v>
      </c>
      <c r="I13" s="35">
        <v>58003</v>
      </c>
      <c r="J13" s="35">
        <v>197018</v>
      </c>
      <c r="K13" s="35">
        <v>423806</v>
      </c>
      <c r="L13" s="35">
        <v>327770</v>
      </c>
      <c r="M13" s="35">
        <v>67946</v>
      </c>
      <c r="N13" s="35">
        <v>220831</v>
      </c>
      <c r="O13" s="35">
        <v>432933</v>
      </c>
      <c r="P13" s="36">
        <v>305043</v>
      </c>
    </row>
    <row r="14" spans="2:16" ht="15.75" thickBot="1">
      <c r="B14" s="99" t="s">
        <v>5</v>
      </c>
      <c r="C14" s="100"/>
      <c r="D14" s="31">
        <f t="shared" ref="D14:P14" si="5">SUM(D7:D13)</f>
        <v>7614550</v>
      </c>
      <c r="E14" s="31">
        <f t="shared" si="5"/>
        <v>807339</v>
      </c>
      <c r="F14" s="31">
        <f t="shared" si="5"/>
        <v>2290082</v>
      </c>
      <c r="G14" s="31">
        <f t="shared" si="5"/>
        <v>2671888</v>
      </c>
      <c r="H14" s="31">
        <f t="shared" si="5"/>
        <v>1845241</v>
      </c>
      <c r="I14" s="31">
        <f t="shared" si="5"/>
        <v>368352</v>
      </c>
      <c r="J14" s="31">
        <f t="shared" si="5"/>
        <v>1076874</v>
      </c>
      <c r="K14" s="31">
        <f t="shared" si="5"/>
        <v>1268338</v>
      </c>
      <c r="L14" s="31">
        <f t="shared" si="5"/>
        <v>937186</v>
      </c>
      <c r="M14" s="31">
        <f t="shared" si="5"/>
        <v>438987</v>
      </c>
      <c r="N14" s="31">
        <f t="shared" si="5"/>
        <v>1213208</v>
      </c>
      <c r="O14" s="31">
        <f t="shared" si="5"/>
        <v>1403550</v>
      </c>
      <c r="P14" s="32">
        <f t="shared" si="5"/>
        <v>908055</v>
      </c>
    </row>
    <row r="16" spans="2:16">
      <c r="B16" s="10"/>
      <c r="C16" s="11"/>
      <c r="E16" s="4"/>
      <c r="I16" s="4"/>
    </row>
    <row r="17" spans="2:3">
      <c r="B17" s="14"/>
      <c r="C17" s="14"/>
    </row>
  </sheetData>
  <mergeCells count="10">
    <mergeCell ref="B2:P2"/>
    <mergeCell ref="E3:H3"/>
    <mergeCell ref="B14:C14"/>
    <mergeCell ref="B3:B5"/>
    <mergeCell ref="C3:C5"/>
    <mergeCell ref="I3:P3"/>
    <mergeCell ref="I4:L4"/>
    <mergeCell ref="M4:P4"/>
    <mergeCell ref="D3:D5"/>
    <mergeCell ref="E4:H4"/>
  </mergeCells>
  <phoneticPr fontId="0" type="noConversion"/>
  <printOptions horizontalCentered="1" verticalCentered="1"/>
  <pageMargins left="0.74803149606299202" right="0.74803149606299202" top="0.98425196850393704" bottom="0.98425196850393704" header="0.511811023622047" footer="0.511811023622047"/>
  <pageSetup paperSize="9" scale="78"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K42" sqref="K42"/>
    </sheetView>
  </sheetViews>
  <sheetFormatPr defaultRowHeight="12.75"/>
  <sheetData/>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dimension ref="B1:K17"/>
  <sheetViews>
    <sheetView zoomScaleNormal="100" workbookViewId="0">
      <selection activeCell="H24" sqref="H24"/>
    </sheetView>
  </sheetViews>
  <sheetFormatPr defaultRowHeight="12.75"/>
  <cols>
    <col min="2" max="2" width="6.42578125" customWidth="1"/>
    <col min="3" max="3" width="20.7109375" customWidth="1"/>
    <col min="4" max="4" width="26.5703125" customWidth="1"/>
    <col min="5" max="5" width="13" bestFit="1" customWidth="1"/>
    <col min="6" max="6" width="13.85546875" bestFit="1" customWidth="1"/>
    <col min="7" max="7" width="12.5703125" customWidth="1"/>
    <col min="8" max="8" width="15.7109375" customWidth="1"/>
    <col min="9" max="9" width="19" customWidth="1"/>
    <col min="10" max="10" width="14.28515625" customWidth="1"/>
    <col min="11" max="11" width="18" customWidth="1"/>
  </cols>
  <sheetData>
    <row r="1" spans="2:11" ht="13.5" thickBot="1"/>
    <row r="2" spans="2:11" ht="42" customHeight="1">
      <c r="B2" s="88" t="s">
        <v>195</v>
      </c>
      <c r="C2" s="89"/>
      <c r="D2" s="89"/>
      <c r="E2" s="89"/>
      <c r="F2" s="89"/>
      <c r="G2" s="89"/>
      <c r="H2" s="89"/>
      <c r="I2" s="89"/>
      <c r="J2" s="89"/>
      <c r="K2" s="90"/>
    </row>
    <row r="3" spans="2:11" ht="69.75" customHeight="1">
      <c r="B3" s="92" t="s">
        <v>4</v>
      </c>
      <c r="C3" s="87" t="s">
        <v>120</v>
      </c>
      <c r="D3" s="87" t="s">
        <v>146</v>
      </c>
      <c r="E3" s="87" t="s">
        <v>99</v>
      </c>
      <c r="F3" s="87"/>
      <c r="G3" s="87" t="s">
        <v>198</v>
      </c>
      <c r="H3" s="87"/>
      <c r="I3" s="87"/>
      <c r="J3" s="87" t="s">
        <v>100</v>
      </c>
      <c r="K3" s="98"/>
    </row>
    <row r="4" spans="2:11" ht="119.25" customHeight="1">
      <c r="B4" s="92" t="s">
        <v>4</v>
      </c>
      <c r="C4" s="87"/>
      <c r="D4" s="87"/>
      <c r="E4" s="28" t="s">
        <v>10</v>
      </c>
      <c r="F4" s="28" t="s">
        <v>101</v>
      </c>
      <c r="G4" s="28" t="s">
        <v>10</v>
      </c>
      <c r="H4" s="28" t="s">
        <v>102</v>
      </c>
      <c r="I4" s="28" t="s">
        <v>101</v>
      </c>
      <c r="J4" s="28" t="s">
        <v>199</v>
      </c>
      <c r="K4" s="42" t="s">
        <v>200</v>
      </c>
    </row>
    <row r="5" spans="2:11" ht="15">
      <c r="B5" s="33">
        <f>[1]k_total_tec_0609!A10</f>
        <v>1</v>
      </c>
      <c r="C5" s="38" t="s">
        <v>145</v>
      </c>
      <c r="D5" s="35">
        <v>1065126</v>
      </c>
      <c r="E5" s="35">
        <v>537291</v>
      </c>
      <c r="F5" s="44">
        <f>E5/D5</f>
        <v>0.50443891145272957</v>
      </c>
      <c r="G5" s="35">
        <v>22723</v>
      </c>
      <c r="H5" s="44">
        <f t="shared" ref="H5:H12" si="0">G5/$G$12</f>
        <v>0.13892081580749291</v>
      </c>
      <c r="I5" s="44">
        <f t="shared" ref="I5:I12" si="1">G5/D5</f>
        <v>2.1333626256424123E-2</v>
      </c>
      <c r="J5" s="35">
        <v>20418</v>
      </c>
      <c r="K5" s="36">
        <v>2305</v>
      </c>
    </row>
    <row r="6" spans="2:11" ht="15">
      <c r="B6" s="37">
        <v>2</v>
      </c>
      <c r="C6" s="38" t="str">
        <f>[1]k_total_tec_0609!B12</f>
        <v>AZT VIITORUL TAU</v>
      </c>
      <c r="D6" s="35">
        <v>1610898</v>
      </c>
      <c r="E6" s="35">
        <v>841331</v>
      </c>
      <c r="F6" s="44">
        <f t="shared" ref="F6:F11" si="2">E6/D6</f>
        <v>0.52227453258989709</v>
      </c>
      <c r="G6" s="35">
        <v>33276</v>
      </c>
      <c r="H6" s="44">
        <f t="shared" si="0"/>
        <v>0.20343832534481071</v>
      </c>
      <c r="I6" s="44">
        <f t="shared" si="1"/>
        <v>2.0656801361724951E-2</v>
      </c>
      <c r="J6" s="35">
        <v>30241</v>
      </c>
      <c r="K6" s="36">
        <v>3035</v>
      </c>
    </row>
    <row r="7" spans="2:11" ht="15">
      <c r="B7" s="37">
        <v>3</v>
      </c>
      <c r="C7" s="38" t="str">
        <f>[1]k_total_tec_0609!B13</f>
        <v>BCR</v>
      </c>
      <c r="D7" s="35">
        <v>687831</v>
      </c>
      <c r="E7" s="35">
        <v>328225</v>
      </c>
      <c r="F7" s="44">
        <f t="shared" si="2"/>
        <v>0.47718843727601695</v>
      </c>
      <c r="G7" s="35">
        <v>15478</v>
      </c>
      <c r="H7" s="44">
        <f t="shared" si="0"/>
        <v>9.4627310965470016E-2</v>
      </c>
      <c r="I7" s="44">
        <f t="shared" si="1"/>
        <v>2.2502620556502977E-2</v>
      </c>
      <c r="J7" s="35">
        <v>14084</v>
      </c>
      <c r="K7" s="36">
        <v>1394</v>
      </c>
    </row>
    <row r="8" spans="2:11" ht="15">
      <c r="B8" s="37">
        <v>4</v>
      </c>
      <c r="C8" s="38" t="str">
        <f>[1]k_total_tec_0609!B15</f>
        <v>BRD</v>
      </c>
      <c r="D8" s="35">
        <v>475027</v>
      </c>
      <c r="E8" s="35">
        <v>220690</v>
      </c>
      <c r="F8" s="44">
        <f t="shared" si="2"/>
        <v>0.46458411837642916</v>
      </c>
      <c r="G8" s="35">
        <v>12073</v>
      </c>
      <c r="H8" s="44">
        <f t="shared" si="0"/>
        <v>7.3810280739508946E-2</v>
      </c>
      <c r="I8" s="44">
        <f t="shared" si="1"/>
        <v>2.5415397440566537E-2</v>
      </c>
      <c r="J8" s="35">
        <v>10787</v>
      </c>
      <c r="K8" s="36">
        <v>1286</v>
      </c>
    </row>
    <row r="9" spans="2:11" ht="15">
      <c r="B9" s="37">
        <v>5</v>
      </c>
      <c r="C9" s="38" t="str">
        <f>[1]k_total_tec_0609!B16</f>
        <v>VITAL</v>
      </c>
      <c r="D9" s="35">
        <v>953735</v>
      </c>
      <c r="E9" s="35">
        <v>451882</v>
      </c>
      <c r="F9" s="44">
        <f t="shared" si="2"/>
        <v>0.47380247133637748</v>
      </c>
      <c r="G9" s="35">
        <v>20095</v>
      </c>
      <c r="H9" s="44">
        <f t="shared" si="0"/>
        <v>0.1228541034921256</v>
      </c>
      <c r="I9" s="44">
        <f t="shared" si="1"/>
        <v>2.1069794020351564E-2</v>
      </c>
      <c r="J9" s="35">
        <v>18134</v>
      </c>
      <c r="K9" s="36">
        <v>1961</v>
      </c>
    </row>
    <row r="10" spans="2:11" ht="15">
      <c r="B10" s="37">
        <v>6</v>
      </c>
      <c r="C10" s="38" t="str">
        <f>[1]k_total_tec_0609!B18</f>
        <v>ARIPI</v>
      </c>
      <c r="D10" s="35">
        <v>788583</v>
      </c>
      <c r="E10" s="35">
        <v>391156</v>
      </c>
      <c r="F10" s="44">
        <f t="shared" si="2"/>
        <v>0.4960238808089954</v>
      </c>
      <c r="G10" s="35">
        <v>17816</v>
      </c>
      <c r="H10" s="44">
        <f t="shared" si="0"/>
        <v>0.1089210603541035</v>
      </c>
      <c r="I10" s="44">
        <f t="shared" si="1"/>
        <v>2.2592422103951012E-2</v>
      </c>
      <c r="J10" s="35">
        <v>16077</v>
      </c>
      <c r="K10" s="36">
        <v>1739</v>
      </c>
    </row>
    <row r="11" spans="2:11" ht="15">
      <c r="B11" s="37">
        <v>7</v>
      </c>
      <c r="C11" s="38" t="s">
        <v>144</v>
      </c>
      <c r="D11" s="35">
        <v>2033350</v>
      </c>
      <c r="E11" s="35">
        <v>1131621</v>
      </c>
      <c r="F11" s="44">
        <f t="shared" si="2"/>
        <v>0.55653035630855485</v>
      </c>
      <c r="G11" s="35">
        <v>42107</v>
      </c>
      <c r="H11" s="44">
        <f t="shared" si="0"/>
        <v>0.2574281032964883</v>
      </c>
      <c r="I11" s="44">
        <f t="shared" si="1"/>
        <v>2.0708190916467899E-2</v>
      </c>
      <c r="J11" s="35">
        <v>37930</v>
      </c>
      <c r="K11" s="36">
        <v>4177</v>
      </c>
    </row>
    <row r="12" spans="2:11" ht="15.75" thickBot="1">
      <c r="B12" s="29" t="s">
        <v>5</v>
      </c>
      <c r="C12" s="30"/>
      <c r="D12" s="31">
        <f>SUM(D5:D11)</f>
        <v>7614550</v>
      </c>
      <c r="E12" s="31">
        <f>SUM(E5:E11)</f>
        <v>3902196</v>
      </c>
      <c r="F12" s="43">
        <f>E12/D12</f>
        <v>0.51246573993210365</v>
      </c>
      <c r="G12" s="31">
        <f>SUM(G5:G11)</f>
        <v>163568</v>
      </c>
      <c r="H12" s="43">
        <f t="shared" si="0"/>
        <v>1</v>
      </c>
      <c r="I12" s="43">
        <f t="shared" si="1"/>
        <v>2.1480980491296268E-2</v>
      </c>
      <c r="J12" s="31">
        <f>SUM(J5:J11)</f>
        <v>147671</v>
      </c>
      <c r="K12" s="32">
        <f>SUM(K5:K11)</f>
        <v>15897</v>
      </c>
    </row>
    <row r="13" spans="2:11">
      <c r="C13" s="6"/>
      <c r="D13" s="4"/>
      <c r="E13" s="4"/>
    </row>
    <row r="14" spans="2:11" ht="14.25" customHeight="1">
      <c r="B14" s="94" t="s">
        <v>103</v>
      </c>
      <c r="C14" s="94"/>
      <c r="D14" s="94"/>
      <c r="E14" s="94"/>
      <c r="F14" s="94"/>
      <c r="G14" s="94"/>
      <c r="H14" s="94"/>
      <c r="I14" s="94"/>
      <c r="J14" s="94"/>
      <c r="K14" s="94"/>
    </row>
    <row r="15" spans="2:11" ht="33.75" customHeight="1">
      <c r="B15" s="95" t="s">
        <v>134</v>
      </c>
      <c r="C15" s="95"/>
      <c r="D15" s="95"/>
      <c r="E15" s="95"/>
      <c r="F15" s="95"/>
      <c r="G15" s="95"/>
      <c r="H15" s="95"/>
      <c r="I15" s="95"/>
      <c r="J15" s="95"/>
      <c r="K15" s="95"/>
    </row>
    <row r="16" spans="2:11" ht="30.75" customHeight="1">
      <c r="B16" s="94" t="s">
        <v>104</v>
      </c>
      <c r="C16" s="94"/>
      <c r="D16" s="94"/>
      <c r="E16" s="94"/>
      <c r="F16" s="94"/>
      <c r="G16" s="94"/>
      <c r="H16" s="94"/>
      <c r="I16" s="94"/>
      <c r="J16" s="94"/>
      <c r="K16" s="94"/>
    </row>
    <row r="17" spans="2:11" ht="203.25" customHeight="1">
      <c r="B17" s="96" t="s">
        <v>197</v>
      </c>
      <c r="C17" s="97"/>
      <c r="D17" s="97"/>
      <c r="E17" s="97"/>
      <c r="F17" s="97"/>
      <c r="G17" s="97"/>
      <c r="H17" s="97"/>
      <c r="I17" s="97"/>
      <c r="J17" s="97"/>
      <c r="K17" s="97"/>
    </row>
  </sheetData>
  <mergeCells count="11">
    <mergeCell ref="B2:K2"/>
    <mergeCell ref="B14:K14"/>
    <mergeCell ref="B15:K15"/>
    <mergeCell ref="B16:K16"/>
    <mergeCell ref="B17:K17"/>
    <mergeCell ref="J3:K3"/>
    <mergeCell ref="B3:B4"/>
    <mergeCell ref="C3:C4"/>
    <mergeCell ref="D3:D4"/>
    <mergeCell ref="E3:F3"/>
    <mergeCell ref="G3:I3"/>
  </mergeCells>
  <phoneticPr fontId="30" type="noConversion"/>
  <printOptions horizontalCentered="1" verticalCentered="1"/>
  <pageMargins left="0" right="0" top="0.98425196850393704" bottom="0" header="0.511811023622047" footer="0.511811023622047"/>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dimension ref="B1:M18"/>
  <sheetViews>
    <sheetView zoomScaleNormal="100" workbookViewId="0">
      <selection activeCell="G29" sqref="G29"/>
    </sheetView>
  </sheetViews>
  <sheetFormatPr defaultRowHeight="12.75"/>
  <cols>
    <col min="2" max="2" width="5.7109375" customWidth="1"/>
    <col min="3" max="3" width="20.5703125" customWidth="1"/>
    <col min="4" max="13" width="13.5703125" customWidth="1"/>
  </cols>
  <sheetData>
    <row r="1" spans="2:13" ht="13.5" thickBot="1"/>
    <row r="2" spans="2:13" s="2" customFormat="1" ht="45.75" customHeight="1">
      <c r="B2" s="88" t="s">
        <v>201</v>
      </c>
      <c r="C2" s="89"/>
      <c r="D2" s="89"/>
      <c r="E2" s="89"/>
      <c r="F2" s="89"/>
      <c r="G2" s="89"/>
      <c r="H2" s="89"/>
      <c r="I2" s="89"/>
      <c r="J2" s="89"/>
      <c r="K2" s="89"/>
      <c r="L2" s="89"/>
      <c r="M2" s="90"/>
    </row>
    <row r="3" spans="2:13" s="18" customFormat="1" ht="12.75" customHeight="1">
      <c r="B3" s="92" t="s">
        <v>4</v>
      </c>
      <c r="C3" s="87" t="s">
        <v>135</v>
      </c>
      <c r="D3" s="101" t="s">
        <v>147</v>
      </c>
      <c r="E3" s="101" t="s">
        <v>151</v>
      </c>
      <c r="F3" s="101" t="s">
        <v>155</v>
      </c>
      <c r="G3" s="101" t="s">
        <v>159</v>
      </c>
      <c r="H3" s="101" t="s">
        <v>163</v>
      </c>
      <c r="I3" s="101" t="s">
        <v>167</v>
      </c>
      <c r="J3" s="101" t="s">
        <v>171</v>
      </c>
      <c r="K3" s="101" t="s">
        <v>175</v>
      </c>
      <c r="L3" s="101" t="s">
        <v>179</v>
      </c>
      <c r="M3" s="102" t="s">
        <v>183</v>
      </c>
    </row>
    <row r="4" spans="2:13" s="18" customFormat="1" ht="30" customHeight="1">
      <c r="B4" s="92"/>
      <c r="C4" s="87"/>
      <c r="D4" s="87"/>
      <c r="E4" s="87"/>
      <c r="F4" s="87"/>
      <c r="G4" s="87"/>
      <c r="H4" s="87"/>
      <c r="I4" s="87"/>
      <c r="J4" s="87"/>
      <c r="K4" s="87"/>
      <c r="L4" s="87"/>
      <c r="M4" s="98"/>
    </row>
    <row r="5" spans="2:13" ht="15">
      <c r="B5" s="33">
        <f>k_total_tec_1020!B5</f>
        <v>1</v>
      </c>
      <c r="C5" s="38" t="str">
        <f>k_total_tec_1020!C5</f>
        <v>METROPOLITAN LIFE</v>
      </c>
      <c r="D5" s="35">
        <v>1050331</v>
      </c>
      <c r="E5" s="35">
        <v>1052230</v>
      </c>
      <c r="F5" s="35">
        <v>1053349</v>
      </c>
      <c r="G5" s="35">
        <v>1054612</v>
      </c>
      <c r="H5" s="35">
        <v>1056506</v>
      </c>
      <c r="I5" s="35">
        <v>1057907</v>
      </c>
      <c r="J5" s="35">
        <v>1058618</v>
      </c>
      <c r="K5" s="35">
        <v>1059456</v>
      </c>
      <c r="L5" s="35">
        <v>1061569</v>
      </c>
      <c r="M5" s="36">
        <v>1065126</v>
      </c>
    </row>
    <row r="6" spans="2:13" ht="15">
      <c r="B6" s="37">
        <f>k_total_tec_1020!B6</f>
        <v>2</v>
      </c>
      <c r="C6" s="38" t="str">
        <f>k_total_tec_1020!C6</f>
        <v>AZT VIITORUL TAU</v>
      </c>
      <c r="D6" s="35">
        <v>1596807</v>
      </c>
      <c r="E6" s="35">
        <v>1598630</v>
      </c>
      <c r="F6" s="35">
        <v>1599681</v>
      </c>
      <c r="G6" s="35">
        <v>1600880</v>
      </c>
      <c r="H6" s="35">
        <v>1602689</v>
      </c>
      <c r="I6" s="35">
        <v>1604013</v>
      </c>
      <c r="J6" s="35">
        <v>1604657</v>
      </c>
      <c r="K6" s="35">
        <v>1605390</v>
      </c>
      <c r="L6" s="35">
        <v>1607442</v>
      </c>
      <c r="M6" s="36">
        <v>1610898</v>
      </c>
    </row>
    <row r="7" spans="2:13" ht="15">
      <c r="B7" s="37">
        <f>k_total_tec_1020!B7</f>
        <v>3</v>
      </c>
      <c r="C7" s="38" t="str">
        <f>k_total_tec_1020!C7</f>
        <v>BCR</v>
      </c>
      <c r="D7" s="35">
        <v>672383</v>
      </c>
      <c r="E7" s="35">
        <v>674421</v>
      </c>
      <c r="F7" s="35">
        <v>675614</v>
      </c>
      <c r="G7" s="35">
        <v>676921</v>
      </c>
      <c r="H7" s="35">
        <v>678863</v>
      </c>
      <c r="I7" s="35">
        <v>680328</v>
      </c>
      <c r="J7" s="35">
        <v>681126</v>
      </c>
      <c r="K7" s="35">
        <v>682032</v>
      </c>
      <c r="L7" s="35">
        <v>684196</v>
      </c>
      <c r="M7" s="36">
        <v>687831</v>
      </c>
    </row>
    <row r="8" spans="2:13" ht="15">
      <c r="B8" s="37">
        <f>k_total_tec_1020!B8</f>
        <v>4</v>
      </c>
      <c r="C8" s="38" t="str">
        <f>k_total_tec_1020!C8</f>
        <v>BRD</v>
      </c>
      <c r="D8" s="35">
        <v>458329</v>
      </c>
      <c r="E8" s="35">
        <v>460462</v>
      </c>
      <c r="F8" s="35">
        <v>461788</v>
      </c>
      <c r="G8" s="35">
        <v>463126</v>
      </c>
      <c r="H8" s="35">
        <v>465110</v>
      </c>
      <c r="I8" s="35">
        <v>466639</v>
      </c>
      <c r="J8" s="35">
        <v>467594</v>
      </c>
      <c r="K8" s="35">
        <v>468732</v>
      </c>
      <c r="L8" s="35">
        <v>471155</v>
      </c>
      <c r="M8" s="36">
        <v>475027</v>
      </c>
    </row>
    <row r="9" spans="2:13" ht="15">
      <c r="B9" s="37">
        <f>k_total_tec_1020!B9</f>
        <v>5</v>
      </c>
      <c r="C9" s="38" t="str">
        <f>k_total_tec_1020!C9</f>
        <v>VITAL</v>
      </c>
      <c r="D9" s="35">
        <v>938865</v>
      </c>
      <c r="E9" s="35">
        <v>940802</v>
      </c>
      <c r="F9" s="35">
        <v>941929</v>
      </c>
      <c r="G9" s="35">
        <v>943206</v>
      </c>
      <c r="H9" s="35">
        <v>945118</v>
      </c>
      <c r="I9" s="35">
        <v>946538</v>
      </c>
      <c r="J9" s="35">
        <v>947264</v>
      </c>
      <c r="K9" s="35">
        <v>948121</v>
      </c>
      <c r="L9" s="35">
        <v>950229</v>
      </c>
      <c r="M9" s="36">
        <v>953735</v>
      </c>
    </row>
    <row r="10" spans="2:13" ht="15">
      <c r="B10" s="37">
        <f>k_total_tec_1020!B10</f>
        <v>6</v>
      </c>
      <c r="C10" s="38" t="str">
        <f>k_total_tec_1020!C10</f>
        <v>ARIPI</v>
      </c>
      <c r="D10" s="35">
        <v>773647</v>
      </c>
      <c r="E10" s="35">
        <v>775567</v>
      </c>
      <c r="F10" s="35">
        <v>776713</v>
      </c>
      <c r="G10" s="35">
        <v>777990</v>
      </c>
      <c r="H10" s="35">
        <v>779895</v>
      </c>
      <c r="I10" s="35">
        <v>781319</v>
      </c>
      <c r="J10" s="35">
        <v>782036</v>
      </c>
      <c r="K10" s="35">
        <v>782891</v>
      </c>
      <c r="L10" s="35">
        <v>785021</v>
      </c>
      <c r="M10" s="36">
        <v>788583</v>
      </c>
    </row>
    <row r="11" spans="2:13" ht="15">
      <c r="B11" s="37">
        <f>k_total_tec_1020!B11</f>
        <v>7</v>
      </c>
      <c r="C11" s="38" t="str">
        <f>k_total_tec_1020!C11</f>
        <v>NN</v>
      </c>
      <c r="D11" s="35">
        <v>2019196</v>
      </c>
      <c r="E11" s="35">
        <v>2021089</v>
      </c>
      <c r="F11" s="35">
        <v>2022127</v>
      </c>
      <c r="G11" s="35">
        <v>2023329</v>
      </c>
      <c r="H11" s="35">
        <v>2025165</v>
      </c>
      <c r="I11" s="35">
        <v>2026515</v>
      </c>
      <c r="J11" s="35">
        <v>2027126</v>
      </c>
      <c r="K11" s="35">
        <v>2027844</v>
      </c>
      <c r="L11" s="35">
        <v>2029892</v>
      </c>
      <c r="M11" s="36">
        <v>2033350</v>
      </c>
    </row>
    <row r="12" spans="2:13" ht="15.75" thickBot="1">
      <c r="B12" s="99" t="s">
        <v>2</v>
      </c>
      <c r="C12" s="100"/>
      <c r="D12" s="45">
        <f t="shared" ref="D12:M12" si="0">SUM(D5:D11)</f>
        <v>7509558</v>
      </c>
      <c r="E12" s="45">
        <f t="shared" si="0"/>
        <v>7523201</v>
      </c>
      <c r="F12" s="45">
        <f t="shared" si="0"/>
        <v>7531201</v>
      </c>
      <c r="G12" s="45">
        <f t="shared" si="0"/>
        <v>7540064</v>
      </c>
      <c r="H12" s="45">
        <f t="shared" si="0"/>
        <v>7553346</v>
      </c>
      <c r="I12" s="45">
        <f t="shared" si="0"/>
        <v>7563259</v>
      </c>
      <c r="J12" s="45">
        <f t="shared" si="0"/>
        <v>7568421</v>
      </c>
      <c r="K12" s="45">
        <f t="shared" si="0"/>
        <v>7574466</v>
      </c>
      <c r="L12" s="45">
        <f t="shared" si="0"/>
        <v>7589504</v>
      </c>
      <c r="M12" s="46">
        <f t="shared" si="0"/>
        <v>7614550</v>
      </c>
    </row>
    <row r="17" spans="3:3" ht="18">
      <c r="C17" s="1"/>
    </row>
    <row r="18" spans="3:3" ht="18">
      <c r="C18" s="1"/>
    </row>
  </sheetData>
  <mergeCells count="14">
    <mergeCell ref="M3:M4"/>
    <mergeCell ref="L3:L4"/>
    <mergeCell ref="K3:K4"/>
    <mergeCell ref="B2:M2"/>
    <mergeCell ref="B12:C12"/>
    <mergeCell ref="B3:B4"/>
    <mergeCell ref="C3:C4"/>
    <mergeCell ref="J3:J4"/>
    <mergeCell ref="G3:G4"/>
    <mergeCell ref="F3:F4"/>
    <mergeCell ref="E3:E4"/>
    <mergeCell ref="D3:D4"/>
    <mergeCell ref="I3:I4"/>
    <mergeCell ref="H3:H4"/>
  </mergeCells>
  <phoneticPr fontId="0" type="noConversion"/>
  <printOptions horizontalCentered="1" verticalCentered="1"/>
  <pageMargins left="0" right="0" top="0" bottom="0" header="0" footer="0"/>
  <pageSetup paperSize="9" scale="90" orientation="landscape" r:id="rId1"/>
  <headerFooter alignWithMargins="0"/>
</worksheet>
</file>

<file path=xl/worksheets/sheet4.xml><?xml version="1.0" encoding="utf-8"?>
<worksheet xmlns="http://schemas.openxmlformats.org/spreadsheetml/2006/main" xmlns:r="http://schemas.openxmlformats.org/officeDocument/2006/relationships">
  <dimension ref="B1:T24"/>
  <sheetViews>
    <sheetView zoomScaleNormal="100" workbookViewId="0">
      <selection activeCell="E19" sqref="E19"/>
    </sheetView>
  </sheetViews>
  <sheetFormatPr defaultRowHeight="12.75"/>
  <cols>
    <col min="2" max="2" width="5" customWidth="1"/>
    <col min="3" max="3" width="20.28515625" customWidth="1"/>
    <col min="4" max="13" width="17.5703125" customWidth="1"/>
    <col min="14" max="14" width="18.42578125" customWidth="1"/>
    <col min="20" max="20" width="16.7109375" customWidth="1"/>
  </cols>
  <sheetData>
    <row r="1" spans="2:20" ht="13.5" thickBot="1"/>
    <row r="2" spans="2:20" ht="42" customHeight="1">
      <c r="B2" s="88" t="s">
        <v>202</v>
      </c>
      <c r="C2" s="89"/>
      <c r="D2" s="89"/>
      <c r="E2" s="89"/>
      <c r="F2" s="89"/>
      <c r="G2" s="89"/>
      <c r="H2" s="89"/>
      <c r="I2" s="89"/>
      <c r="J2" s="89"/>
      <c r="K2" s="89"/>
      <c r="L2" s="89"/>
      <c r="M2" s="89"/>
      <c r="N2" s="90"/>
    </row>
    <row r="3" spans="2:20" s="5" customFormat="1" ht="21" customHeight="1">
      <c r="B3" s="92" t="s">
        <v>4</v>
      </c>
      <c r="C3" s="87" t="s">
        <v>135</v>
      </c>
      <c r="D3" s="103" t="s">
        <v>147</v>
      </c>
      <c r="E3" s="103" t="s">
        <v>151</v>
      </c>
      <c r="F3" s="103" t="s">
        <v>155</v>
      </c>
      <c r="G3" s="103" t="s">
        <v>159</v>
      </c>
      <c r="H3" s="103" t="s">
        <v>163</v>
      </c>
      <c r="I3" s="103" t="s">
        <v>167</v>
      </c>
      <c r="J3" s="103" t="s">
        <v>171</v>
      </c>
      <c r="K3" s="103" t="s">
        <v>175</v>
      </c>
      <c r="L3" s="103" t="s">
        <v>175</v>
      </c>
      <c r="M3" s="103" t="s">
        <v>175</v>
      </c>
      <c r="N3" s="98" t="s">
        <v>2</v>
      </c>
    </row>
    <row r="4" spans="2:20">
      <c r="B4" s="92"/>
      <c r="C4" s="87"/>
      <c r="D4" s="103"/>
      <c r="E4" s="103"/>
      <c r="F4" s="103"/>
      <c r="G4" s="103"/>
      <c r="H4" s="103"/>
      <c r="I4" s="103"/>
      <c r="J4" s="103"/>
      <c r="K4" s="103"/>
      <c r="L4" s="103"/>
      <c r="M4" s="103"/>
      <c r="N4" s="98"/>
    </row>
    <row r="5" spans="2:20" s="7" customFormat="1" ht="36.75" customHeight="1">
      <c r="B5" s="92"/>
      <c r="C5" s="87"/>
      <c r="D5" s="47" t="s">
        <v>203</v>
      </c>
      <c r="E5" s="47" t="s">
        <v>204</v>
      </c>
      <c r="F5" s="47" t="s">
        <v>205</v>
      </c>
      <c r="G5" s="47" t="s">
        <v>206</v>
      </c>
      <c r="H5" s="47" t="s">
        <v>207</v>
      </c>
      <c r="I5" s="47" t="s">
        <v>208</v>
      </c>
      <c r="J5" s="47" t="s">
        <v>209</v>
      </c>
      <c r="K5" s="47" t="s">
        <v>210</v>
      </c>
      <c r="L5" s="47" t="s">
        <v>211</v>
      </c>
      <c r="M5" s="47" t="s">
        <v>212</v>
      </c>
      <c r="N5" s="98"/>
    </row>
    <row r="6" spans="2:20" ht="15.75">
      <c r="B6" s="33">
        <f>k_total_tec_1020!B5</f>
        <v>1</v>
      </c>
      <c r="C6" s="38" t="str">
        <f>k_total_tec_1020!C5</f>
        <v>METROPOLITAN LIFE</v>
      </c>
      <c r="D6" s="35">
        <v>22491397.043643422</v>
      </c>
      <c r="E6" s="35">
        <v>20979120.967741933</v>
      </c>
      <c r="F6" s="35">
        <v>21627117.912051581</v>
      </c>
      <c r="G6" s="35">
        <v>19143983.345042773</v>
      </c>
      <c r="H6" s="35">
        <v>18933157.536085244</v>
      </c>
      <c r="I6" s="35">
        <v>24450320.172082152</v>
      </c>
      <c r="J6" s="35">
        <v>21473790.91021366</v>
      </c>
      <c r="K6" s="35">
        <v>20887015.139703769</v>
      </c>
      <c r="L6" s="35">
        <v>21531467.008722425</v>
      </c>
      <c r="M6" s="35">
        <v>21385126.240318835</v>
      </c>
      <c r="N6" s="36">
        <f t="shared" ref="N6:N12" si="0">SUM(D6:M6)</f>
        <v>212902496.2756058</v>
      </c>
      <c r="T6" s="22"/>
    </row>
    <row r="7" spans="2:20" ht="15.75">
      <c r="B7" s="33">
        <f>k_total_tec_1020!B6</f>
        <v>2</v>
      </c>
      <c r="C7" s="38" t="str">
        <f>k_total_tec_1020!C6</f>
        <v>AZT VIITORUL TAU</v>
      </c>
      <c r="D7" s="35">
        <v>34236775.259094104</v>
      </c>
      <c r="E7" s="35">
        <v>31598583.953680728</v>
      </c>
      <c r="F7" s="35">
        <v>32245258.927095387</v>
      </c>
      <c r="G7" s="35">
        <v>28771502.87225689</v>
      </c>
      <c r="H7" s="35">
        <v>28487387.614347368</v>
      </c>
      <c r="I7" s="35">
        <v>36976824.339696787</v>
      </c>
      <c r="J7" s="35">
        <v>32187167.26359557</v>
      </c>
      <c r="K7" s="35">
        <v>31600807.450867765</v>
      </c>
      <c r="L7" s="35">
        <v>32465506.003078505</v>
      </c>
      <c r="M7" s="35">
        <v>32161856.729050681</v>
      </c>
      <c r="N7" s="36">
        <f t="shared" si="0"/>
        <v>320731670.41276383</v>
      </c>
      <c r="T7" s="22"/>
    </row>
    <row r="8" spans="2:20" ht="15.75">
      <c r="B8" s="33">
        <f>k_total_tec_1020!B7</f>
        <v>3</v>
      </c>
      <c r="C8" s="38" t="str">
        <f>k_total_tec_1020!C7</f>
        <v>BCR</v>
      </c>
      <c r="D8" s="35">
        <v>12054175.647219125</v>
      </c>
      <c r="E8" s="35">
        <v>11349814.929693962</v>
      </c>
      <c r="F8" s="35">
        <v>11487159.034551166</v>
      </c>
      <c r="G8" s="35">
        <v>10256985.163450014</v>
      </c>
      <c r="H8" s="35">
        <v>10183605.633221138</v>
      </c>
      <c r="I8" s="35">
        <v>13487058.884361621</v>
      </c>
      <c r="J8" s="35">
        <v>11654320.73607509</v>
      </c>
      <c r="K8" s="35">
        <v>11441976.777581749</v>
      </c>
      <c r="L8" s="35">
        <v>11776921.292970756</v>
      </c>
      <c r="M8" s="35">
        <v>11723021.344782956</v>
      </c>
      <c r="N8" s="36">
        <f t="shared" si="0"/>
        <v>115415039.44390759</v>
      </c>
      <c r="T8" s="22"/>
    </row>
    <row r="9" spans="2:20" ht="15.75">
      <c r="B9" s="33">
        <f>k_total_tec_1020!B8</f>
        <v>4</v>
      </c>
      <c r="C9" s="38" t="str">
        <f>k_total_tec_1020!C8</f>
        <v>BRD</v>
      </c>
      <c r="D9" s="35">
        <v>8001928.4446096038</v>
      </c>
      <c r="E9" s="35">
        <v>7524514.2679900741</v>
      </c>
      <c r="F9" s="35">
        <v>7792646.5118201356</v>
      </c>
      <c r="G9" s="35">
        <v>6682792.2883002022</v>
      </c>
      <c r="H9" s="35">
        <v>6684659.1777314311</v>
      </c>
      <c r="I9" s="35">
        <v>8998252.2906368282</v>
      </c>
      <c r="J9" s="35">
        <v>7727573.1752500925</v>
      </c>
      <c r="K9" s="35">
        <v>7602178.2300086161</v>
      </c>
      <c r="L9" s="35">
        <v>7828995.3822473073</v>
      </c>
      <c r="M9" s="35">
        <v>7832094.2128726086</v>
      </c>
      <c r="N9" s="36">
        <f t="shared" si="0"/>
        <v>76675633.981466904</v>
      </c>
      <c r="T9" s="22"/>
    </row>
    <row r="10" spans="2:20" ht="15.75">
      <c r="B10" s="33">
        <f>k_total_tec_1020!B9</f>
        <v>5</v>
      </c>
      <c r="C10" s="38" t="str">
        <f>k_total_tec_1020!C9</f>
        <v>VITAL</v>
      </c>
      <c r="D10" s="35">
        <v>17041061.976134442</v>
      </c>
      <c r="E10" s="35">
        <v>16024917.700578989</v>
      </c>
      <c r="F10" s="35">
        <v>16225731.112580592</v>
      </c>
      <c r="G10" s="35">
        <v>14298365.086580981</v>
      </c>
      <c r="H10" s="35">
        <v>14288351.539430484</v>
      </c>
      <c r="I10" s="35">
        <v>18877245.444580033</v>
      </c>
      <c r="J10" s="35">
        <v>16397782.717879049</v>
      </c>
      <c r="K10" s="35">
        <v>16074640.175604152</v>
      </c>
      <c r="L10" s="35">
        <v>16423624.422780914</v>
      </c>
      <c r="M10" s="35">
        <v>16377741.849333361</v>
      </c>
      <c r="N10" s="36">
        <f t="shared" si="0"/>
        <v>162029462.02548301</v>
      </c>
      <c r="T10" s="22"/>
    </row>
    <row r="11" spans="2:20" ht="15.75">
      <c r="B11" s="33">
        <f>k_total_tec_1020!B10</f>
        <v>6</v>
      </c>
      <c r="C11" s="38" t="str">
        <f>k_total_tec_1020!C10</f>
        <v>ARIPI</v>
      </c>
      <c r="D11" s="35">
        <v>14792292.208596557</v>
      </c>
      <c r="E11" s="35">
        <v>13893449.131513646</v>
      </c>
      <c r="F11" s="35">
        <v>14201090.882790543</v>
      </c>
      <c r="G11" s="35">
        <v>12455588.089432573</v>
      </c>
      <c r="H11" s="35">
        <v>12445209.903566193</v>
      </c>
      <c r="I11" s="35">
        <v>16395131.233324369</v>
      </c>
      <c r="J11" s="35">
        <v>14221312.831913054</v>
      </c>
      <c r="K11" s="35">
        <v>13935675.337463588</v>
      </c>
      <c r="L11" s="35">
        <v>14293800.513083633</v>
      </c>
      <c r="M11" s="35">
        <v>14253745.300655341</v>
      </c>
      <c r="N11" s="36">
        <f t="shared" si="0"/>
        <v>140887295.43233949</v>
      </c>
      <c r="T11" s="22"/>
    </row>
    <row r="12" spans="2:20" ht="15.75">
      <c r="B12" s="33">
        <f>k_total_tec_1020!B11</f>
        <v>7</v>
      </c>
      <c r="C12" s="38" t="str">
        <f>k_total_tec_1020!C11</f>
        <v>NN</v>
      </c>
      <c r="D12" s="35">
        <v>52901368.34716545</v>
      </c>
      <c r="E12" s="35">
        <v>49373600.703060381</v>
      </c>
      <c r="F12" s="35">
        <v>51202761.613489836</v>
      </c>
      <c r="G12" s="35">
        <v>45688207.62904492</v>
      </c>
      <c r="H12" s="35">
        <v>44897659.363578171</v>
      </c>
      <c r="I12" s="35">
        <v>56442085.668783218</v>
      </c>
      <c r="J12" s="35">
        <v>50061951.34000247</v>
      </c>
      <c r="K12" s="35">
        <v>48915126.779633202</v>
      </c>
      <c r="L12" s="35">
        <v>50136544.894817859</v>
      </c>
      <c r="M12" s="35">
        <v>49884192.329026029</v>
      </c>
      <c r="N12" s="36">
        <f t="shared" si="0"/>
        <v>499503498.66860157</v>
      </c>
      <c r="T12" s="22"/>
    </row>
    <row r="13" spans="2:20" ht="15.75" thickBot="1">
      <c r="B13" s="99" t="s">
        <v>2</v>
      </c>
      <c r="C13" s="100"/>
      <c r="D13" s="31">
        <f t="shared" ref="D13:N13" si="1">SUM(D6:D12)</f>
        <v>161518998.92646271</v>
      </c>
      <c r="E13" s="31">
        <f t="shared" si="1"/>
        <v>150744001.65425971</v>
      </c>
      <c r="F13" s="31">
        <f t="shared" si="1"/>
        <v>154781765.99437925</v>
      </c>
      <c r="G13" s="31">
        <f t="shared" si="1"/>
        <v>137297424.47410834</v>
      </c>
      <c r="H13" s="31">
        <f t="shared" si="1"/>
        <v>135920030.76796001</v>
      </c>
      <c r="I13" s="31">
        <f t="shared" si="1"/>
        <v>175626918.033465</v>
      </c>
      <c r="J13" s="31">
        <f t="shared" si="1"/>
        <v>153723898.974929</v>
      </c>
      <c r="K13" s="31">
        <f t="shared" si="1"/>
        <v>150457419.89086285</v>
      </c>
      <c r="L13" s="31">
        <f t="shared" si="1"/>
        <v>154456859.51770139</v>
      </c>
      <c r="M13" s="31">
        <f t="shared" si="1"/>
        <v>153617778.0060398</v>
      </c>
      <c r="N13" s="32">
        <f t="shared" si="1"/>
        <v>1528145096.2401681</v>
      </c>
      <c r="T13" s="23"/>
    </row>
    <row r="24" spans="4:14">
      <c r="D24" s="4"/>
      <c r="E24" s="4"/>
      <c r="F24" s="4"/>
      <c r="G24" s="4"/>
      <c r="H24" s="4"/>
      <c r="I24" s="4"/>
      <c r="J24" s="4"/>
      <c r="K24" s="4"/>
      <c r="L24" s="4"/>
      <c r="M24" s="4"/>
      <c r="N24" s="4"/>
    </row>
  </sheetData>
  <mergeCells count="15">
    <mergeCell ref="E3:E4"/>
    <mergeCell ref="I3:I4"/>
    <mergeCell ref="B2:N2"/>
    <mergeCell ref="B13:C13"/>
    <mergeCell ref="B3:B5"/>
    <mergeCell ref="C3:C5"/>
    <mergeCell ref="N3:N5"/>
    <mergeCell ref="H3:H4"/>
    <mergeCell ref="D3:D4"/>
    <mergeCell ref="M3:M4"/>
    <mergeCell ref="J3:J4"/>
    <mergeCell ref="G3:G4"/>
    <mergeCell ref="F3:F4"/>
    <mergeCell ref="L3:L4"/>
    <mergeCell ref="K3:K4"/>
  </mergeCells>
  <phoneticPr fontId="30" type="noConversion"/>
  <pageMargins left="0.28000000000000003" right="0.23" top="1" bottom="1" header="0.5" footer="0.5"/>
  <pageSetup paperSize="9" scale="47" orientation="landscape" r:id="rId1"/>
  <headerFooter alignWithMargins="0"/>
</worksheet>
</file>

<file path=xl/worksheets/sheet5.xml><?xml version="1.0" encoding="utf-8"?>
<worksheet xmlns="http://schemas.openxmlformats.org/spreadsheetml/2006/main" xmlns:r="http://schemas.openxmlformats.org/officeDocument/2006/relationships">
  <dimension ref="B1:P7"/>
  <sheetViews>
    <sheetView zoomScaleNormal="100" workbookViewId="0">
      <selection activeCell="F41" sqref="F41"/>
    </sheetView>
  </sheetViews>
  <sheetFormatPr defaultRowHeight="12.75"/>
  <cols>
    <col min="2" max="2" width="10.42578125" bestFit="1" customWidth="1"/>
    <col min="3" max="4" width="16.28515625" bestFit="1" customWidth="1"/>
    <col min="5" max="11" width="15.85546875" bestFit="1" customWidth="1"/>
    <col min="12" max="12" width="16.28515625" bestFit="1" customWidth="1"/>
  </cols>
  <sheetData>
    <row r="1" spans="2:16" ht="13.5" thickBot="1"/>
    <row r="2" spans="2:16" ht="25.5">
      <c r="B2" s="85"/>
      <c r="C2" s="48" t="s">
        <v>148</v>
      </c>
      <c r="D2" s="48" t="s">
        <v>152</v>
      </c>
      <c r="E2" s="48" t="s">
        <v>156</v>
      </c>
      <c r="F2" s="48" t="s">
        <v>160</v>
      </c>
      <c r="G2" s="48" t="s">
        <v>164</v>
      </c>
      <c r="H2" s="48" t="s">
        <v>168</v>
      </c>
      <c r="I2" s="48" t="s">
        <v>172</v>
      </c>
      <c r="J2" s="48" t="s">
        <v>176</v>
      </c>
      <c r="K2" s="48" t="s">
        <v>180</v>
      </c>
      <c r="L2" s="49" t="s">
        <v>184</v>
      </c>
    </row>
    <row r="3" spans="2:16" ht="15">
      <c r="B3" s="50" t="s">
        <v>105</v>
      </c>
      <c r="C3" s="35">
        <v>161518999</v>
      </c>
      <c r="D3" s="35">
        <v>150744001.65425971</v>
      </c>
      <c r="E3" s="35">
        <v>154781765.99437925</v>
      </c>
      <c r="F3" s="35">
        <v>137297424</v>
      </c>
      <c r="G3" s="35">
        <v>135920030.76796001</v>
      </c>
      <c r="H3" s="35">
        <v>175626918</v>
      </c>
      <c r="I3" s="35">
        <v>153723899</v>
      </c>
      <c r="J3" s="35">
        <v>150457420</v>
      </c>
      <c r="K3" s="35">
        <v>154456860</v>
      </c>
      <c r="L3" s="36">
        <v>153617778</v>
      </c>
    </row>
    <row r="4" spans="2:16" ht="15" hidden="1">
      <c r="B4" s="50"/>
      <c r="C4" s="53"/>
      <c r="D4" s="53"/>
      <c r="E4" s="53"/>
      <c r="F4" s="53"/>
      <c r="G4" s="53"/>
      <c r="H4" s="53"/>
      <c r="I4" s="53"/>
      <c r="J4" s="53"/>
      <c r="K4" s="53"/>
      <c r="L4" s="54"/>
    </row>
    <row r="5" spans="2:16" ht="15">
      <c r="B5" s="50" t="s">
        <v>106</v>
      </c>
      <c r="C5" s="35">
        <v>782365727</v>
      </c>
      <c r="D5" s="35">
        <v>728997992</v>
      </c>
      <c r="E5" s="35">
        <v>749019922</v>
      </c>
      <c r="F5" s="35">
        <v>664437156</v>
      </c>
      <c r="G5" s="35">
        <v>658219933</v>
      </c>
      <c r="H5" s="35">
        <v>849138586</v>
      </c>
      <c r="I5" s="35">
        <v>746821446</v>
      </c>
      <c r="J5" s="35">
        <v>733419739</v>
      </c>
      <c r="K5" s="35">
        <v>752591048</v>
      </c>
      <c r="L5" s="36">
        <v>747765258</v>
      </c>
    </row>
    <row r="6" spans="2:16" ht="15">
      <c r="B6" s="50" t="s">
        <v>107</v>
      </c>
      <c r="C6" s="55">
        <v>4.8437999999999999</v>
      </c>
      <c r="D6" s="55">
        <v>4.8360000000000003</v>
      </c>
      <c r="E6" s="55">
        <v>4.8391999999999999</v>
      </c>
      <c r="F6" s="55">
        <v>4.8394000000000004</v>
      </c>
      <c r="G6" s="55">
        <v>4.8426999999999998</v>
      </c>
      <c r="H6" s="55">
        <v>4.8349000000000002</v>
      </c>
      <c r="I6" s="55">
        <v>4.8582000000000001</v>
      </c>
      <c r="J6" s="55">
        <v>4.8746</v>
      </c>
      <c r="K6" s="55">
        <v>4.8724999999999996</v>
      </c>
      <c r="L6" s="56">
        <v>4.8677000000000001</v>
      </c>
    </row>
    <row r="7" spans="2:16" ht="39" thickBot="1">
      <c r="B7" s="86"/>
      <c r="C7" s="51" t="s">
        <v>149</v>
      </c>
      <c r="D7" s="51" t="s">
        <v>153</v>
      </c>
      <c r="E7" s="51" t="s">
        <v>157</v>
      </c>
      <c r="F7" s="51" t="s">
        <v>162</v>
      </c>
      <c r="G7" s="51" t="s">
        <v>165</v>
      </c>
      <c r="H7" s="51" t="s">
        <v>169</v>
      </c>
      <c r="I7" s="51" t="s">
        <v>174</v>
      </c>
      <c r="J7" s="51" t="s">
        <v>178</v>
      </c>
      <c r="K7" s="51" t="s">
        <v>182</v>
      </c>
      <c r="L7" s="52" t="s">
        <v>194</v>
      </c>
      <c r="P7" s="25"/>
    </row>
  </sheetData>
  <phoneticPr fontId="30" type="noConversion"/>
  <pageMargins left="0.75" right="0.75" top="1" bottom="1" header="0.5" footer="0.5"/>
  <pageSetup scale="50" orientation="portrait" r:id="rId1"/>
  <headerFooter alignWithMargins="0"/>
  <colBreaks count="1" manualBreakCount="1">
    <brk id="12" max="1048575" man="1"/>
  </colBreaks>
  <drawing r:id="rId2"/>
</worksheet>
</file>

<file path=xl/worksheets/sheet6.xml><?xml version="1.0" encoding="utf-8"?>
<worksheet xmlns="http://schemas.openxmlformats.org/spreadsheetml/2006/main" xmlns:r="http://schemas.openxmlformats.org/officeDocument/2006/relationships">
  <sheetPr>
    <pageSetUpPr fitToPage="1"/>
  </sheetPr>
  <dimension ref="B1:M19"/>
  <sheetViews>
    <sheetView zoomScaleNormal="100" workbookViewId="0">
      <selection activeCell="E20" sqref="E20"/>
    </sheetView>
  </sheetViews>
  <sheetFormatPr defaultRowHeight="12.75"/>
  <cols>
    <col min="2" max="2" width="5.42578125" customWidth="1"/>
    <col min="3" max="3" width="17.42578125" customWidth="1"/>
    <col min="4" max="13" width="16.85546875" customWidth="1"/>
  </cols>
  <sheetData>
    <row r="1" spans="2:13" ht="13.5" thickBot="1"/>
    <row r="2" spans="2:13" s="2" customFormat="1" ht="41.25" customHeight="1">
      <c r="B2" s="88" t="s">
        <v>213</v>
      </c>
      <c r="C2" s="89"/>
      <c r="D2" s="89"/>
      <c r="E2" s="89"/>
      <c r="F2" s="89"/>
      <c r="G2" s="89"/>
      <c r="H2" s="89"/>
      <c r="I2" s="89"/>
      <c r="J2" s="89"/>
      <c r="K2" s="89"/>
      <c r="L2" s="89"/>
      <c r="M2" s="90"/>
    </row>
    <row r="3" spans="2:13" ht="12.75" customHeight="1">
      <c r="B3" s="92" t="s">
        <v>4</v>
      </c>
      <c r="C3" s="87" t="s">
        <v>3</v>
      </c>
      <c r="D3" s="101" t="s">
        <v>147</v>
      </c>
      <c r="E3" s="101" t="s">
        <v>151</v>
      </c>
      <c r="F3" s="101" t="s">
        <v>155</v>
      </c>
      <c r="G3" s="101" t="s">
        <v>159</v>
      </c>
      <c r="H3" s="101" t="s">
        <v>163</v>
      </c>
      <c r="I3" s="101" t="s">
        <v>167</v>
      </c>
      <c r="J3" s="101" t="s">
        <v>171</v>
      </c>
      <c r="K3" s="101" t="s">
        <v>175</v>
      </c>
      <c r="L3" s="101" t="s">
        <v>179</v>
      </c>
      <c r="M3" s="102" t="s">
        <v>183</v>
      </c>
    </row>
    <row r="4" spans="2:13" ht="21.75" customHeight="1">
      <c r="B4" s="92"/>
      <c r="C4" s="87"/>
      <c r="D4" s="87"/>
      <c r="E4" s="87"/>
      <c r="F4" s="87"/>
      <c r="G4" s="87"/>
      <c r="H4" s="87"/>
      <c r="I4" s="87"/>
      <c r="J4" s="87"/>
      <c r="K4" s="87"/>
      <c r="L4" s="87"/>
      <c r="M4" s="98"/>
    </row>
    <row r="5" spans="2:13" ht="25.5">
      <c r="B5" s="92"/>
      <c r="C5" s="87"/>
      <c r="D5" s="47" t="s">
        <v>214</v>
      </c>
      <c r="E5" s="47" t="s">
        <v>215</v>
      </c>
      <c r="F5" s="47" t="s">
        <v>216</v>
      </c>
      <c r="G5" s="47" t="s">
        <v>217</v>
      </c>
      <c r="H5" s="47" t="s">
        <v>218</v>
      </c>
      <c r="I5" s="47" t="s">
        <v>219</v>
      </c>
      <c r="J5" s="47" t="s">
        <v>220</v>
      </c>
      <c r="K5" s="47" t="s">
        <v>221</v>
      </c>
      <c r="L5" s="47" t="s">
        <v>222</v>
      </c>
      <c r="M5" s="57" t="s">
        <v>223</v>
      </c>
    </row>
    <row r="6" spans="2:13" ht="15">
      <c r="B6" s="33">
        <f>k_total_tec_1020!B5</f>
        <v>1</v>
      </c>
      <c r="C6" s="34" t="str">
        <f>k_total_tec_1020!C5</f>
        <v>METROPOLITAN LIFE</v>
      </c>
      <c r="D6" s="60">
        <f>sume_euro_1020!D6/evolutie_rp_1020!D5</f>
        <v>21.413627745580605</v>
      </c>
      <c r="E6" s="60">
        <f>sume_euro_1020!E6/evolutie_rp_1020!E5</f>
        <v>19.937771179059649</v>
      </c>
      <c r="F6" s="60">
        <f>sume_euro_1020!F6/evolutie_rp_1020!F5</f>
        <v>20.531768589566784</v>
      </c>
      <c r="G6" s="60">
        <f>sume_euro_1020!G6/evolutie_rp_1020!G5</f>
        <v>18.152631816291464</v>
      </c>
      <c r="H6" s="60">
        <f>sume_euro_1020!H6/evolutie_rp_1020!H5</f>
        <v>17.92053952943499</v>
      </c>
      <c r="I6" s="60">
        <f>sume_euro_1020!I6/evolutie_rp_1020!I5</f>
        <v>23.111975033799901</v>
      </c>
      <c r="J6" s="60">
        <f>sume_euro_1020!J6/evolutie_rp_1020!J5</f>
        <v>20.284740019736734</v>
      </c>
      <c r="K6" s="60">
        <f>sume_euro_1020!K6/evolutie_rp_1020!K5</f>
        <v>19.714849073207166</v>
      </c>
      <c r="L6" s="60">
        <f>sume_euro_1020!L6/evolutie_rp_1020!L5</f>
        <v>20.282682528146946</v>
      </c>
      <c r="M6" s="61">
        <f>sume_euro_1020!M6/evolutie_rp_1020!M5</f>
        <v>20.077555369335492</v>
      </c>
    </row>
    <row r="7" spans="2:13" ht="15">
      <c r="B7" s="37">
        <f>k_total_tec_1020!B6</f>
        <v>2</v>
      </c>
      <c r="C7" s="34" t="str">
        <f>k_total_tec_1020!C6</f>
        <v>AZT VIITORUL TAU</v>
      </c>
      <c r="D7" s="60">
        <f>sume_euro_1020!D7/evolutie_rp_1020!D6</f>
        <v>21.440772278111321</v>
      </c>
      <c r="E7" s="60">
        <f>sume_euro_1020!E7/evolutie_rp_1020!E6</f>
        <v>19.766039642494341</v>
      </c>
      <c r="F7" s="60">
        <f>sume_euro_1020!F7/evolutie_rp_1020!F6</f>
        <v>20.157305692257012</v>
      </c>
      <c r="G7" s="60">
        <f>sume_euro_1020!G7/evolutie_rp_1020!G6</f>
        <v>17.972304527670339</v>
      </c>
      <c r="H7" s="60">
        <f>sume_euro_1020!H7/evolutie_rp_1020!H6</f>
        <v>17.774744578859259</v>
      </c>
      <c r="I7" s="60">
        <f>sume_euro_1020!I7/evolutie_rp_1020!I6</f>
        <v>23.05269616873229</v>
      </c>
      <c r="J7" s="60">
        <f>sume_euro_1020!J7/evolutie_rp_1020!J6</f>
        <v>20.05859648734625</v>
      </c>
      <c r="K7" s="60">
        <f>sume_euro_1020!K7/evolutie_rp_1020!K6</f>
        <v>19.684193529838709</v>
      </c>
      <c r="L7" s="60">
        <f>sume_euro_1020!L7/evolutie_rp_1020!L6</f>
        <v>20.196999955879281</v>
      </c>
      <c r="M7" s="61">
        <f>sume_euro_1020!M7/evolutie_rp_1020!M6</f>
        <v>19.965172673285757</v>
      </c>
    </row>
    <row r="8" spans="2:13" ht="15">
      <c r="B8" s="37">
        <f>k_total_tec_1020!B7</f>
        <v>3</v>
      </c>
      <c r="C8" s="38" t="str">
        <f>k_total_tec_1020!C7</f>
        <v>BCR</v>
      </c>
      <c r="D8" s="60">
        <f>sume_euro_1020!D8/evolutie_rp_1020!D7</f>
        <v>17.92754374697029</v>
      </c>
      <c r="E8" s="60">
        <f>sume_euro_1020!E8/evolutie_rp_1020!E7</f>
        <v>16.828976158355037</v>
      </c>
      <c r="F8" s="60">
        <f>sume_euro_1020!F8/evolutie_rp_1020!F7</f>
        <v>17.00254736365908</v>
      </c>
      <c r="G8" s="60">
        <f>sume_euro_1020!G8/evolutie_rp_1020!G7</f>
        <v>15.152410936357439</v>
      </c>
      <c r="H8" s="60">
        <f>sume_euro_1020!H8/evolutie_rp_1020!H7</f>
        <v>15.000973146601211</v>
      </c>
      <c r="I8" s="60">
        <f>sume_euro_1020!I8/evolutie_rp_1020!I7</f>
        <v>19.824347791597024</v>
      </c>
      <c r="J8" s="60">
        <f>sume_euro_1020!J8/evolutie_rp_1020!J7</f>
        <v>17.110374198129406</v>
      </c>
      <c r="K8" s="60">
        <f>sume_euro_1020!K8/evolutie_rp_1020!K7</f>
        <v>16.776304891239342</v>
      </c>
      <c r="L8" s="60">
        <f>sume_euro_1020!L8/evolutie_rp_1020!L7</f>
        <v>17.212788868936322</v>
      </c>
      <c r="M8" s="61">
        <f>sume_euro_1020!M8/evolutie_rp_1020!M7</f>
        <v>17.0434617584595</v>
      </c>
    </row>
    <row r="9" spans="2:13" ht="15">
      <c r="B9" s="37">
        <f>k_total_tec_1020!B8</f>
        <v>4</v>
      </c>
      <c r="C9" s="38" t="str">
        <f>k_total_tec_1020!C8</f>
        <v>BRD</v>
      </c>
      <c r="D9" s="60">
        <f>sume_euro_1020!D9/evolutie_rp_1020!D8</f>
        <v>17.458918036191477</v>
      </c>
      <c r="E9" s="60">
        <f>sume_euro_1020!E9/evolutie_rp_1020!E8</f>
        <v>16.341227436770186</v>
      </c>
      <c r="F9" s="60">
        <f>sume_euro_1020!F9/evolutie_rp_1020!F8</f>
        <v>16.87494372270422</v>
      </c>
      <c r="G9" s="60">
        <f>sume_euro_1020!G9/evolutie_rp_1020!G8</f>
        <v>14.429749762052232</v>
      </c>
      <c r="H9" s="60">
        <f>sume_euro_1020!H9/evolutie_rp_1020!H8</f>
        <v>14.372211256974547</v>
      </c>
      <c r="I9" s="60">
        <f>sume_euro_1020!I9/evolutie_rp_1020!I8</f>
        <v>19.283112407314494</v>
      </c>
      <c r="J9" s="60">
        <f>sume_euro_1020!J9/evolutie_rp_1020!J8</f>
        <v>16.526245365103257</v>
      </c>
      <c r="K9" s="60">
        <f>sume_euro_1020!K9/evolutie_rp_1020!K8</f>
        <v>16.218603018374285</v>
      </c>
      <c r="L9" s="60">
        <f>sume_euro_1020!L9/evolutie_rp_1020!L8</f>
        <v>16.616602566559429</v>
      </c>
      <c r="M9" s="61">
        <f>sume_euro_1020!M9/evolutie_rp_1020!M8</f>
        <v>16.487682200954069</v>
      </c>
    </row>
    <row r="10" spans="2:13" ht="15">
      <c r="B10" s="37">
        <f>k_total_tec_1020!B9</f>
        <v>5</v>
      </c>
      <c r="C10" s="38" t="str">
        <f>k_total_tec_1020!C9</f>
        <v>VITAL</v>
      </c>
      <c r="D10" s="60">
        <f>sume_euro_1020!D10/evolutie_rp_1020!D9</f>
        <v>18.150705347557363</v>
      </c>
      <c r="E10" s="60">
        <f>sume_euro_1020!E10/evolutie_rp_1020!E9</f>
        <v>17.033252162069161</v>
      </c>
      <c r="F10" s="60">
        <f>sume_euro_1020!F10/evolutie_rp_1020!F9</f>
        <v>17.226065990728166</v>
      </c>
      <c r="G10" s="60">
        <f>sume_euro_1020!G10/evolutie_rp_1020!G9</f>
        <v>15.159323717810299</v>
      </c>
      <c r="H10" s="60">
        <f>sume_euro_1020!H10/evolutie_rp_1020!H9</f>
        <v>15.118060961097434</v>
      </c>
      <c r="I10" s="60">
        <f>sume_euro_1020!I10/evolutie_rp_1020!I9</f>
        <v>19.943462855775504</v>
      </c>
      <c r="J10" s="60">
        <f>sume_euro_1020!J10/evolutie_rp_1020!J9</f>
        <v>17.310678668121081</v>
      </c>
      <c r="K10" s="60">
        <f>sume_euro_1020!K10/evolutie_rp_1020!K9</f>
        <v>16.954207506852132</v>
      </c>
      <c r="L10" s="60">
        <f>sume_euro_1020!L10/evolutie_rp_1020!L9</f>
        <v>17.283859388401023</v>
      </c>
      <c r="M10" s="61">
        <f>sume_euro_1020!M10/evolutie_rp_1020!M9</f>
        <v>17.172214346053526</v>
      </c>
    </row>
    <row r="11" spans="2:13" ht="15">
      <c r="B11" s="37">
        <f>k_total_tec_1020!B10</f>
        <v>6</v>
      </c>
      <c r="C11" s="38" t="str">
        <f>k_total_tec_1020!C10</f>
        <v>ARIPI</v>
      </c>
      <c r="D11" s="60">
        <f>sume_euro_1020!D11/evolutie_rp_1020!D10</f>
        <v>19.120208840203034</v>
      </c>
      <c r="E11" s="60">
        <f>sume_euro_1020!E11/evolutie_rp_1020!E10</f>
        <v>17.913925078701965</v>
      </c>
      <c r="F11" s="60">
        <f>sume_euro_1020!F11/evolutie_rp_1020!F10</f>
        <v>18.283575635776074</v>
      </c>
      <c r="G11" s="60">
        <f>sume_euro_1020!G11/evolutie_rp_1020!G10</f>
        <v>16.009959111855643</v>
      </c>
      <c r="H11" s="60">
        <f>sume_euro_1020!H11/evolutie_rp_1020!H10</f>
        <v>15.957545443381727</v>
      </c>
      <c r="I11" s="60">
        <f>sume_euro_1020!I11/evolutie_rp_1020!I10</f>
        <v>20.983914679310715</v>
      </c>
      <c r="J11" s="60">
        <f>sume_euro_1020!J11/evolutie_rp_1020!J10</f>
        <v>18.184984875265403</v>
      </c>
      <c r="K11" s="60">
        <f>sume_euro_1020!K11/evolutie_rp_1020!K10</f>
        <v>17.800275309670933</v>
      </c>
      <c r="L11" s="60">
        <f>sume_euro_1020!L11/evolutie_rp_1020!L10</f>
        <v>18.208175976290612</v>
      </c>
      <c r="M11" s="61">
        <f>sume_euro_1020!M11/evolutie_rp_1020!M10</f>
        <v>18.075136416401751</v>
      </c>
    </row>
    <row r="12" spans="2:13" ht="15">
      <c r="B12" s="37">
        <f>k_total_tec_1020!B11</f>
        <v>7</v>
      </c>
      <c r="C12" s="38" t="str">
        <f>k_total_tec_1020!C11</f>
        <v>NN</v>
      </c>
      <c r="D12" s="60">
        <f>sume_euro_1020!D12/evolutie_rp_1020!D11</f>
        <v>26.199224021425088</v>
      </c>
      <c r="E12" s="60">
        <f>sume_euro_1020!E12/evolutie_rp_1020!E11</f>
        <v>24.429206582718713</v>
      </c>
      <c r="F12" s="60">
        <f>sume_euro_1020!F12/evolutie_rp_1020!F11</f>
        <v>25.32123927601473</v>
      </c>
      <c r="G12" s="60">
        <f>sume_euro_1020!G12/evolutie_rp_1020!G11</f>
        <v>22.580711109782403</v>
      </c>
      <c r="H12" s="60">
        <f>sume_euro_1020!H12/evolutie_rp_1020!H11</f>
        <v>22.169877201896227</v>
      </c>
      <c r="I12" s="60">
        <f>sume_euro_1020!I12/evolutie_rp_1020!I11</f>
        <v>27.851797627347054</v>
      </c>
      <c r="J12" s="60">
        <f>sume_euro_1020!J12/evolutie_rp_1020!J11</f>
        <v>24.696023503226968</v>
      </c>
      <c r="K12" s="60">
        <f>sume_euro_1020!K12/evolutie_rp_1020!K11</f>
        <v>24.121740518320543</v>
      </c>
      <c r="L12" s="60">
        <f>sume_euro_1020!L12/evolutie_rp_1020!L11</f>
        <v>24.699119408726109</v>
      </c>
      <c r="M12" s="61">
        <f>sume_euro_1020!M12/evolutie_rp_1020!M11</f>
        <v>24.533008251912374</v>
      </c>
    </row>
    <row r="13" spans="2:13" ht="15.75" thickBot="1">
      <c r="B13" s="99" t="s">
        <v>2</v>
      </c>
      <c r="C13" s="100"/>
      <c r="D13" s="58">
        <f>sume_euro_1020!D13/evolutie_rp_1020!D12</f>
        <v>21.508456147014606</v>
      </c>
      <c r="E13" s="58">
        <f>sume_euro_1020!E13/evolutie_rp_1020!E12</f>
        <v>20.037215761516901</v>
      </c>
      <c r="F13" s="58">
        <f>sume_euro_1020!F13/evolutie_rp_1020!F12</f>
        <v>20.55206945006238</v>
      </c>
      <c r="G13" s="58">
        <f>sume_euro_1020!G13/evolutie_rp_1020!G12</f>
        <v>18.209052930334323</v>
      </c>
      <c r="H13" s="58">
        <f>sume_euro_1020!H13/evolutie_rp_1020!H12</f>
        <v>17.994678221805277</v>
      </c>
      <c r="I13" s="58">
        <f>sume_euro_1020!I13/evolutie_rp_1020!I12</f>
        <v>23.221063569747511</v>
      </c>
      <c r="J13" s="58">
        <f>sume_euro_1020!J13/evolutie_rp_1020!J12</f>
        <v>20.311224623330151</v>
      </c>
      <c r="K13" s="58">
        <f>sume_euro_1020!K13/evolutie_rp_1020!K12</f>
        <v>19.86376595932477</v>
      </c>
      <c r="L13" s="58">
        <f>sume_euro_1020!L13/evolutie_rp_1020!L12</f>
        <v>20.351377312364733</v>
      </c>
      <c r="M13" s="59">
        <f>sume_euro_1020!M13/evolutie_rp_1020!M12</f>
        <v>20.174242470801268</v>
      </c>
    </row>
    <row r="18" spans="3:3" ht="18">
      <c r="C18" s="1"/>
    </row>
    <row r="19" spans="3:3" ht="18">
      <c r="C19" s="1"/>
    </row>
  </sheetData>
  <mergeCells count="14">
    <mergeCell ref="B2:M2"/>
    <mergeCell ref="H3:H4"/>
    <mergeCell ref="M3:M4"/>
    <mergeCell ref="E3:E4"/>
    <mergeCell ref="D3:D4"/>
    <mergeCell ref="J3:J4"/>
    <mergeCell ref="L3:L4"/>
    <mergeCell ref="K3:K4"/>
    <mergeCell ref="I3:I4"/>
    <mergeCell ref="B13:C13"/>
    <mergeCell ref="C3:C5"/>
    <mergeCell ref="B3:B5"/>
    <mergeCell ref="G3:G4"/>
    <mergeCell ref="F3:F4"/>
  </mergeCells>
  <phoneticPr fontId="0" type="noConversion"/>
  <printOptions horizontalCentered="1" verticalCentered="1"/>
  <pageMargins left="0" right="0" top="0" bottom="0" header="0" footer="0"/>
  <pageSetup paperSize="9" scale="76"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H24" sqref="H24"/>
    </sheetView>
  </sheetViews>
  <sheetFormatPr defaultRowHeight="12.75"/>
  <cols>
    <col min="2" max="2" width="5.28515625" customWidth="1"/>
    <col min="3" max="4" width="18.85546875" customWidth="1"/>
    <col min="5" max="6" width="16.5703125" customWidth="1"/>
    <col min="7" max="7" width="16.28515625" customWidth="1"/>
    <col min="8" max="8" width="11.140625" customWidth="1"/>
    <col min="9" max="9" width="9.28515625" customWidth="1"/>
    <col min="10" max="10" width="10.85546875" customWidth="1"/>
    <col min="11" max="11" width="13" customWidth="1"/>
    <col min="12" max="12" width="18.140625" customWidth="1"/>
    <col min="13" max="13" width="24.42578125" customWidth="1"/>
  </cols>
  <sheetData>
    <row r="1" spans="2:15" ht="13.5" thickBot="1"/>
    <row r="2" spans="2:15" s="2" customFormat="1" ht="45" customHeight="1">
      <c r="B2" s="88" t="s">
        <v>213</v>
      </c>
      <c r="C2" s="89"/>
      <c r="D2" s="89"/>
      <c r="E2" s="89"/>
      <c r="F2" s="89"/>
      <c r="G2" s="89"/>
      <c r="H2" s="89"/>
      <c r="I2" s="89"/>
      <c r="J2" s="89"/>
      <c r="K2" s="89"/>
      <c r="L2" s="89"/>
      <c r="M2" s="90"/>
      <c r="N2" s="3"/>
      <c r="O2" s="3"/>
    </row>
    <row r="3" spans="2:15" ht="27" customHeight="1">
      <c r="B3" s="92" t="s">
        <v>4</v>
      </c>
      <c r="C3" s="87" t="s">
        <v>3</v>
      </c>
      <c r="D3" s="87" t="s">
        <v>185</v>
      </c>
      <c r="E3" s="87" t="s">
        <v>186</v>
      </c>
      <c r="F3" s="87" t="s">
        <v>187</v>
      </c>
      <c r="G3" s="87" t="s">
        <v>188</v>
      </c>
      <c r="H3" s="87" t="s">
        <v>137</v>
      </c>
      <c r="I3" s="87"/>
      <c r="J3" s="87"/>
      <c r="K3" s="87"/>
      <c r="L3" s="87" t="s">
        <v>189</v>
      </c>
      <c r="M3" s="98" t="s">
        <v>190</v>
      </c>
    </row>
    <row r="4" spans="2:15" ht="71.25" customHeight="1">
      <c r="B4" s="106"/>
      <c r="C4" s="104"/>
      <c r="D4" s="104"/>
      <c r="E4" s="104"/>
      <c r="F4" s="104"/>
      <c r="G4" s="87"/>
      <c r="H4" s="28" t="s">
        <v>118</v>
      </c>
      <c r="I4" s="28" t="s">
        <v>119</v>
      </c>
      <c r="J4" s="28" t="s">
        <v>142</v>
      </c>
      <c r="K4" s="28" t="s">
        <v>143</v>
      </c>
      <c r="L4" s="104"/>
      <c r="M4" s="105"/>
    </row>
    <row r="5" spans="2:15" ht="15.75">
      <c r="B5" s="33">
        <f>k_total_tec_1020!B5</f>
        <v>1</v>
      </c>
      <c r="C5" s="34" t="str">
        <f>k_total_tec_1020!C5</f>
        <v>METROPOLITAN LIFE</v>
      </c>
      <c r="D5" s="35">
        <v>1061569</v>
      </c>
      <c r="E5" s="53">
        <v>15</v>
      </c>
      <c r="F5" s="35">
        <v>0</v>
      </c>
      <c r="G5" s="35">
        <v>26</v>
      </c>
      <c r="H5" s="35">
        <v>75</v>
      </c>
      <c r="I5" s="35">
        <v>0</v>
      </c>
      <c r="J5" s="35">
        <v>0</v>
      </c>
      <c r="K5" s="35">
        <v>0</v>
      </c>
      <c r="L5" s="35">
        <v>3621</v>
      </c>
      <c r="M5" s="36">
        <f t="shared" ref="M5:M11" si="0">D5-E5+F5+G5-H5+I5+L5+J5+K5</f>
        <v>1065126</v>
      </c>
      <c r="N5" s="62"/>
      <c r="O5" s="4"/>
    </row>
    <row r="6" spans="2:15" ht="15.75">
      <c r="B6" s="37">
        <f>k_total_tec_1020!B6</f>
        <v>2</v>
      </c>
      <c r="C6" s="34" t="str">
        <f>k_total_tec_1020!C6</f>
        <v>AZT VIITORUL TAU</v>
      </c>
      <c r="D6" s="35">
        <v>1607442</v>
      </c>
      <c r="E6" s="53">
        <v>12</v>
      </c>
      <c r="F6" s="35">
        <v>4</v>
      </c>
      <c r="G6" s="35">
        <v>2</v>
      </c>
      <c r="H6" s="35">
        <v>159</v>
      </c>
      <c r="I6" s="35">
        <v>0</v>
      </c>
      <c r="J6" s="35">
        <v>0</v>
      </c>
      <c r="K6" s="35">
        <v>0</v>
      </c>
      <c r="L6" s="35">
        <v>3621</v>
      </c>
      <c r="M6" s="36">
        <f t="shared" si="0"/>
        <v>1610898</v>
      </c>
      <c r="N6" s="62"/>
      <c r="O6" s="4"/>
    </row>
    <row r="7" spans="2:15" ht="15.75">
      <c r="B7" s="37">
        <f>k_total_tec_1020!B7</f>
        <v>3</v>
      </c>
      <c r="C7" s="38" t="str">
        <f>k_total_tec_1020!C7</f>
        <v>BCR</v>
      </c>
      <c r="D7" s="35">
        <v>684196</v>
      </c>
      <c r="E7" s="53">
        <v>5</v>
      </c>
      <c r="F7" s="35">
        <v>14</v>
      </c>
      <c r="G7" s="35">
        <v>38</v>
      </c>
      <c r="H7" s="35">
        <v>33</v>
      </c>
      <c r="I7" s="35">
        <v>0</v>
      </c>
      <c r="J7" s="35">
        <v>0</v>
      </c>
      <c r="K7" s="35">
        <v>0</v>
      </c>
      <c r="L7" s="35">
        <v>3621</v>
      </c>
      <c r="M7" s="36">
        <f t="shared" si="0"/>
        <v>687831</v>
      </c>
      <c r="N7" s="62"/>
      <c r="O7" s="4"/>
    </row>
    <row r="8" spans="2:15" ht="15.75">
      <c r="B8" s="37">
        <f>k_total_tec_1020!B8</f>
        <v>4</v>
      </c>
      <c r="C8" s="38" t="str">
        <f>k_total_tec_1020!C8</f>
        <v>BRD</v>
      </c>
      <c r="D8" s="35">
        <v>471155</v>
      </c>
      <c r="E8" s="53">
        <v>8</v>
      </c>
      <c r="F8" s="35">
        <v>2</v>
      </c>
      <c r="G8" s="35">
        <v>260</v>
      </c>
      <c r="H8" s="35">
        <v>8</v>
      </c>
      <c r="I8" s="35">
        <v>0</v>
      </c>
      <c r="J8" s="35">
        <v>0</v>
      </c>
      <c r="K8" s="35">
        <v>0</v>
      </c>
      <c r="L8" s="35">
        <v>3626</v>
      </c>
      <c r="M8" s="36">
        <f t="shared" si="0"/>
        <v>475027</v>
      </c>
      <c r="N8" s="62"/>
      <c r="O8" s="4"/>
    </row>
    <row r="9" spans="2:15" ht="15.75">
      <c r="B9" s="37">
        <f>k_total_tec_1020!B9</f>
        <v>5</v>
      </c>
      <c r="C9" s="38" t="str">
        <f>k_total_tec_1020!C9</f>
        <v>VITAL</v>
      </c>
      <c r="D9" s="35">
        <v>950229</v>
      </c>
      <c r="E9" s="53">
        <v>15</v>
      </c>
      <c r="F9" s="35">
        <v>1</v>
      </c>
      <c r="G9" s="35">
        <v>0</v>
      </c>
      <c r="H9" s="35">
        <v>102</v>
      </c>
      <c r="I9" s="35">
        <v>1</v>
      </c>
      <c r="J9" s="35">
        <v>0</v>
      </c>
      <c r="K9" s="35">
        <v>0</v>
      </c>
      <c r="L9" s="35">
        <v>3621</v>
      </c>
      <c r="M9" s="36">
        <f t="shared" si="0"/>
        <v>953735</v>
      </c>
      <c r="N9" s="62"/>
      <c r="O9" s="4"/>
    </row>
    <row r="10" spans="2:15" ht="15.75">
      <c r="B10" s="37">
        <f>k_total_tec_1020!B10</f>
        <v>6</v>
      </c>
      <c r="C10" s="38" t="str">
        <f>k_total_tec_1020!C10</f>
        <v>ARIPI</v>
      </c>
      <c r="D10" s="35">
        <v>785021</v>
      </c>
      <c r="E10" s="53">
        <v>9</v>
      </c>
      <c r="F10" s="35">
        <v>0</v>
      </c>
      <c r="G10" s="35">
        <v>1</v>
      </c>
      <c r="H10" s="35">
        <v>52</v>
      </c>
      <c r="I10" s="35">
        <v>0</v>
      </c>
      <c r="J10" s="35">
        <v>0</v>
      </c>
      <c r="K10" s="35">
        <v>1</v>
      </c>
      <c r="L10" s="35">
        <v>3621</v>
      </c>
      <c r="M10" s="36">
        <f t="shared" si="0"/>
        <v>788583</v>
      </c>
      <c r="N10" s="62"/>
      <c r="O10" s="4"/>
    </row>
    <row r="11" spans="2:15" ht="15.75">
      <c r="B11" s="37">
        <f>k_total_tec_1020!B11</f>
        <v>7</v>
      </c>
      <c r="C11" s="38" t="str">
        <f>k_total_tec_1020!C11</f>
        <v>NN</v>
      </c>
      <c r="D11" s="35">
        <v>2029892</v>
      </c>
      <c r="E11" s="53">
        <v>5</v>
      </c>
      <c r="F11" s="35">
        <v>48</v>
      </c>
      <c r="G11" s="35">
        <v>16</v>
      </c>
      <c r="H11" s="35">
        <v>225</v>
      </c>
      <c r="I11" s="35">
        <v>0</v>
      </c>
      <c r="J11" s="35">
        <v>0</v>
      </c>
      <c r="K11" s="35">
        <v>3</v>
      </c>
      <c r="L11" s="35">
        <v>3621</v>
      </c>
      <c r="M11" s="36">
        <f t="shared" si="0"/>
        <v>2033350</v>
      </c>
      <c r="N11" s="62"/>
      <c r="O11" s="4"/>
    </row>
    <row r="12" spans="2:15" ht="15.75" thickBot="1">
      <c r="B12" s="99" t="s">
        <v>2</v>
      </c>
      <c r="C12" s="100"/>
      <c r="D12" s="31">
        <f t="shared" ref="D12:M12" si="1">SUM(D5:D11)</f>
        <v>7589504</v>
      </c>
      <c r="E12" s="31">
        <f t="shared" si="1"/>
        <v>69</v>
      </c>
      <c r="F12" s="31">
        <f t="shared" si="1"/>
        <v>69</v>
      </c>
      <c r="G12" s="31">
        <f t="shared" si="1"/>
        <v>343</v>
      </c>
      <c r="H12" s="31">
        <f t="shared" si="1"/>
        <v>654</v>
      </c>
      <c r="I12" s="31">
        <f t="shared" si="1"/>
        <v>1</v>
      </c>
      <c r="J12" s="31">
        <f t="shared" si="1"/>
        <v>0</v>
      </c>
      <c r="K12" s="31">
        <f t="shared" si="1"/>
        <v>4</v>
      </c>
      <c r="L12" s="31">
        <f t="shared" si="1"/>
        <v>25352</v>
      </c>
      <c r="M12" s="32">
        <f t="shared" si="1"/>
        <v>7614550</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B2:M2"/>
    <mergeCell ref="B3:B4"/>
    <mergeCell ref="B12:C12"/>
    <mergeCell ref="L3:L4"/>
    <mergeCell ref="C3:C4"/>
    <mergeCell ref="M3:M4"/>
    <mergeCell ref="D3:D4"/>
    <mergeCell ref="G3:G4"/>
    <mergeCell ref="H3:K3"/>
    <mergeCell ref="E3:E4"/>
    <mergeCell ref="F3:F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K3"/>
  <sheetViews>
    <sheetView workbookViewId="0">
      <selection activeCell="H41" sqref="H41"/>
    </sheetView>
  </sheetViews>
  <sheetFormatPr defaultRowHeight="12.75"/>
  <cols>
    <col min="2" max="11" width="16.140625" customWidth="1"/>
  </cols>
  <sheetData>
    <row r="1" spans="2:11" ht="13.5" thickBot="1"/>
    <row r="2" spans="2:11" ht="25.5">
      <c r="B2" s="63" t="s">
        <v>147</v>
      </c>
      <c r="C2" s="48" t="s">
        <v>151</v>
      </c>
      <c r="D2" s="48" t="s">
        <v>155</v>
      </c>
      <c r="E2" s="48" t="s">
        <v>159</v>
      </c>
      <c r="F2" s="48" t="s">
        <v>163</v>
      </c>
      <c r="G2" s="48" t="s">
        <v>167</v>
      </c>
      <c r="H2" s="48" t="s">
        <v>171</v>
      </c>
      <c r="I2" s="48" t="s">
        <v>175</v>
      </c>
      <c r="J2" s="48" t="s">
        <v>179</v>
      </c>
      <c r="K2" s="49" t="s">
        <v>183</v>
      </c>
    </row>
    <row r="3" spans="2:11" ht="15.75" thickBot="1">
      <c r="B3" s="64">
        <v>7509558</v>
      </c>
      <c r="C3" s="65">
        <v>7523201</v>
      </c>
      <c r="D3" s="65">
        <v>7531201</v>
      </c>
      <c r="E3" s="65">
        <v>7540064</v>
      </c>
      <c r="F3" s="65">
        <v>7553346</v>
      </c>
      <c r="G3" s="65">
        <v>7563259</v>
      </c>
      <c r="H3" s="65">
        <v>7568421</v>
      </c>
      <c r="I3" s="65">
        <v>7574466</v>
      </c>
      <c r="J3" s="65">
        <v>7589504</v>
      </c>
      <c r="K3" s="66">
        <v>7614550</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K5"/>
  <sheetViews>
    <sheetView workbookViewId="0">
      <selection activeCell="J19" sqref="J19"/>
    </sheetView>
  </sheetViews>
  <sheetFormatPr defaultRowHeight="12.75"/>
  <cols>
    <col min="2" max="11" width="16.7109375" customWidth="1"/>
  </cols>
  <sheetData>
    <row r="1" spans="2:11" ht="25.5">
      <c r="B1" s="63" t="s">
        <v>147</v>
      </c>
      <c r="C1" s="48" t="s">
        <v>151</v>
      </c>
      <c r="D1" s="48" t="s">
        <v>155</v>
      </c>
      <c r="E1" s="48" t="s">
        <v>159</v>
      </c>
      <c r="F1" s="48" t="s">
        <v>163</v>
      </c>
      <c r="G1" s="48" t="s">
        <v>167</v>
      </c>
      <c r="H1" s="48" t="s">
        <v>171</v>
      </c>
      <c r="I1" s="48" t="s">
        <v>175</v>
      </c>
      <c r="J1" s="48" t="s">
        <v>179</v>
      </c>
      <c r="K1" s="49" t="s">
        <v>183</v>
      </c>
    </row>
    <row r="2" spans="2:11" ht="15.75" thickBot="1">
      <c r="B2" s="64">
        <v>3411765</v>
      </c>
      <c r="C2" s="65">
        <v>3425735</v>
      </c>
      <c r="D2" s="65">
        <v>3433979</v>
      </c>
      <c r="E2" s="65">
        <v>3443256</v>
      </c>
      <c r="F2" s="65">
        <v>3456948</v>
      </c>
      <c r="G2" s="65">
        <v>3467335</v>
      </c>
      <c r="H2" s="65">
        <v>3472774</v>
      </c>
      <c r="I2" s="65">
        <v>3479141</v>
      </c>
      <c r="J2" s="65">
        <v>3494375</v>
      </c>
      <c r="K2" s="66">
        <v>3519727</v>
      </c>
    </row>
    <row r="5" spans="2:11">
      <c r="B5" s="4"/>
      <c r="C5" s="4"/>
      <c r="D5" s="4"/>
      <c r="E5" s="4"/>
      <c r="F5" s="4"/>
      <c r="G5" s="4"/>
      <c r="H5" s="4"/>
      <c r="I5" s="4"/>
      <c r="J5" s="4"/>
      <c r="K5" s="4"/>
    </row>
  </sheetData>
  <phoneticPr fontId="0" type="noConversion"/>
  <pageMargins left="0.75" right="0.75" top="1" bottom="1" header="0.5" footer="0.5"/>
  <pageSetup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k_total_tec_1020</vt:lpstr>
      <vt:lpstr>regularizati_1020</vt:lpstr>
      <vt:lpstr>evolutie_rp_1020</vt:lpstr>
      <vt:lpstr>sume_euro_1020</vt:lpstr>
      <vt:lpstr>sume_euro_1020_graf</vt:lpstr>
      <vt:lpstr>evolutie_contrib_1020</vt:lpstr>
      <vt:lpstr>part_fonduri_1020</vt:lpstr>
      <vt:lpstr>evolutie_rp_1020_graf</vt:lpstr>
      <vt:lpstr>evolutie_aleatorii_1020_graf</vt:lpstr>
      <vt:lpstr>participanti_judete_1020</vt:lpstr>
      <vt:lpstr>participanti_jud_dom_1020</vt:lpstr>
      <vt:lpstr>conturi_goale_1020</vt:lpstr>
      <vt:lpstr>rp_sexe_1020</vt:lpstr>
      <vt:lpstr>Sheet1</vt:lpstr>
      <vt:lpstr>rp_varste_sexe_1020</vt:lpstr>
      <vt:lpstr>Sheet3</vt:lpstr>
      <vt:lpstr>evolutie_contrib_1020!Print_Area</vt:lpstr>
      <vt:lpstr>evolutie_rp_1020!Print_Area</vt:lpstr>
      <vt:lpstr>k_total_tec_1020!Print_Area</vt:lpstr>
      <vt:lpstr>part_fonduri_1020!Print_Area</vt:lpstr>
      <vt:lpstr>participanti_judete_1020!Print_Area</vt:lpstr>
      <vt:lpstr>rp_sexe_1020!Print_Area</vt:lpstr>
      <vt:lpstr>rp_varste_sexe_1020!Print_Area</vt:lpstr>
      <vt:lpstr>sume_euro_1020!Print_Area</vt:lpstr>
      <vt:lpstr>sume_euro_1020_graf!Print_Area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2020-12-28T14:57:40Z</cp:lastPrinted>
  <dcterms:created xsi:type="dcterms:W3CDTF">2008-08-08T07:39:32Z</dcterms:created>
  <dcterms:modified xsi:type="dcterms:W3CDTF">2020-12-29T08:34:55Z</dcterms:modified>
</cp:coreProperties>
</file>