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920" sheetId="23" r:id="rId1"/>
    <sheet name="regularizati_0920" sheetId="31" r:id="rId2"/>
    <sheet name="evolutie_rp_0920" sheetId="1" r:id="rId3"/>
    <sheet name="sume_euro_0920" sheetId="15" r:id="rId4"/>
    <sheet name="sume_euro_0920_graf" sheetId="16" r:id="rId5"/>
    <sheet name="evolutie_contrib_0920" sheetId="25" r:id="rId6"/>
    <sheet name="part_fonduri_0920" sheetId="24" r:id="rId7"/>
    <sheet name="evolutie_rp_0920_graf" sheetId="13" r:id="rId8"/>
    <sheet name="evolutie_aleatorii_0920_graf" sheetId="14" r:id="rId9"/>
    <sheet name="participanti_judete_0920" sheetId="17" r:id="rId10"/>
    <sheet name="participanti_jud_dom_0920" sheetId="32" r:id="rId11"/>
    <sheet name="conturi_goale_0920" sheetId="30" r:id="rId12"/>
    <sheet name="rp_sexe_0920" sheetId="26" r:id="rId13"/>
    <sheet name="Sheet1" sheetId="33" r:id="rId14"/>
    <sheet name="rp_varste_sexe_0920" sheetId="28" r:id="rId15"/>
    <sheet name="Sheet2" sheetId="34" r:id="rId16"/>
  </sheets>
  <externalReferences>
    <externalReference r:id="rId17"/>
  </externalReferences>
  <definedNames>
    <definedName name="_xlnm.Print_Area" localSheetId="5">evolutie_contrib_0920!$B$2:$L$13</definedName>
    <definedName name="_xlnm.Print_Area" localSheetId="2">evolutie_rp_0920!$B$2:$L$12</definedName>
    <definedName name="_xlnm.Print_Area" localSheetId="0">k_total_tec_0920!$B$2:$K$16</definedName>
    <definedName name="_xlnm.Print_Area" localSheetId="6">part_fonduri_0920!$B$2:$M$12</definedName>
    <definedName name="_xlnm.Print_Area" localSheetId="10">participanti_jud_dom_0920!#REF!</definedName>
    <definedName name="_xlnm.Print_Area" localSheetId="9">participanti_judete_0920!$B$2:$E$48</definedName>
    <definedName name="_xlnm.Print_Area" localSheetId="12">rp_sexe_0920!$B$2:$F$12</definedName>
    <definedName name="_xlnm.Print_Area" localSheetId="14">rp_varste_sexe_0920!$B$2:$P$14</definedName>
    <definedName name="_xlnm.Print_Area" localSheetId="3">sume_euro_0920!$B$2:$M$13</definedName>
  </definedNames>
  <calcPr calcId="125725"/>
</workbook>
</file>

<file path=xl/calcChain.xml><?xml version="1.0" encoding="utf-8"?>
<calcChain xmlns="http://schemas.openxmlformats.org/spreadsheetml/2006/main">
  <c r="B5" i="26"/>
  <c r="C5"/>
  <c r="D5"/>
  <c r="D12" s="1"/>
  <c r="D48" i="17"/>
  <c r="E14" s="1"/>
  <c r="E37"/>
  <c r="M6" i="24"/>
  <c r="L13" i="15"/>
  <c r="L12" i="1"/>
  <c r="L12" i="25"/>
  <c r="L11"/>
  <c r="L10"/>
  <c r="L9"/>
  <c r="L8"/>
  <c r="L7"/>
  <c r="L6"/>
  <c r="M7" i="15"/>
  <c r="M8"/>
  <c r="M9"/>
  <c r="M10"/>
  <c r="M11"/>
  <c r="M12"/>
  <c r="M6"/>
  <c r="M13" s="1"/>
  <c r="K13"/>
  <c r="K13" i="25" s="1"/>
  <c r="K12" i="1"/>
  <c r="K12" i="25"/>
  <c r="K11"/>
  <c r="K10"/>
  <c r="K9"/>
  <c r="K8"/>
  <c r="K7"/>
  <c r="K6"/>
  <c r="J13" i="15"/>
  <c r="J12" i="1"/>
  <c r="J12" i="25"/>
  <c r="J11"/>
  <c r="J10"/>
  <c r="J9"/>
  <c r="J8"/>
  <c r="J7"/>
  <c r="J6"/>
  <c r="I12" i="1"/>
  <c r="I13" i="15"/>
  <c r="I13" i="25" s="1"/>
  <c r="I12"/>
  <c r="I11"/>
  <c r="I10"/>
  <c r="I9"/>
  <c r="I8"/>
  <c r="I7"/>
  <c r="I6"/>
  <c r="H12" i="1"/>
  <c r="H13" i="15"/>
  <c r="H12" i="25"/>
  <c r="H11"/>
  <c r="H10"/>
  <c r="H9"/>
  <c r="H8"/>
  <c r="H7"/>
  <c r="H6"/>
  <c r="G12" i="1"/>
  <c r="G13" i="15"/>
  <c r="G13" i="25" s="1"/>
  <c r="G12"/>
  <c r="G11"/>
  <c r="G10"/>
  <c r="G9"/>
  <c r="G8"/>
  <c r="G7"/>
  <c r="G6"/>
  <c r="F7" i="31"/>
  <c r="F8"/>
  <c r="F9"/>
  <c r="F10"/>
  <c r="F11"/>
  <c r="F12"/>
  <c r="F6"/>
  <c r="F12" i="1"/>
  <c r="F13" i="25" s="1"/>
  <c r="F13" i="15"/>
  <c r="F12" i="25"/>
  <c r="F11"/>
  <c r="F10"/>
  <c r="F9"/>
  <c r="F8"/>
  <c r="F7"/>
  <c r="F6"/>
  <c r="E12" i="1"/>
  <c r="E13" i="15"/>
  <c r="E13" i="25"/>
  <c r="E12"/>
  <c r="E11"/>
  <c r="E10"/>
  <c r="E9"/>
  <c r="E8"/>
  <c r="E7"/>
  <c r="E6"/>
  <c r="D13" i="15"/>
  <c r="D12" i="1"/>
  <c r="D12" i="25"/>
  <c r="D11"/>
  <c r="D10"/>
  <c r="D9"/>
  <c r="D8"/>
  <c r="D7"/>
  <c r="D6"/>
  <c r="D53" i="32"/>
  <c r="E8" i="28"/>
  <c r="D8" s="1"/>
  <c r="F8"/>
  <c r="G8"/>
  <c r="H8"/>
  <c r="E9"/>
  <c r="D9" s="1"/>
  <c r="F9"/>
  <c r="G9"/>
  <c r="G14" s="1"/>
  <c r="H9"/>
  <c r="E10"/>
  <c r="D10" s="1"/>
  <c r="F10"/>
  <c r="G10"/>
  <c r="H10"/>
  <c r="E11"/>
  <c r="D11" s="1"/>
  <c r="F11"/>
  <c r="G11"/>
  <c r="H11"/>
  <c r="E12"/>
  <c r="F12"/>
  <c r="G12"/>
  <c r="D12" s="1"/>
  <c r="H12"/>
  <c r="H14" s="1"/>
  <c r="E13"/>
  <c r="D13" s="1"/>
  <c r="F13"/>
  <c r="G13"/>
  <c r="H13"/>
  <c r="E7"/>
  <c r="D7"/>
  <c r="F7"/>
  <c r="F14" s="1"/>
  <c r="G7"/>
  <c r="H7"/>
  <c r="J12" i="24"/>
  <c r="L12"/>
  <c r="E34" i="17"/>
  <c r="M7" i="24"/>
  <c r="M8"/>
  <c r="M9"/>
  <c r="M10"/>
  <c r="M11"/>
  <c r="M5"/>
  <c r="M12" s="1"/>
  <c r="K12"/>
  <c r="F13" i="23"/>
  <c r="K14" i="28"/>
  <c r="O14"/>
  <c r="K7" i="23"/>
  <c r="K8"/>
  <c r="K9"/>
  <c r="K10"/>
  <c r="K11"/>
  <c r="K12"/>
  <c r="K6"/>
  <c r="I7"/>
  <c r="I6"/>
  <c r="I13" s="1"/>
  <c r="I8"/>
  <c r="I9"/>
  <c r="I10"/>
  <c r="I11"/>
  <c r="I12"/>
  <c r="D12" i="24"/>
  <c r="G13" i="31"/>
  <c r="H9" s="1"/>
  <c r="E13" i="23"/>
  <c r="D13"/>
  <c r="D11" i="26"/>
  <c r="D10"/>
  <c r="D9"/>
  <c r="D8"/>
  <c r="D6"/>
  <c r="D7"/>
  <c r="E12"/>
  <c r="F12"/>
  <c r="K13" i="31"/>
  <c r="J13"/>
  <c r="D13"/>
  <c r="E13"/>
  <c r="F13" s="1"/>
  <c r="I12"/>
  <c r="I11"/>
  <c r="C11"/>
  <c r="I10"/>
  <c r="C10"/>
  <c r="I9"/>
  <c r="C9"/>
  <c r="I8"/>
  <c r="C8"/>
  <c r="I7"/>
  <c r="C7"/>
  <c r="I6"/>
  <c r="B6"/>
  <c r="J13" i="23"/>
  <c r="G13"/>
  <c r="H13"/>
  <c r="C12" i="28"/>
  <c r="C11"/>
  <c r="C10"/>
  <c r="C9"/>
  <c r="C8"/>
  <c r="C7"/>
  <c r="B7"/>
  <c r="C10" i="26"/>
  <c r="C9"/>
  <c r="C8"/>
  <c r="C7"/>
  <c r="C6"/>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10" i="31"/>
  <c r="E31" i="17"/>
  <c r="E9"/>
  <c r="K13" i="23"/>
  <c r="B6" i="26"/>
  <c r="B8" i="28"/>
  <c r="B6" i="24"/>
  <c r="B7" i="25"/>
  <c r="B6" i="1"/>
  <c r="B7" i="15"/>
  <c r="E21" i="17"/>
  <c r="E15"/>
  <c r="E38"/>
  <c r="E43"/>
  <c r="E24"/>
  <c r="E40"/>
  <c r="E11"/>
  <c r="E35"/>
  <c r="E5"/>
  <c r="E41"/>
  <c r="E26"/>
  <c r="E27"/>
  <c r="E17"/>
  <c r="E6"/>
  <c r="E28"/>
  <c r="E19"/>
  <c r="E8"/>
  <c r="E44"/>
  <c r="E32"/>
  <c r="E25"/>
  <c r="E20"/>
  <c r="E47"/>
  <c r="E12"/>
  <c r="E45"/>
  <c r="E33"/>
  <c r="E36"/>
  <c r="E39"/>
  <c r="E22"/>
  <c r="B7" i="24"/>
  <c r="B7" i="1"/>
  <c r="B7" i="26"/>
  <c r="B8" i="25"/>
  <c r="B9" i="28"/>
  <c r="B8" i="15"/>
  <c r="B10" i="28"/>
  <c r="B8" i="24"/>
  <c r="B9" i="25"/>
  <c r="B9" i="15"/>
  <c r="B8" i="1"/>
  <c r="B8" i="26"/>
  <c r="B10" i="15"/>
  <c r="B9" i="26"/>
  <c r="B9" i="24"/>
  <c r="B9" i="1"/>
  <c r="B11" i="28"/>
  <c r="B10" i="25"/>
  <c r="B10" i="24"/>
  <c r="B11" i="25"/>
  <c r="B10" i="1"/>
  <c r="B12" i="28"/>
  <c r="B10" i="26"/>
  <c r="B11" i="15"/>
  <c r="B12" i="25"/>
  <c r="B12" i="15"/>
  <c r="B11" i="1"/>
  <c r="B13" i="28"/>
  <c r="B11" i="26"/>
  <c r="B11" i="24"/>
  <c r="E10" i="17"/>
  <c r="E7"/>
  <c r="E18"/>
  <c r="E23"/>
  <c r="E29"/>
  <c r="H11" i="31"/>
  <c r="I13"/>
  <c r="E13" i="17"/>
  <c r="E46"/>
  <c r="E42"/>
  <c r="E16"/>
  <c r="E30"/>
  <c r="H8" i="31"/>
  <c r="H12"/>
  <c r="D14" i="28" l="1"/>
  <c r="E14"/>
  <c r="E48" i="17"/>
  <c r="L13" i="25"/>
  <c r="D13"/>
  <c r="J13"/>
  <c r="H13"/>
  <c r="H7" i="31"/>
  <c r="H6"/>
  <c r="H13"/>
</calcChain>
</file>

<file path=xl/sharedStrings.xml><?xml version="1.0" encoding="utf-8"?>
<sst xmlns="http://schemas.openxmlformats.org/spreadsheetml/2006/main" count="412" uniqueCount="233">
  <si>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</si>
  <si>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</si>
  <si>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</si>
  <si>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</si>
  <si>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</si>
  <si>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</si>
  <si>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</si>
  <si>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</si>
  <si>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</si>
  <si>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</si>
  <si>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</si>
  <si>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</si>
  <si>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</si>
  <si>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</si>
  <si>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</si>
  <si>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</si>
  <si>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</si>
  <si>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</si>
  <si>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</si>
  <si>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</si>
  <si>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</si>
  <si>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</si>
  <si>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</si>
  <si>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</si>
  <si>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</si>
  <si>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</si>
  <si>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</si>
  <si>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</si>
  <si>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</si>
  <si>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</si>
  <si>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</si>
  <si>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</si>
  <si>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</si>
  <si>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</si>
  <si>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</si>
  <si>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</si>
  <si>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</si>
  <si>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</si>
  <si>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</si>
  <si>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</si>
  <si>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</si>
  <si>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</si>
  <si>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</si>
  <si>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</si>
  <si>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</si>
  <si>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</si>
  <si>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</si>
  <si>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</si>
  <si>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</si>
  <si>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</si>
  <si>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</si>
  <si>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</si>
  <si>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</si>
  <si>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</si>
  <si>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</si>
  <si>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</si>
  <si>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</si>
  <si>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</si>
  <si>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</si>
  <si>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</si>
  <si>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</si>
  <si>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</si>
  <si>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</si>
  <si>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</si>
  <si>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</si>
  <si>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</si>
  <si>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</si>
  <si>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</si>
  <si>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</si>
  <si>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</si>
  <si>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</si>
  <si>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</si>
  <si>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</si>
  <si>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</si>
  <si>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</si>
  <si>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</si>
  <si>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</si>
  <si>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</si>
  <si>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</si>
  <si>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</si>
  <si>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</si>
  <si>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</si>
  <si>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</si>
  <si>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</si>
  <si>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</si>
  <si>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</si>
  <si>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</si>
  <si>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</si>
  <si>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</si>
  <si>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</si>
  <si>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</si>
  <si>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</si>
  <si>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</si>
  <si>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</si>
  <si>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</si>
  <si>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</si>
  <si>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</si>
  <si>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</si>
  <si>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</si>
  <si>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</si>
  <si>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</si>
  <si>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</si>
  <si>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</si>
  <si>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</si>
  <si>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</si>
  <si>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</si>
  <si>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</si>
  <si>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</si>
  <si>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</si>
  <si>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</si>
  <si>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</si>
  <si>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</si>
  <si>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</si>
  <si>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</si>
  <si>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</si>
  <si>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</si>
  <si>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</si>
  <si>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</si>
  <si>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</si>
  <si>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</si>
  <si>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</si>
  <si>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</si>
  <si>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</si>
  <si>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</si>
  <si>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</si>
  <si>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</si>
  <si>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</si>
  <si>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</si>
  <si>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</si>
  <si>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</si>
  <si>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</si>
  <si>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</si>
  <si>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</si>
  <si>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</si>
  <si>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</si>
  <si>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</si>
  <si>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</si>
  <si>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</si>
  <si>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</si>
  <si>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</si>
  <si>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</si>
  <si>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</si>
  <si>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</si>
  <si>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</si>
  <si>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</si>
  <si>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</si>
  <si>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</si>
  <si>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</si>
  <si>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</si>
  <si>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</si>
  <si>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</si>
  <si>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</si>
  <si>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</si>
  <si>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</si>
  <si>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</si>
  <si>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</si>
  <si>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</si>
  <si>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2020</t>
  </si>
  <si>
    <t>Ianuarie 2020'</t>
  </si>
  <si>
    <t xml:space="preserve">1Euro 4,8438 BNR 18/03/2020)              </t>
  </si>
  <si>
    <t>ianuarie 2020</t>
  </si>
  <si>
    <t>FEBRUARIE 2020</t>
  </si>
  <si>
    <t>Februarie 2020'</t>
  </si>
  <si>
    <t xml:space="preserve">1Euro 4,8360 BNR 16/04/2020)              </t>
  </si>
  <si>
    <t>februarie 2020</t>
  </si>
  <si>
    <t>MARTIE 2020</t>
  </si>
  <si>
    <t>Martie 2020'</t>
  </si>
  <si>
    <t xml:space="preserve">1Euro 4,8392 BNR 18/05/2020)              </t>
  </si>
  <si>
    <t>martie 2020</t>
  </si>
  <si>
    <t>APRILIE 2020</t>
  </si>
  <si>
    <t>Aprilie 2020'</t>
  </si>
  <si>
    <t>aprilie 2020</t>
  </si>
  <si>
    <t xml:space="preserve">1Euro 4,8394 BNR 18/06/2020)              </t>
  </si>
  <si>
    <t>MAI 2020</t>
  </si>
  <si>
    <t>Mai 2020'</t>
  </si>
  <si>
    <t xml:space="preserve">1Euro 4,8427 BNR 20/07/2020)              </t>
  </si>
  <si>
    <t>mai 2020</t>
  </si>
  <si>
    <t>IUNIE 2020</t>
  </si>
  <si>
    <t>Iunie 2020'</t>
  </si>
  <si>
    <t xml:space="preserve">1Euro 4,8349 BNR 18/08/2020)              </t>
  </si>
  <si>
    <t>iunie 2020</t>
  </si>
  <si>
    <t>IULIE 2020</t>
  </si>
  <si>
    <t>Iulie 2020'</t>
  </si>
  <si>
    <t>iulie 2020</t>
  </si>
  <si>
    <t xml:space="preserve">1Euro 4,8582 BNR 18/09/2020)              </t>
  </si>
  <si>
    <t>AUGUST 2020</t>
  </si>
  <si>
    <t>August 2020'</t>
  </si>
  <si>
    <t>august 2020</t>
  </si>
  <si>
    <t xml:space="preserve">1Euro 4,8746 BNR 19/10/2020)              </t>
  </si>
  <si>
    <t>SEPTEMBRIE 2020</t>
  </si>
  <si>
    <t>Septembrie 2020'</t>
  </si>
  <si>
    <t>Numar participanti in Registrul Participantilor la luna de referinta  AUGUST 2020</t>
  </si>
  <si>
    <t>Transferuri validate catre alte fonduri la luna de referinta SEPTEMBRIE 2020</t>
  </si>
  <si>
    <t>Transferuri validate de la alte fonduri la luna de referinta   SEPTEMBRIE 2020</t>
  </si>
  <si>
    <t>Acte aderare validate pentru luna de referinta  SEPTEMBRIE 2020</t>
  </si>
  <si>
    <t>Asigurati repartizati aleatoriu la luna de referinta SEPTEMBRIE 2020</t>
  </si>
  <si>
    <t>Numar participanti in Registrul participantilor dupa repartizarea aleatorie la luna de referinta   SEPTEMBRIE  2020</t>
  </si>
  <si>
    <t>Numar de participanti pentru care se fac viramente in luna de referinta SEPTEMBRIE 2020</t>
  </si>
  <si>
    <t>septembrie 2020</t>
  </si>
  <si>
    <t>(BNR  18/11/2020)</t>
  </si>
  <si>
    <t xml:space="preserve">1Euro 4,8725BNR 18/11/2020)              </t>
  </si>
  <si>
    <t>Situatie centralizatoare
privind numarul participantilor si contributiile virate la fondurile de pensii administrate privat
aferente lunii de referinta SEPTEMBRIE 2020</t>
  </si>
  <si>
    <t xml:space="preserve">1 EUR </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</si>
  <si>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</si>
  <si>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</si>
  <si>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Numar participanti cu contributii achitate in plus la luni anterioare, regularizate la luna de referinta</t>
    </r>
    <r>
      <rPr>
        <b/>
        <sz val="10"/>
        <color indexed="10"/>
        <rFont val="Arial"/>
        <family val="2"/>
      </rPr>
      <t xml:space="preserve"> (***)</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</si>
  <si>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</si>
  <si>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SEPTEMBRIE  2020</t>
  </si>
  <si>
    <t>Situatie centralizatoare                
privind valoarea in Euro a viramentelor catre fondurile de pensii administrate privat 
aferente lunilor de referinta IANUARIE 2020 - SEPTEMBRIE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</si>
  <si>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</si>
  <si>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</si>
  <si>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</si>
  <si>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</si>
  <si>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</si>
  <si>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</si>
  <si>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</si>
  <si>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</si>
  <si>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</si>
  <si>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Situatie centralizatoare               
privind evolutia contributiei medii in Euro la pilonul II a participantilor pana la luna de referinta 
SEPTEMBRIE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</si>
  <si>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</si>
  <si>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</si>
  <si>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</si>
  <si>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</si>
  <si>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</si>
  <si>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</si>
  <si>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</si>
  <si>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</si>
  <si>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</si>
  <si>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Situatie centralizatoare           
privind repartizarea participantilor dupa judetul 
angajatorului la luna de referinta 
SEPTEMBRIE 2020</t>
  </si>
  <si>
    <t>Situatie centralizatoare privind repartizarea participantilor
 dupa judetul de domiciliu pentru care se fac viramente 
la luna de referinta 
SEPTEMBRIE 2020</t>
  </si>
  <si>
    <t>Situatie centralizatoare privind numarul de participanti  
care nu figurează cu declaraţii depuse 
in sistemul public de pensii</t>
  </si>
  <si>
    <t>Situatie centralizatoare    
privind repartizarea pe sexe a participantilor    
aferente lunii de referinta SEPTEMBRIE 2020</t>
  </si>
  <si>
    <t>Situatie centralizatoare              
privind repartizarea pe sexe si varste a participantilor              
aferente lunii de referinta SEPTEMBRIE 2020</t>
  </si>
</sst>
</file>

<file path=xl/styles.xml><?xml version="1.0" encoding="utf-8"?>
<styleSheet xmlns="http://schemas.openxmlformats.org/spreadsheetml/2006/main">
  <numFmts count="1">
    <numFmt numFmtId="164" formatCode="#,##0.0000"/>
  </numFmts>
  <fonts count="39">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31">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7" fillId="0" borderId="0" xfId="0" applyFont="1" applyFill="1" applyAlignment="1">
      <alignment horizontal="center" vertical="center" wrapText="1"/>
    </xf>
    <xf numFmtId="0" fontId="30" fillId="0" borderId="0" xfId="0" applyFont="1"/>
    <xf numFmtId="0" fontId="0" fillId="0" borderId="0" xfId="0" applyAlignment="1">
      <alignment wrapText="1"/>
    </xf>
    <xf numFmtId="0" fontId="3" fillId="0" borderId="0" xfId="38" applyFont="1"/>
    <xf numFmtId="10" fontId="3" fillId="0" borderId="0" xfId="38" applyNumberFormat="1" applyFont="1"/>
    <xf numFmtId="0" fontId="32" fillId="0" borderId="0" xfId="0" applyFont="1" applyAlignment="1">
      <alignment horizontal="right"/>
    </xf>
    <xf numFmtId="164" fontId="32" fillId="0" borderId="0" xfId="0" applyNumberFormat="1" applyFont="1" applyAlignment="1">
      <alignment horizontal="left" vertical="center"/>
    </xf>
    <xf numFmtId="0" fontId="26" fillId="0" borderId="0" xfId="0" applyFont="1"/>
    <xf numFmtId="3" fontId="26" fillId="0" borderId="0" xfId="0" applyNumberFormat="1" applyFont="1"/>
    <xf numFmtId="0" fontId="32" fillId="0" borderId="0" xfId="0" applyFont="1"/>
    <xf numFmtId="0" fontId="2" fillId="24" borderId="10" xfId="0" applyFont="1" applyFill="1" applyBorder="1" applyAlignment="1">
      <alignment horizontal="center" vertical="center" wrapText="1"/>
    </xf>
    <xf numFmtId="3" fontId="6" fillId="0" borderId="10" xfId="0" applyNumberFormat="1" applyFont="1" applyBorder="1"/>
    <xf numFmtId="3" fontId="6" fillId="0" borderId="11" xfId="0" applyNumberFormat="1" applyFont="1" applyBorder="1"/>
    <xf numFmtId="0" fontId="21" fillId="0" borderId="0" xfId="0" applyFont="1"/>
    <xf numFmtId="4" fontId="0" fillId="0" borderId="0" xfId="0" applyNumberFormat="1"/>
    <xf numFmtId="4" fontId="29" fillId="0" borderId="0" xfId="0" applyNumberFormat="1" applyFont="1" applyBorder="1"/>
    <xf numFmtId="0" fontId="35" fillId="0" borderId="0" xfId="38" applyFont="1"/>
    <xf numFmtId="3" fontId="4" fillId="0" borderId="0" xfId="0" applyNumberFormat="1" applyFont="1" applyBorder="1"/>
    <xf numFmtId="3" fontId="0" fillId="0" borderId="0" xfId="0" applyNumberFormat="1" applyBorder="1"/>
    <xf numFmtId="0" fontId="27" fillId="0" borderId="10" xfId="0" applyFont="1" applyFill="1" applyBorder="1" applyAlignment="1">
      <alignment horizontal="center" vertical="center" wrapText="1"/>
    </xf>
    <xf numFmtId="0" fontId="27" fillId="25" borderId="10" xfId="0" applyFont="1" applyFill="1" applyBorder="1" applyAlignment="1">
      <alignment horizontal="center" vertical="center" wrapText="1"/>
    </xf>
    <xf numFmtId="0" fontId="34" fillId="26" borderId="12" xfId="0" applyFont="1" applyFill="1" applyBorder="1" applyAlignment="1">
      <alignment horizontal="center" vertical="center" wrapText="1"/>
    </xf>
    <xf numFmtId="0" fontId="27" fillId="25" borderId="11" xfId="0" applyFont="1" applyFill="1" applyBorder="1" applyAlignment="1">
      <alignment horizontal="center" vertical="center" wrapText="1"/>
    </xf>
    <xf numFmtId="3" fontId="3" fillId="0" borderId="0" xfId="38" applyNumberFormat="1" applyFont="1"/>
    <xf numFmtId="0" fontId="0" fillId="27" borderId="0" xfId="0" applyFill="1"/>
    <xf numFmtId="0" fontId="2" fillId="24" borderId="12" xfId="0" applyFont="1" applyFill="1" applyBorder="1" applyAlignment="1">
      <alignment horizontal="center" vertical="center" wrapText="1"/>
    </xf>
    <xf numFmtId="3" fontId="27" fillId="25" borderId="10" xfId="0" applyNumberFormat="1" applyFont="1" applyFill="1" applyBorder="1" applyAlignment="1">
      <alignment horizontal="center" vertical="center" wrapText="1"/>
    </xf>
    <xf numFmtId="3" fontId="27" fillId="0" borderId="11" xfId="0" applyNumberFormat="1" applyFont="1" applyFill="1" applyBorder="1" applyAlignment="1">
      <alignment horizontal="center" vertical="center" wrapText="1"/>
    </xf>
    <xf numFmtId="0" fontId="26" fillId="28" borderId="10" xfId="0" applyFont="1" applyFill="1" applyBorder="1" applyAlignment="1">
      <alignment horizontal="center" vertical="center" wrapText="1"/>
    </xf>
    <xf numFmtId="0" fontId="28" fillId="28" borderId="16" xfId="0" applyFont="1" applyFill="1" applyBorder="1" applyAlignment="1">
      <alignment horizontal="centerContinuous"/>
    </xf>
    <xf numFmtId="0" fontId="28" fillId="28" borderId="17" xfId="0" applyFont="1" applyFill="1" applyBorder="1" applyAlignment="1">
      <alignment horizontal="centerContinuous"/>
    </xf>
    <xf numFmtId="3" fontId="28" fillId="28" borderId="17" xfId="0" applyNumberFormat="1" applyFont="1" applyFill="1" applyBorder="1"/>
    <xf numFmtId="3" fontId="28" fillId="28" borderId="18" xfId="0" applyNumberFormat="1" applyFont="1" applyFill="1" applyBorder="1"/>
    <xf numFmtId="0" fontId="26" fillId="29" borderId="12" xfId="0" applyFont="1" applyFill="1" applyBorder="1" applyAlignment="1">
      <alignment horizontal="center"/>
    </xf>
    <xf numFmtId="0" fontId="34" fillId="29" borderId="10" xfId="0" applyFont="1" applyFill="1" applyBorder="1" applyAlignment="1">
      <alignment horizontal="left"/>
    </xf>
    <xf numFmtId="3" fontId="28" fillId="29" borderId="10" xfId="0" applyNumberFormat="1" applyFont="1" applyFill="1" applyBorder="1"/>
    <xf numFmtId="3" fontId="28" fillId="29" borderId="11" xfId="0" applyNumberFormat="1" applyFont="1" applyFill="1" applyBorder="1"/>
    <xf numFmtId="0" fontId="26" fillId="29" borderId="12" xfId="0" quotePrefix="1" applyFont="1" applyFill="1" applyBorder="1" applyAlignment="1">
      <alignment horizontal="center"/>
    </xf>
    <xf numFmtId="0" fontId="26" fillId="29" borderId="10" xfId="0" applyFont="1" applyFill="1" applyBorder="1" applyAlignment="1">
      <alignment horizontal="left"/>
    </xf>
    <xf numFmtId="0" fontId="36" fillId="0" borderId="0" xfId="0" applyFont="1" applyAlignment="1"/>
    <xf numFmtId="164" fontId="37" fillId="0" borderId="0" xfId="0" quotePrefix="1" applyNumberFormat="1" applyFont="1" applyAlignment="1">
      <alignment horizontal="left"/>
    </xf>
    <xf numFmtId="0" fontId="36" fillId="0" borderId="0" xfId="0" applyFont="1"/>
    <xf numFmtId="0" fontId="26" fillId="28" borderId="11" xfId="0" applyFont="1" applyFill="1" applyBorder="1" applyAlignment="1">
      <alignment horizontal="center" vertical="center" wrapText="1"/>
    </xf>
    <xf numFmtId="10" fontId="28" fillId="28" borderId="17" xfId="0" applyNumberFormat="1" applyFont="1" applyFill="1" applyBorder="1"/>
    <xf numFmtId="10" fontId="28" fillId="29" borderId="10" xfId="0" applyNumberFormat="1" applyFont="1" applyFill="1" applyBorder="1"/>
    <xf numFmtId="3" fontId="28" fillId="28" borderId="17" xfId="0" applyNumberFormat="1" applyFont="1" applyFill="1" applyBorder="1" applyAlignment="1">
      <alignment horizontal="right"/>
    </xf>
    <xf numFmtId="3" fontId="28" fillId="28" borderId="18" xfId="0" applyNumberFormat="1" applyFont="1" applyFill="1" applyBorder="1" applyAlignment="1">
      <alignment horizontal="right"/>
    </xf>
    <xf numFmtId="0" fontId="36" fillId="28" borderId="10" xfId="0" applyFont="1" applyFill="1" applyBorder="1" applyAlignment="1">
      <alignment vertical="center" wrapText="1"/>
    </xf>
    <xf numFmtId="0" fontId="28" fillId="29" borderId="10" xfId="0" applyFont="1" applyFill="1" applyBorder="1"/>
    <xf numFmtId="0" fontId="28" fillId="29" borderId="11" xfId="0" applyFont="1" applyFill="1" applyBorder="1"/>
    <xf numFmtId="164" fontId="28" fillId="29" borderId="10" xfId="0" applyNumberFormat="1" applyFont="1" applyFill="1" applyBorder="1"/>
    <xf numFmtId="164" fontId="28" fillId="29" borderId="11" xfId="0" applyNumberFormat="1" applyFont="1" applyFill="1" applyBorder="1"/>
    <xf numFmtId="17" fontId="26" fillId="28" borderId="20" xfId="0" quotePrefix="1" applyNumberFormat="1" applyFont="1" applyFill="1" applyBorder="1" applyAlignment="1">
      <alignment horizontal="center" vertical="center" wrapText="1"/>
    </xf>
    <xf numFmtId="17" fontId="26" fillId="28" borderId="21" xfId="0" quotePrefix="1" applyNumberFormat="1" applyFont="1" applyFill="1" applyBorder="1" applyAlignment="1">
      <alignment horizontal="center" vertical="center" wrapText="1"/>
    </xf>
    <xf numFmtId="0" fontId="26" fillId="28" borderId="12" xfId="0" applyFont="1" applyFill="1" applyBorder="1"/>
    <xf numFmtId="0" fontId="36" fillId="28" borderId="17" xfId="0" applyFont="1" applyFill="1" applyBorder="1" applyAlignment="1">
      <alignment vertical="center" wrapText="1"/>
    </xf>
    <xf numFmtId="0" fontId="36" fillId="28" borderId="18" xfId="0" applyFont="1" applyFill="1" applyBorder="1" applyAlignment="1">
      <alignment vertical="center" wrapText="1"/>
    </xf>
    <xf numFmtId="0" fontId="36" fillId="28" borderId="11" xfId="0" applyFont="1" applyFill="1" applyBorder="1" applyAlignment="1">
      <alignment vertical="center" wrapText="1"/>
    </xf>
    <xf numFmtId="2" fontId="28" fillId="29" borderId="10" xfId="0" applyNumberFormat="1" applyFont="1" applyFill="1" applyBorder="1" applyAlignment="1">
      <alignment horizontal="center"/>
    </xf>
    <xf numFmtId="2" fontId="28" fillId="29" borderId="11" xfId="0" applyNumberFormat="1" applyFont="1" applyFill="1" applyBorder="1" applyAlignment="1">
      <alignment horizontal="center"/>
    </xf>
    <xf numFmtId="2" fontId="28" fillId="28" borderId="17" xfId="0" applyNumberFormat="1" applyFont="1" applyFill="1" applyBorder="1" applyAlignment="1">
      <alignment horizontal="center"/>
    </xf>
    <xf numFmtId="2" fontId="28" fillId="28" borderId="18" xfId="0" applyNumberFormat="1" applyFont="1" applyFill="1" applyBorder="1" applyAlignment="1">
      <alignment horizontal="center"/>
    </xf>
    <xf numFmtId="3" fontId="3" fillId="0" borderId="0" xfId="0" applyNumberFormat="1" applyFont="1" applyFill="1" applyBorder="1"/>
    <xf numFmtId="17" fontId="26" fillId="28" borderId="19" xfId="0" quotePrefix="1" applyNumberFormat="1" applyFont="1" applyFill="1" applyBorder="1" applyAlignment="1">
      <alignment horizontal="center" vertical="center" wrapText="1"/>
    </xf>
    <xf numFmtId="3" fontId="28" fillId="29" borderId="16" xfId="0" applyNumberFormat="1" applyFont="1" applyFill="1" applyBorder="1"/>
    <xf numFmtId="3" fontId="28" fillId="29" borderId="17" xfId="0" applyNumberFormat="1" applyFont="1" applyFill="1" applyBorder="1"/>
    <xf numFmtId="3" fontId="28" fillId="29" borderId="18" xfId="0" applyNumberFormat="1" applyFont="1" applyFill="1" applyBorder="1"/>
    <xf numFmtId="0" fontId="28" fillId="28" borderId="12" xfId="38" applyFont="1" applyFill="1" applyBorder="1" applyAlignment="1">
      <alignment horizontal="center"/>
    </xf>
    <xf numFmtId="0" fontId="28" fillId="28" borderId="10" xfId="38" applyFont="1" applyFill="1" applyBorder="1" applyAlignment="1">
      <alignment horizontal="center"/>
    </xf>
    <xf numFmtId="10" fontId="28" fillId="28" borderId="11" xfId="38" applyNumberFormat="1" applyFont="1" applyFill="1" applyBorder="1" applyAlignment="1">
      <alignment horizontal="center"/>
    </xf>
    <xf numFmtId="0" fontId="28" fillId="28" borderId="16" xfId="38" applyFont="1" applyFill="1" applyBorder="1"/>
    <xf numFmtId="0" fontId="28" fillId="28" borderId="17" xfId="38" applyFont="1" applyFill="1" applyBorder="1"/>
    <xf numFmtId="10" fontId="28" fillId="28" borderId="18" xfId="38" applyNumberFormat="1" applyFont="1" applyFill="1" applyBorder="1"/>
    <xf numFmtId="0" fontId="28" fillId="29" borderId="12" xfId="38" applyFont="1" applyFill="1" applyBorder="1"/>
    <xf numFmtId="0" fontId="28" fillId="29" borderId="10" xfId="38" applyFont="1" applyFill="1" applyBorder="1"/>
    <xf numFmtId="10" fontId="28" fillId="29" borderId="11" xfId="38" applyNumberFormat="1" applyFont="1" applyFill="1" applyBorder="1"/>
    <xf numFmtId="0" fontId="26" fillId="28" borderId="11" xfId="38" applyFont="1" applyFill="1" applyBorder="1" applyAlignment="1">
      <alignment horizontal="center" vertical="center" wrapText="1"/>
    </xf>
    <xf numFmtId="0" fontId="26" fillId="28" borderId="12" xfId="38" applyFont="1" applyFill="1" applyBorder="1" applyAlignment="1">
      <alignment horizontal="center"/>
    </xf>
    <xf numFmtId="0" fontId="26" fillId="28" borderId="10" xfId="38" applyFont="1" applyFill="1" applyBorder="1" applyAlignment="1">
      <alignment horizontal="center"/>
    </xf>
    <xf numFmtId="0" fontId="26" fillId="28" borderId="11" xfId="38" applyFont="1" applyFill="1" applyBorder="1" applyAlignment="1">
      <alignment horizontal="center"/>
    </xf>
    <xf numFmtId="0" fontId="28" fillId="29" borderId="12" xfId="38" applyFont="1" applyFill="1" applyBorder="1" applyAlignment="1">
      <alignment horizontal="center"/>
    </xf>
    <xf numFmtId="3" fontId="28" fillId="29" borderId="11" xfId="37" applyNumberFormat="1" applyFont="1" applyFill="1" applyBorder="1"/>
    <xf numFmtId="3" fontId="28" fillId="28" borderId="18" xfId="37" applyNumberFormat="1" applyFont="1" applyFill="1" applyBorder="1"/>
    <xf numFmtId="17" fontId="28" fillId="29" borderId="12" xfId="0" quotePrefix="1" applyNumberFormat="1" applyFont="1" applyFill="1" applyBorder="1"/>
    <xf numFmtId="17" fontId="28" fillId="29" borderId="16" xfId="0" quotePrefix="1" applyNumberFormat="1" applyFont="1" applyFill="1" applyBorder="1"/>
    <xf numFmtId="0" fontId="0" fillId="29" borderId="19" xfId="0" applyFill="1" applyBorder="1"/>
    <xf numFmtId="0" fontId="0" fillId="29" borderId="16" xfId="0" applyFill="1" applyBorder="1"/>
    <xf numFmtId="0" fontId="26" fillId="28" borderId="10" xfId="0" applyFont="1" applyFill="1" applyBorder="1" applyAlignment="1">
      <alignment horizontal="center" vertical="center" wrapText="1"/>
    </xf>
    <xf numFmtId="0" fontId="26" fillId="28" borderId="13" xfId="0" applyFont="1" applyFill="1" applyBorder="1" applyAlignment="1">
      <alignment horizontal="center" vertical="center" wrapText="1"/>
    </xf>
    <xf numFmtId="0" fontId="26" fillId="28" borderId="14" xfId="0" applyFont="1" applyFill="1" applyBorder="1" applyAlignment="1">
      <alignment horizontal="center" vertical="center"/>
    </xf>
    <xf numFmtId="0" fontId="26" fillId="28" borderId="15" xfId="0" applyFont="1" applyFill="1" applyBorder="1" applyAlignment="1">
      <alignment horizontal="center" vertical="center"/>
    </xf>
    <xf numFmtId="3" fontId="26" fillId="28" borderId="11" xfId="0" applyNumberFormat="1" applyFont="1" applyFill="1" applyBorder="1" applyAlignment="1">
      <alignment horizontal="center" vertical="center" wrapText="1"/>
    </xf>
    <xf numFmtId="0" fontId="26" fillId="28" borderId="12" xfId="0" applyFont="1" applyFill="1" applyBorder="1" applyAlignment="1">
      <alignment horizontal="center" vertical="center" wrapText="1"/>
    </xf>
    <xf numFmtId="3" fontId="26" fillId="28" borderId="10" xfId="0" applyNumberFormat="1"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21" fillId="0" borderId="0" xfId="0" applyFont="1" applyAlignment="1">
      <alignment horizontal="left" vertical="center" wrapText="1"/>
    </xf>
    <xf numFmtId="0" fontId="26" fillId="28" borderId="11" xfId="0" applyFont="1" applyFill="1" applyBorder="1" applyAlignment="1">
      <alignment horizontal="center" vertical="center" wrapText="1"/>
    </xf>
    <xf numFmtId="17" fontId="26" fillId="28" borderId="11" xfId="0" quotePrefix="1" applyNumberFormat="1" applyFont="1" applyFill="1" applyBorder="1" applyAlignment="1">
      <alignment horizontal="center" vertical="center" wrapText="1"/>
    </xf>
    <xf numFmtId="17" fontId="26" fillId="28" borderId="10" xfId="0" quotePrefix="1" applyNumberFormat="1" applyFont="1" applyFill="1" applyBorder="1" applyAlignment="1">
      <alignment horizontal="center" vertical="center" wrapText="1"/>
    </xf>
    <xf numFmtId="0" fontId="28" fillId="28" borderId="16" xfId="0" applyFont="1" applyFill="1" applyBorder="1" applyAlignment="1">
      <alignment horizontal="center"/>
    </xf>
    <xf numFmtId="0" fontId="28" fillId="28" borderId="17" xfId="0" applyFont="1" applyFill="1" applyBorder="1" applyAlignment="1">
      <alignment horizontal="center"/>
    </xf>
    <xf numFmtId="0" fontId="26" fillId="28" borderId="10" xfId="0" quotePrefix="1" applyFont="1" applyFill="1" applyBorder="1" applyAlignment="1">
      <alignment horizontal="center" vertical="center" wrapText="1"/>
    </xf>
    <xf numFmtId="0" fontId="21" fillId="28" borderId="10" xfId="0" applyFont="1" applyFill="1" applyBorder="1" applyAlignment="1">
      <alignment horizontal="center" vertical="center" wrapText="1"/>
    </xf>
    <xf numFmtId="0" fontId="21" fillId="28" borderId="11" xfId="0" applyFont="1" applyFill="1" applyBorder="1" applyAlignment="1">
      <alignment horizontal="center" vertical="center" wrapText="1"/>
    </xf>
    <xf numFmtId="0" fontId="21" fillId="28" borderId="12" xfId="0" applyFont="1" applyFill="1" applyBorder="1" applyAlignment="1">
      <alignment horizontal="center" vertical="center" wrapText="1"/>
    </xf>
    <xf numFmtId="0" fontId="28" fillId="28" borderId="12" xfId="38" applyFont="1" applyFill="1" applyBorder="1" applyAlignment="1">
      <alignment horizontal="center"/>
    </xf>
    <xf numFmtId="0" fontId="28" fillId="28" borderId="10" xfId="38" applyFont="1" applyFill="1" applyBorder="1" applyAlignment="1">
      <alignment horizontal="center"/>
    </xf>
    <xf numFmtId="0" fontId="28" fillId="28" borderId="11" xfId="38" applyFont="1" applyFill="1" applyBorder="1" applyAlignment="1">
      <alignment horizontal="center"/>
    </xf>
    <xf numFmtId="0" fontId="26" fillId="28" borderId="13" xfId="38" applyFont="1" applyFill="1" applyBorder="1" applyAlignment="1">
      <alignment horizontal="center" vertical="center" wrapText="1"/>
    </xf>
    <xf numFmtId="0" fontId="26" fillId="28" borderId="14" xfId="38" applyFont="1" applyFill="1" applyBorder="1" applyAlignment="1">
      <alignment horizontal="center" vertical="center"/>
    </xf>
    <xf numFmtId="0" fontId="26" fillId="28" borderId="15" xfId="38" applyFont="1" applyFill="1" applyBorder="1" applyAlignment="1">
      <alignment horizontal="center" vertical="center"/>
    </xf>
    <xf numFmtId="0" fontId="26" fillId="28" borderId="12" xfId="38" applyFont="1" applyFill="1" applyBorder="1" applyAlignment="1">
      <alignment horizontal="center" vertical="center"/>
    </xf>
    <xf numFmtId="0" fontId="26" fillId="28" borderId="10" xfId="38" applyFont="1" applyFill="1" applyBorder="1" applyAlignment="1">
      <alignment horizontal="center" vertical="center"/>
    </xf>
    <xf numFmtId="0" fontId="26" fillId="28" borderId="13" xfId="37" applyFont="1" applyFill="1" applyBorder="1" applyAlignment="1">
      <alignment horizontal="center" vertical="center" wrapText="1"/>
    </xf>
    <xf numFmtId="0" fontId="26" fillId="28" borderId="14" xfId="37" applyFont="1" applyFill="1" applyBorder="1" applyAlignment="1">
      <alignment horizontal="center" vertical="center"/>
    </xf>
    <xf numFmtId="0" fontId="26" fillId="28" borderId="15" xfId="37" applyFont="1" applyFill="1" applyBorder="1" applyAlignment="1">
      <alignment horizontal="center" vertical="center"/>
    </xf>
    <xf numFmtId="0" fontId="2" fillId="0" borderId="0" xfId="38" applyFont="1" applyAlignment="1">
      <alignment horizontal="center"/>
    </xf>
    <xf numFmtId="0" fontId="26" fillId="28" borderId="22" xfId="38" applyFont="1" applyFill="1" applyBorder="1" applyAlignment="1">
      <alignment horizontal="center" wrapText="1"/>
    </xf>
    <xf numFmtId="0" fontId="26" fillId="28" borderId="23" xfId="38" applyFont="1" applyFill="1" applyBorder="1" applyAlignment="1">
      <alignment horizontal="center"/>
    </xf>
    <xf numFmtId="3" fontId="28" fillId="28" borderId="16" xfId="0" applyNumberFormat="1" applyFont="1" applyFill="1" applyBorder="1" applyAlignment="1">
      <alignment horizontal="center"/>
    </xf>
    <xf numFmtId="3" fontId="28" fillId="28" borderId="17" xfId="0" applyNumberFormat="1" applyFont="1" applyFill="1" applyBorder="1" applyAlignment="1">
      <alignment horizontal="center"/>
    </xf>
    <xf numFmtId="0" fontId="26" fillId="28" borderId="24" xfId="0" applyFont="1" applyFill="1" applyBorder="1" applyAlignment="1">
      <alignment horizontal="center" vertical="center" wrapText="1"/>
    </xf>
    <xf numFmtId="0" fontId="26" fillId="28" borderId="25" xfId="0" applyFont="1" applyFill="1" applyBorder="1" applyAlignment="1">
      <alignment horizontal="center" vertical="center" wrapText="1"/>
    </xf>
    <xf numFmtId="0" fontId="26" fillId="28" borderId="26"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SEPTEMBRIE 2020
</a:t>
            </a:r>
          </a:p>
        </c:rich>
      </c:tx>
      <c:layout>
        <c:manualLayout>
          <c:xMode val="edge"/>
          <c:yMode val="edge"/>
          <c:x val="0.33414121554133464"/>
          <c:y val="5.2032937059338272E-2"/>
        </c:manualLayout>
      </c:layout>
    </c:title>
    <c:view3D>
      <c:perspective val="0"/>
    </c:view3D>
    <c:plotArea>
      <c:layout>
        <c:manualLayout>
          <c:layoutTarget val="inner"/>
          <c:xMode val="edge"/>
          <c:yMode val="edge"/>
          <c:x val="0.15094339622641537"/>
          <c:y val="0.38336052202283893"/>
          <c:w val="0.6270810210876806"/>
          <c:h val="0.36541598694942962"/>
        </c:manualLayout>
      </c:layout>
      <c:pie3DChart>
        <c:varyColors val="1"/>
        <c:ser>
          <c:idx val="0"/>
          <c:order val="0"/>
          <c:dPt>
            <c:idx val="0"/>
            <c:explosion val="8"/>
          </c:dPt>
          <c:dLbls>
            <c:dLbl>
              <c:idx val="0"/>
              <c:layout>
                <c:manualLayout>
                  <c:x val="-0.11432208598786414"/>
                  <c:y val="-0.19734381489426397"/>
                </c:manualLayout>
              </c:layout>
              <c:dLblPos val="bestFit"/>
              <c:showVal val="1"/>
              <c:showPercent val="1"/>
              <c:separator>
</c:separator>
            </c:dLbl>
            <c:dLbl>
              <c:idx val="1"/>
              <c:layout>
                <c:manualLayout>
                  <c:x val="6.0355568761451941E-2"/>
                  <c:y val="-0.28044289732951455"/>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rp_sexe_0920!$E$4:$F$4</c:f>
              <c:strCache>
                <c:ptCount val="2"/>
                <c:pt idx="0">
                  <c:v>femei</c:v>
                </c:pt>
                <c:pt idx="1">
                  <c:v>barbati</c:v>
                </c:pt>
              </c:strCache>
            </c:strRef>
          </c:cat>
          <c:val>
            <c:numRef>
              <c:f>rp_sexe_0920!$E$12:$F$12</c:f>
              <c:numCache>
                <c:formatCode>#,##0</c:formatCode>
                <c:ptCount val="2"/>
                <c:pt idx="0">
                  <c:v>3638311</c:v>
                </c:pt>
                <c:pt idx="1">
                  <c:v>3951193</c:v>
                </c:pt>
              </c:numCache>
            </c:numRef>
          </c:val>
        </c:ser>
        <c:dLbls>
          <c:showVal val="1"/>
          <c:showPercent val="1"/>
          <c:separator>
</c:separator>
        </c:dLbls>
      </c:pie3DChart>
      <c:spPr>
        <a:noFill/>
        <a:ln w="25400">
          <a:noFill/>
        </a:ln>
      </c:spPr>
    </c:plotArea>
    <c:legend>
      <c:legendPos val="r"/>
      <c:layout>
        <c:manualLayout>
          <c:xMode val="edge"/>
          <c:yMode val="edge"/>
          <c:x val="0.45394006421466254"/>
          <c:y val="0.8019640780196593"/>
          <c:w val="8.7680300466643352E-2"/>
          <c:h val="0.10024064638978952"/>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SEPTEMBRIE 2020</a:t>
            </a:r>
          </a:p>
        </c:rich>
      </c:tx>
      <c:layout>
        <c:manualLayout>
          <c:xMode val="edge"/>
          <c:yMode val="edge"/>
          <c:x val="0.30979018379005158"/>
          <c:y val="7.6235735758963336E-2"/>
        </c:manualLayout>
      </c:layout>
    </c:title>
    <c:view3D>
      <c:hPercent val="167"/>
      <c:depthPercent val="100"/>
      <c:rAngAx val="1"/>
    </c:view3D>
    <c:plotArea>
      <c:layout>
        <c:manualLayout>
          <c:layoutTarget val="inner"/>
          <c:xMode val="edge"/>
          <c:yMode val="edge"/>
          <c:x val="0.1893491124260358"/>
          <c:y val="0.27032161057272952"/>
          <c:w val="0.55739644970414159"/>
          <c:h val="0.66918776323598772"/>
        </c:manualLayout>
      </c:layout>
      <c:bar3DChart>
        <c:barDir val="bar"/>
        <c:grouping val="clustered"/>
        <c:ser>
          <c:idx val="0"/>
          <c:order val="0"/>
          <c:tx>
            <c:strRef>
              <c:f>rp_varste_sexe_0920!$E$5:$H$5</c:f>
              <c:strCache>
                <c:ptCount val="1"/>
                <c:pt idx="0">
                  <c:v>15-25 ani 25-35 ani 35-45 ani peste 45 de ani</c:v>
                </c:pt>
              </c:strCache>
            </c:strRef>
          </c:tx>
          <c:dLbls>
            <c:dLbl>
              <c:idx val="0"/>
              <c:layout>
                <c:manualLayout>
                  <c:x val="-0.13676349279869437"/>
                  <c:y val="3.6167875872098482E-3"/>
                </c:manualLayout>
              </c:layout>
              <c:showVal val="1"/>
            </c:dLbl>
            <c:dLbl>
              <c:idx val="1"/>
              <c:layout>
                <c:manualLayout>
                  <c:x val="-0.39701398669704141"/>
                  <c:y val="1.000366113371389E-4"/>
                </c:manualLayout>
              </c:layout>
              <c:showVal val="1"/>
            </c:dLbl>
            <c:dLbl>
              <c:idx val="2"/>
              <c:layout>
                <c:manualLayout>
                  <c:x val="-0.46240543461479078"/>
                  <c:y val="-4.8749800184603644E-3"/>
                </c:manualLayout>
              </c:layout>
              <c:showVal val="1"/>
            </c:dLbl>
            <c:dLbl>
              <c:idx val="3"/>
              <c:layout>
                <c:manualLayout>
                  <c:x val="-0.32236592274705189"/>
                  <c:y val="-6.9334653404080444E-3"/>
                </c:manualLayout>
              </c:layout>
              <c:showVal val="1"/>
            </c:dLbl>
            <c:txPr>
              <a:bodyPr/>
              <a:lstStyle/>
              <a:p>
                <a:pPr>
                  <a:defRPr b="1"/>
                </a:pPr>
                <a:endParaRPr lang="en-US"/>
              </a:p>
            </c:txPr>
            <c:showVal val="1"/>
          </c:dLbls>
          <c:cat>
            <c:strRef>
              <c:f>rp_varste_sexe_0920!$E$5:$H$5</c:f>
              <c:strCache>
                <c:ptCount val="4"/>
                <c:pt idx="0">
                  <c:v>15-25 ani</c:v>
                </c:pt>
                <c:pt idx="1">
                  <c:v>25-35 ani</c:v>
                </c:pt>
                <c:pt idx="2">
                  <c:v>35-45 ani</c:v>
                </c:pt>
                <c:pt idx="3">
                  <c:v>peste 45 de ani</c:v>
                </c:pt>
              </c:strCache>
            </c:strRef>
          </c:cat>
          <c:val>
            <c:numRef>
              <c:f>rp_varste_sexe_0920!$E$14:$H$14</c:f>
              <c:numCache>
                <c:formatCode>#,##0</c:formatCode>
                <c:ptCount val="4"/>
                <c:pt idx="0">
                  <c:v>784595</c:v>
                </c:pt>
                <c:pt idx="1">
                  <c:v>2287273</c:v>
                </c:pt>
                <c:pt idx="2">
                  <c:v>2671865</c:v>
                </c:pt>
                <c:pt idx="3">
                  <c:v>1845771</c:v>
                </c:pt>
              </c:numCache>
            </c:numRef>
          </c:val>
        </c:ser>
        <c:dLbls>
          <c:showVal val="1"/>
        </c:dLbls>
        <c:shape val="box"/>
        <c:axId val="120658176"/>
        <c:axId val="120664064"/>
        <c:axId val="0"/>
      </c:bar3DChart>
      <c:catAx>
        <c:axId val="120658176"/>
        <c:scaling>
          <c:orientation val="minMax"/>
        </c:scaling>
        <c:axPos val="l"/>
        <c:numFmt formatCode="General" sourceLinked="1"/>
        <c:tickLblPos val="low"/>
        <c:txPr>
          <a:bodyPr rot="0" vert="horz"/>
          <a:lstStyle/>
          <a:p>
            <a:pPr>
              <a:defRPr b="1"/>
            </a:pPr>
            <a:endParaRPr lang="en-US"/>
          </a:p>
        </c:txPr>
        <c:crossAx val="120664064"/>
        <c:crosses val="autoZero"/>
        <c:lblAlgn val="ctr"/>
        <c:lblOffset val="100"/>
        <c:tickLblSkip val="1"/>
        <c:tickMarkSkip val="1"/>
      </c:catAx>
      <c:valAx>
        <c:axId val="120664064"/>
        <c:scaling>
          <c:orientation val="minMax"/>
        </c:scaling>
        <c:axPos val="b"/>
        <c:majorGridlines/>
        <c:numFmt formatCode="#,##0" sourceLinked="1"/>
        <c:tickLblPos val="nextTo"/>
        <c:txPr>
          <a:bodyPr rot="0" vert="horz"/>
          <a:lstStyle/>
          <a:p>
            <a:pPr>
              <a:defRPr b="1"/>
            </a:pPr>
            <a:endParaRPr lang="en-US"/>
          </a:p>
        </c:txPr>
        <c:crossAx val="120658176"/>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56" r="0.75000000000000056"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53556</xdr:colOff>
      <xdr:row>36</xdr:row>
      <xdr:rowOff>75075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552575"/>
          <a:ext cx="6882981" cy="4608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662795</xdr:colOff>
      <xdr:row>29</xdr:row>
      <xdr:rowOff>36549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120745" cy="40846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86693</xdr:colOff>
      <xdr:row>29</xdr:row>
      <xdr:rowOff>148968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85800"/>
          <a:ext cx="6773243" cy="43590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615430"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29</xdr:row>
      <xdr:rowOff>152400</xdr:rowOff>
    </xdr:to>
    <xdr:graphicFrame macro="">
      <xdr:nvGraphicFramePr>
        <xdr:cNvPr id="6287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E25" sqref="E25"/>
    </sheetView>
  </sheetViews>
  <sheetFormatPr defaultRowHeight="12.75"/>
  <cols>
    <col min="2" max="2" width="6.28515625" customWidth="1"/>
    <col min="3" max="3" width="19.28515625" style="7" customWidth="1"/>
    <col min="4" max="4" width="13.5703125" customWidth="1"/>
    <col min="5" max="5" width="12.85546875" customWidth="1"/>
    <col min="6" max="6" width="15.85546875" bestFit="1" customWidth="1"/>
    <col min="7" max="7" width="14.85546875" bestFit="1" customWidth="1"/>
    <col min="8" max="8" width="12.42578125" customWidth="1"/>
    <col min="9" max="9" width="16.42578125" customWidth="1"/>
    <col min="10" max="10" width="19.42578125" style="4" bestFit="1" customWidth="1"/>
    <col min="11" max="11" width="14.5703125" style="4" customWidth="1"/>
  </cols>
  <sheetData>
    <row r="1" spans="2:14" ht="13.5" thickBot="1"/>
    <row r="2" spans="2:14" ht="49.5" customHeight="1">
      <c r="B2" s="94" t="s">
        <v>201</v>
      </c>
      <c r="C2" s="95"/>
      <c r="D2" s="95"/>
      <c r="E2" s="95"/>
      <c r="F2" s="95"/>
      <c r="G2" s="95"/>
      <c r="H2" s="95"/>
      <c r="I2" s="95"/>
      <c r="J2" s="95"/>
      <c r="K2" s="96"/>
    </row>
    <row r="3" spans="2:14" s="5" customFormat="1" ht="76.5" customHeight="1">
      <c r="B3" s="98" t="s">
        <v>4</v>
      </c>
      <c r="C3" s="93" t="s">
        <v>145</v>
      </c>
      <c r="D3" s="93" t="s">
        <v>98</v>
      </c>
      <c r="E3" s="93" t="s">
        <v>113</v>
      </c>
      <c r="F3" s="93" t="s">
        <v>114</v>
      </c>
      <c r="G3" s="93"/>
      <c r="H3" s="93"/>
      <c r="I3" s="93" t="s">
        <v>115</v>
      </c>
      <c r="J3" s="99" t="s">
        <v>116</v>
      </c>
      <c r="K3" s="97" t="s">
        <v>117</v>
      </c>
    </row>
    <row r="4" spans="2:14" s="5" customFormat="1" ht="56.25" customHeight="1">
      <c r="B4" s="98" t="s">
        <v>4</v>
      </c>
      <c r="C4" s="93"/>
      <c r="D4" s="93"/>
      <c r="E4" s="93"/>
      <c r="F4" s="34" t="s">
        <v>2</v>
      </c>
      <c r="G4" s="34" t="s">
        <v>118</v>
      </c>
      <c r="H4" s="34" t="s">
        <v>119</v>
      </c>
      <c r="I4" s="93"/>
      <c r="J4" s="99"/>
      <c r="K4" s="97"/>
    </row>
    <row r="5" spans="2:14" s="6" customFormat="1" ht="13.5" hidden="1" customHeight="1">
      <c r="B5" s="27"/>
      <c r="C5" s="25"/>
      <c r="D5" s="26" t="s">
        <v>103</v>
      </c>
      <c r="E5" s="26" t="s">
        <v>126</v>
      </c>
      <c r="F5" s="26" t="s">
        <v>127</v>
      </c>
      <c r="G5" s="26" t="s">
        <v>128</v>
      </c>
      <c r="H5" s="26" t="s">
        <v>129</v>
      </c>
      <c r="I5" s="25"/>
      <c r="J5" s="32" t="s">
        <v>130</v>
      </c>
      <c r="K5" s="33"/>
    </row>
    <row r="6" spans="2:14" ht="15">
      <c r="B6" s="39">
        <v>1</v>
      </c>
      <c r="C6" s="40" t="s">
        <v>155</v>
      </c>
      <c r="D6" s="41">
        <v>1061569</v>
      </c>
      <c r="E6" s="41">
        <v>1112046</v>
      </c>
      <c r="F6" s="41">
        <v>104912073</v>
      </c>
      <c r="G6" s="41">
        <v>101801653</v>
      </c>
      <c r="H6" s="41">
        <v>3110420</v>
      </c>
      <c r="I6" s="41">
        <f t="shared" ref="I6:I12" si="0">F6/$C$15</f>
        <v>21531467.008722425</v>
      </c>
      <c r="J6" s="41">
        <v>2714098475</v>
      </c>
      <c r="K6" s="42">
        <f t="shared" ref="K6:K12" si="1">J6/$C$15</f>
        <v>557023801.94971788</v>
      </c>
      <c r="N6" s="21"/>
    </row>
    <row r="7" spans="2:14" ht="15">
      <c r="B7" s="43">
        <v>2</v>
      </c>
      <c r="C7" s="40" t="s">
        <v>120</v>
      </c>
      <c r="D7" s="41">
        <v>1607442</v>
      </c>
      <c r="E7" s="41">
        <v>1686521</v>
      </c>
      <c r="F7" s="41">
        <v>158188178</v>
      </c>
      <c r="G7" s="41">
        <v>153191855</v>
      </c>
      <c r="H7" s="41">
        <v>4996323</v>
      </c>
      <c r="I7" s="41">
        <f t="shared" si="0"/>
        <v>32465506.003078505</v>
      </c>
      <c r="J7" s="41">
        <v>4084106567</v>
      </c>
      <c r="K7" s="42">
        <f t="shared" si="1"/>
        <v>838195293.38122118</v>
      </c>
      <c r="N7" s="21"/>
    </row>
    <row r="8" spans="2:14" ht="15">
      <c r="B8" s="43">
        <v>3</v>
      </c>
      <c r="C8" s="44" t="s">
        <v>0</v>
      </c>
      <c r="D8" s="41">
        <v>684196</v>
      </c>
      <c r="E8" s="41">
        <v>711045</v>
      </c>
      <c r="F8" s="41">
        <v>57383049</v>
      </c>
      <c r="G8" s="41">
        <v>55395677</v>
      </c>
      <c r="H8" s="41">
        <v>1987372</v>
      </c>
      <c r="I8" s="41">
        <f t="shared" si="0"/>
        <v>11776921.292970756</v>
      </c>
      <c r="J8" s="41">
        <v>1476836006</v>
      </c>
      <c r="K8" s="42">
        <f t="shared" si="1"/>
        <v>303096153.10415602</v>
      </c>
      <c r="N8" s="21"/>
    </row>
    <row r="9" spans="2:14" ht="15">
      <c r="B9" s="43">
        <v>4</v>
      </c>
      <c r="C9" s="44" t="s">
        <v>1</v>
      </c>
      <c r="D9" s="41">
        <v>471155</v>
      </c>
      <c r="E9" s="41">
        <v>487756</v>
      </c>
      <c r="F9" s="41">
        <v>38146780</v>
      </c>
      <c r="G9" s="41">
        <v>36691323</v>
      </c>
      <c r="H9" s="41">
        <v>1455457</v>
      </c>
      <c r="I9" s="41">
        <f t="shared" si="0"/>
        <v>7828995.3822473073</v>
      </c>
      <c r="J9" s="41">
        <v>978196932</v>
      </c>
      <c r="K9" s="42">
        <f t="shared" si="1"/>
        <v>200758734.12006158</v>
      </c>
      <c r="N9" s="21"/>
    </row>
    <row r="10" spans="2:14" ht="15">
      <c r="B10" s="43">
        <v>5</v>
      </c>
      <c r="C10" s="44" t="s">
        <v>121</v>
      </c>
      <c r="D10" s="41">
        <v>950229</v>
      </c>
      <c r="E10" s="41">
        <v>988517</v>
      </c>
      <c r="F10" s="41">
        <v>80024110</v>
      </c>
      <c r="G10" s="41">
        <v>77372774</v>
      </c>
      <c r="H10" s="41">
        <v>2651336</v>
      </c>
      <c r="I10" s="41">
        <f t="shared" si="0"/>
        <v>16423624.422780914</v>
      </c>
      <c r="J10" s="41">
        <v>2062753603</v>
      </c>
      <c r="K10" s="42">
        <f t="shared" si="1"/>
        <v>423346044.74089283</v>
      </c>
      <c r="N10" s="21"/>
    </row>
    <row r="11" spans="2:14" ht="15">
      <c r="B11" s="43">
        <v>6</v>
      </c>
      <c r="C11" s="44" t="s">
        <v>122</v>
      </c>
      <c r="D11" s="41">
        <v>785021</v>
      </c>
      <c r="E11" s="41">
        <v>818991</v>
      </c>
      <c r="F11" s="41">
        <v>69646543</v>
      </c>
      <c r="G11" s="41">
        <v>67395035</v>
      </c>
      <c r="H11" s="41">
        <v>2251508</v>
      </c>
      <c r="I11" s="41">
        <f t="shared" si="0"/>
        <v>14293800.513083633</v>
      </c>
      <c r="J11" s="41">
        <v>1796754205</v>
      </c>
      <c r="K11" s="42">
        <f t="shared" si="1"/>
        <v>368754069.77937406</v>
      </c>
      <c r="N11" s="21"/>
    </row>
    <row r="12" spans="2:14" ht="15">
      <c r="B12" s="43">
        <v>7</v>
      </c>
      <c r="C12" s="44" t="s">
        <v>154</v>
      </c>
      <c r="D12" s="41">
        <v>2029892</v>
      </c>
      <c r="E12" s="41">
        <v>2144767</v>
      </c>
      <c r="F12" s="41">
        <v>244290315</v>
      </c>
      <c r="G12" s="41">
        <v>237582824</v>
      </c>
      <c r="H12" s="41">
        <v>6707491</v>
      </c>
      <c r="I12" s="41">
        <f t="shared" si="0"/>
        <v>50136544.894817859</v>
      </c>
      <c r="J12" s="41">
        <v>6334320708</v>
      </c>
      <c r="K12" s="42">
        <f t="shared" si="1"/>
        <v>1300014511.6469986</v>
      </c>
      <c r="N12" s="21"/>
    </row>
    <row r="13" spans="2:14" ht="15.75" thickBot="1">
      <c r="B13" s="35" t="s">
        <v>5</v>
      </c>
      <c r="C13" s="36"/>
      <c r="D13" s="37">
        <f t="shared" ref="D13:K13" si="2">SUM(D6:D12)</f>
        <v>7589504</v>
      </c>
      <c r="E13" s="37">
        <f t="shared" si="2"/>
        <v>7949643</v>
      </c>
      <c r="F13" s="37">
        <f t="shared" si="2"/>
        <v>752591048</v>
      </c>
      <c r="G13" s="37">
        <f t="shared" si="2"/>
        <v>729431141</v>
      </c>
      <c r="H13" s="37">
        <f t="shared" si="2"/>
        <v>23159907</v>
      </c>
      <c r="I13" s="37">
        <f t="shared" si="2"/>
        <v>154456859.51770139</v>
      </c>
      <c r="J13" s="37">
        <f t="shared" si="2"/>
        <v>19447066496</v>
      </c>
      <c r="K13" s="38">
        <f t="shared" si="2"/>
        <v>3991188608.7224226</v>
      </c>
      <c r="N13" s="20"/>
    </row>
    <row r="15" spans="2:14" s="13" customFormat="1">
      <c r="B15" s="45" t="s">
        <v>202</v>
      </c>
      <c r="C15" s="46">
        <v>4.8724999999999996</v>
      </c>
      <c r="J15" s="14"/>
      <c r="K15" s="14"/>
    </row>
    <row r="16" spans="2:14">
      <c r="B16" s="47"/>
      <c r="C16" s="47" t="s">
        <v>199</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F3:H3"/>
    <mergeCell ref="B2:K2"/>
    <mergeCell ref="K3:K4"/>
    <mergeCell ref="I3:I4"/>
    <mergeCell ref="B3:B4"/>
    <mergeCell ref="C3:C4"/>
    <mergeCell ref="D3:D4"/>
    <mergeCell ref="E3:E4"/>
    <mergeCell ref="J3:J4"/>
  </mergeCells>
  <phoneticPr fontId="33"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K12" sqref="K12"/>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61.5" customHeight="1">
      <c r="B2" s="115" t="s">
        <v>228</v>
      </c>
      <c r="C2" s="116"/>
      <c r="D2" s="116"/>
      <c r="E2" s="117"/>
    </row>
    <row r="3" spans="2:5" ht="15.75">
      <c r="B3" s="112" t="s">
        <v>6</v>
      </c>
      <c r="C3" s="113"/>
      <c r="D3" s="113" t="s">
        <v>7</v>
      </c>
      <c r="E3" s="114"/>
    </row>
    <row r="4" spans="2:5" ht="15.75">
      <c r="B4" s="73" t="s">
        <v>8</v>
      </c>
      <c r="C4" s="74" t="s">
        <v>9</v>
      </c>
      <c r="D4" s="74" t="s">
        <v>10</v>
      </c>
      <c r="E4" s="75" t="s">
        <v>11</v>
      </c>
    </row>
    <row r="5" spans="2:5" ht="15.75">
      <c r="B5" s="79"/>
      <c r="C5" s="80" t="s">
        <v>12</v>
      </c>
      <c r="D5" s="41">
        <v>107273</v>
      </c>
      <c r="E5" s="81">
        <f t="shared" ref="E5:E48" si="0">D5/$D$48</f>
        <v>1.4134388755839644E-2</v>
      </c>
    </row>
    <row r="6" spans="2:5" ht="15.75">
      <c r="B6" s="79" t="s">
        <v>13</v>
      </c>
      <c r="C6" s="80" t="s">
        <v>14</v>
      </c>
      <c r="D6" s="41">
        <v>68943</v>
      </c>
      <c r="E6" s="81">
        <f t="shared" si="0"/>
        <v>9.0839928406388614E-3</v>
      </c>
    </row>
    <row r="7" spans="2:5" ht="15.75">
      <c r="B7" s="79" t="s">
        <v>15</v>
      </c>
      <c r="C7" s="80" t="s">
        <v>16</v>
      </c>
      <c r="D7" s="41">
        <v>97310</v>
      </c>
      <c r="E7" s="81">
        <f t="shared" si="0"/>
        <v>1.28216547484526E-2</v>
      </c>
    </row>
    <row r="8" spans="2:5" ht="15.75">
      <c r="B8" s="79" t="s">
        <v>17</v>
      </c>
      <c r="C8" s="80" t="s">
        <v>18</v>
      </c>
      <c r="D8" s="41">
        <v>125512</v>
      </c>
      <c r="E8" s="81">
        <f t="shared" si="0"/>
        <v>1.6537576105105155E-2</v>
      </c>
    </row>
    <row r="9" spans="2:5" ht="15.75">
      <c r="B9" s="79" t="s">
        <v>19</v>
      </c>
      <c r="C9" s="80" t="s">
        <v>20</v>
      </c>
      <c r="D9" s="41">
        <v>104313</v>
      </c>
      <c r="E9" s="81">
        <f t="shared" si="0"/>
        <v>1.3744376444099642E-2</v>
      </c>
    </row>
    <row r="10" spans="2:5" ht="15.75">
      <c r="B10" s="79" t="s">
        <v>21</v>
      </c>
      <c r="C10" s="80" t="s">
        <v>22</v>
      </c>
      <c r="D10" s="41">
        <v>157428</v>
      </c>
      <c r="E10" s="81">
        <f t="shared" si="0"/>
        <v>2.0742857504258513E-2</v>
      </c>
    </row>
    <row r="11" spans="2:5" ht="15.75">
      <c r="B11" s="79" t="s">
        <v>23</v>
      </c>
      <c r="C11" s="80" t="s">
        <v>24</v>
      </c>
      <c r="D11" s="41">
        <v>69338</v>
      </c>
      <c r="E11" s="81">
        <f t="shared" si="0"/>
        <v>9.1360384025095717E-3</v>
      </c>
    </row>
    <row r="12" spans="2:5" ht="15.75">
      <c r="B12" s="79" t="s">
        <v>25</v>
      </c>
      <c r="C12" s="80" t="s">
        <v>26</v>
      </c>
      <c r="D12" s="41">
        <v>57943</v>
      </c>
      <c r="E12" s="81">
        <f t="shared" si="0"/>
        <v>7.6346227632266882E-3</v>
      </c>
    </row>
    <row r="13" spans="2:5" ht="15.75">
      <c r="B13" s="79" t="s">
        <v>27</v>
      </c>
      <c r="C13" s="80" t="s">
        <v>28</v>
      </c>
      <c r="D13" s="41">
        <v>137880</v>
      </c>
      <c r="E13" s="81">
        <f t="shared" si="0"/>
        <v>1.8167195115780951E-2</v>
      </c>
    </row>
    <row r="14" spans="2:5" ht="15.75">
      <c r="B14" s="79" t="s">
        <v>29</v>
      </c>
      <c r="C14" s="80" t="s">
        <v>30</v>
      </c>
      <c r="D14" s="41">
        <v>48295</v>
      </c>
      <c r="E14" s="81">
        <f t="shared" si="0"/>
        <v>6.3633934444200834E-3</v>
      </c>
    </row>
    <row r="15" spans="2:5" ht="15.75">
      <c r="B15" s="79" t="s">
        <v>31</v>
      </c>
      <c r="C15" s="80" t="s">
        <v>32</v>
      </c>
      <c r="D15" s="41">
        <v>72015</v>
      </c>
      <c r="E15" s="81">
        <f t="shared" si="0"/>
        <v>9.4887623749852421E-3</v>
      </c>
    </row>
    <row r="16" spans="2:5" ht="15.75">
      <c r="B16" s="79" t="s">
        <v>33</v>
      </c>
      <c r="C16" s="80" t="s">
        <v>34</v>
      </c>
      <c r="D16" s="41">
        <v>47727</v>
      </c>
      <c r="E16" s="81">
        <f t="shared" si="0"/>
        <v>6.288553244059164E-3</v>
      </c>
    </row>
    <row r="17" spans="2:5" ht="15.75">
      <c r="B17" s="79" t="s">
        <v>35</v>
      </c>
      <c r="C17" s="80" t="s">
        <v>36</v>
      </c>
      <c r="D17" s="41">
        <v>216098</v>
      </c>
      <c r="E17" s="81">
        <f t="shared" si="0"/>
        <v>2.8473270453510533E-2</v>
      </c>
    </row>
    <row r="18" spans="2:5" ht="15.75">
      <c r="B18" s="79" t="s">
        <v>37</v>
      </c>
      <c r="C18" s="80" t="s">
        <v>38</v>
      </c>
      <c r="D18" s="41">
        <v>177317</v>
      </c>
      <c r="E18" s="81">
        <f t="shared" si="0"/>
        <v>2.336345036513585E-2</v>
      </c>
    </row>
    <row r="19" spans="2:5" ht="15.75">
      <c r="B19" s="79" t="s">
        <v>39</v>
      </c>
      <c r="C19" s="80" t="s">
        <v>40</v>
      </c>
      <c r="D19" s="41">
        <v>53970</v>
      </c>
      <c r="E19" s="81">
        <f t="shared" si="0"/>
        <v>7.1111366434486361E-3</v>
      </c>
    </row>
    <row r="20" spans="2:5" ht="15.75">
      <c r="B20" s="79" t="s">
        <v>41</v>
      </c>
      <c r="C20" s="80" t="s">
        <v>42</v>
      </c>
      <c r="D20" s="41">
        <v>68095</v>
      </c>
      <c r="E20" s="81">
        <f t="shared" si="0"/>
        <v>8.9722595837619951E-3</v>
      </c>
    </row>
    <row r="21" spans="2:5" ht="15.75">
      <c r="B21" s="79" t="s">
        <v>43</v>
      </c>
      <c r="C21" s="80" t="s">
        <v>44</v>
      </c>
      <c r="D21" s="41">
        <v>131850</v>
      </c>
      <c r="E21" s="81">
        <f t="shared" si="0"/>
        <v>1.7372676791526823E-2</v>
      </c>
    </row>
    <row r="22" spans="2:5" ht="15.75">
      <c r="B22" s="79" t="s">
        <v>45</v>
      </c>
      <c r="C22" s="80" t="s">
        <v>46</v>
      </c>
      <c r="D22" s="41">
        <v>124116</v>
      </c>
      <c r="E22" s="81">
        <f t="shared" si="0"/>
        <v>1.6353637866189936E-2</v>
      </c>
    </row>
    <row r="23" spans="2:5" ht="15.75">
      <c r="B23" s="79" t="s">
        <v>47</v>
      </c>
      <c r="C23" s="80" t="s">
        <v>48</v>
      </c>
      <c r="D23" s="41">
        <v>70885</v>
      </c>
      <c r="E23" s="81">
        <f t="shared" si="0"/>
        <v>9.3398725397601749E-3</v>
      </c>
    </row>
    <row r="24" spans="2:5" ht="15.75">
      <c r="B24" s="79" t="s">
        <v>49</v>
      </c>
      <c r="C24" s="80" t="s">
        <v>50</v>
      </c>
      <c r="D24" s="41">
        <v>98352</v>
      </c>
      <c r="E24" s="81">
        <f t="shared" si="0"/>
        <v>1.2958949623058371E-2</v>
      </c>
    </row>
    <row r="25" spans="2:5" ht="15.75">
      <c r="B25" s="79" t="s">
        <v>51</v>
      </c>
      <c r="C25" s="80" t="s">
        <v>52</v>
      </c>
      <c r="D25" s="41">
        <v>107162</v>
      </c>
      <c r="E25" s="81">
        <f t="shared" si="0"/>
        <v>1.4119763294149395E-2</v>
      </c>
    </row>
    <row r="26" spans="2:5" ht="15.75">
      <c r="B26" s="79" t="s">
        <v>53</v>
      </c>
      <c r="C26" s="80" t="s">
        <v>54</v>
      </c>
      <c r="D26" s="41">
        <v>33859</v>
      </c>
      <c r="E26" s="81">
        <f t="shared" si="0"/>
        <v>4.4612928591907979E-3</v>
      </c>
    </row>
    <row r="27" spans="2:5" ht="15.75">
      <c r="B27" s="79" t="s">
        <v>55</v>
      </c>
      <c r="C27" s="80" t="s">
        <v>56</v>
      </c>
      <c r="D27" s="41">
        <v>198124</v>
      </c>
      <c r="E27" s="81">
        <f t="shared" si="0"/>
        <v>2.6104999747019041E-2</v>
      </c>
    </row>
    <row r="28" spans="2:5" ht="15.75">
      <c r="B28" s="79" t="s">
        <v>57</v>
      </c>
      <c r="C28" s="80" t="s">
        <v>58</v>
      </c>
      <c r="D28" s="41">
        <v>22976</v>
      </c>
      <c r="E28" s="81">
        <f t="shared" si="0"/>
        <v>3.027338808965645E-3</v>
      </c>
    </row>
    <row r="29" spans="2:5" ht="15.75">
      <c r="B29" s="79" t="s">
        <v>59</v>
      </c>
      <c r="C29" s="80" t="s">
        <v>60</v>
      </c>
      <c r="D29" s="41">
        <v>134115</v>
      </c>
      <c r="E29" s="81">
        <f t="shared" si="0"/>
        <v>1.7671115266557604E-2</v>
      </c>
    </row>
    <row r="30" spans="2:5" ht="15.75">
      <c r="B30" s="79" t="s">
        <v>61</v>
      </c>
      <c r="C30" s="80" t="s">
        <v>62</v>
      </c>
      <c r="D30" s="41">
        <v>41261</v>
      </c>
      <c r="E30" s="81">
        <f t="shared" si="0"/>
        <v>5.4365871603730626E-3</v>
      </c>
    </row>
    <row r="31" spans="2:5" ht="15.75">
      <c r="B31" s="79" t="s">
        <v>63</v>
      </c>
      <c r="C31" s="80" t="s">
        <v>64</v>
      </c>
      <c r="D31" s="41">
        <v>160715</v>
      </c>
      <c r="E31" s="81">
        <f t="shared" si="0"/>
        <v>2.1175955635572497E-2</v>
      </c>
    </row>
    <row r="32" spans="2:5" ht="15.75">
      <c r="B32" s="79" t="s">
        <v>65</v>
      </c>
      <c r="C32" s="80" t="s">
        <v>66</v>
      </c>
      <c r="D32" s="41">
        <v>104651</v>
      </c>
      <c r="E32" s="81">
        <f t="shared" si="0"/>
        <v>1.3788911633751033E-2</v>
      </c>
    </row>
    <row r="33" spans="2:13" ht="15.75">
      <c r="B33" s="79" t="s">
        <v>67</v>
      </c>
      <c r="C33" s="80" t="s">
        <v>68</v>
      </c>
      <c r="D33" s="41">
        <v>77257</v>
      </c>
      <c r="E33" s="81">
        <f t="shared" si="0"/>
        <v>1.0179453097330208E-2</v>
      </c>
    </row>
    <row r="34" spans="2:13" ht="15.75">
      <c r="B34" s="79" t="s">
        <v>69</v>
      </c>
      <c r="C34" s="80" t="s">
        <v>70</v>
      </c>
      <c r="D34" s="41">
        <v>172535</v>
      </c>
      <c r="E34" s="81">
        <f t="shared" si="0"/>
        <v>2.273336966420994E-2</v>
      </c>
    </row>
    <row r="35" spans="2:13" ht="15.75">
      <c r="B35" s="79" t="s">
        <v>71</v>
      </c>
      <c r="C35" s="80" t="s">
        <v>72</v>
      </c>
      <c r="D35" s="41">
        <v>122287</v>
      </c>
      <c r="E35" s="81">
        <f t="shared" si="0"/>
        <v>1.6112647150591131E-2</v>
      </c>
    </row>
    <row r="36" spans="2:13" ht="15.75">
      <c r="B36" s="79" t="s">
        <v>73</v>
      </c>
      <c r="C36" s="80" t="s">
        <v>74</v>
      </c>
      <c r="D36" s="41">
        <v>68746</v>
      </c>
      <c r="E36" s="81">
        <f t="shared" si="0"/>
        <v>9.0580359401615709E-3</v>
      </c>
    </row>
    <row r="37" spans="2:13" ht="15.75">
      <c r="B37" s="79" t="s">
        <v>75</v>
      </c>
      <c r="C37" s="80" t="s">
        <v>76</v>
      </c>
      <c r="D37" s="41">
        <v>181247</v>
      </c>
      <c r="E37" s="81">
        <f t="shared" si="0"/>
        <v>2.3881270765520383E-2</v>
      </c>
    </row>
    <row r="38" spans="2:13" ht="15.75">
      <c r="B38" s="79" t="s">
        <v>77</v>
      </c>
      <c r="C38" s="80" t="s">
        <v>78</v>
      </c>
      <c r="D38" s="41">
        <v>166243</v>
      </c>
      <c r="E38" s="81">
        <f t="shared" si="0"/>
        <v>2.1904329979930179E-2</v>
      </c>
    </row>
    <row r="39" spans="2:13" ht="15.75">
      <c r="B39" s="79" t="s">
        <v>79</v>
      </c>
      <c r="C39" s="80" t="s">
        <v>80</v>
      </c>
      <c r="D39" s="41">
        <v>41519</v>
      </c>
      <c r="E39" s="81">
        <f t="shared" si="0"/>
        <v>5.4705814767341846E-3</v>
      </c>
    </row>
    <row r="40" spans="2:13" ht="15.75">
      <c r="B40" s="79" t="s">
        <v>81</v>
      </c>
      <c r="C40" s="80" t="s">
        <v>82</v>
      </c>
      <c r="D40" s="41">
        <v>364059</v>
      </c>
      <c r="E40" s="81">
        <f t="shared" si="0"/>
        <v>4.7968747364781676E-2</v>
      </c>
      <c r="M40" s="22"/>
    </row>
    <row r="41" spans="2:13" ht="15.75">
      <c r="B41" s="79" t="s">
        <v>83</v>
      </c>
      <c r="C41" s="80" t="s">
        <v>84</v>
      </c>
      <c r="D41" s="41">
        <v>57484</v>
      </c>
      <c r="E41" s="81">
        <f t="shared" si="0"/>
        <v>7.5741445027237616E-3</v>
      </c>
    </row>
    <row r="42" spans="2:13" ht="15.75">
      <c r="B42" s="79" t="s">
        <v>85</v>
      </c>
      <c r="C42" s="80" t="s">
        <v>86</v>
      </c>
      <c r="D42" s="41">
        <v>86009</v>
      </c>
      <c r="E42" s="81">
        <f t="shared" si="0"/>
        <v>1.1332624635285784E-2</v>
      </c>
    </row>
    <row r="43" spans="2:13" ht="15.75">
      <c r="B43" s="79" t="s">
        <v>87</v>
      </c>
      <c r="C43" s="80" t="s">
        <v>88</v>
      </c>
      <c r="D43" s="41">
        <v>108297</v>
      </c>
      <c r="E43" s="81">
        <f t="shared" si="0"/>
        <v>1.4269311933955104E-2</v>
      </c>
    </row>
    <row r="44" spans="2:13" ht="15.75">
      <c r="B44" s="79" t="s">
        <v>89</v>
      </c>
      <c r="C44" s="80" t="s">
        <v>90</v>
      </c>
      <c r="D44" s="41">
        <v>84168</v>
      </c>
      <c r="E44" s="81">
        <f t="shared" si="0"/>
        <v>1.1090052788693438E-2</v>
      </c>
    </row>
    <row r="45" spans="2:13" ht="15.75">
      <c r="B45" s="79" t="s">
        <v>91</v>
      </c>
      <c r="C45" s="80" t="s">
        <v>92</v>
      </c>
      <c r="D45" s="41">
        <v>41901</v>
      </c>
      <c r="E45" s="81">
        <f t="shared" si="0"/>
        <v>5.5209141466952254E-3</v>
      </c>
    </row>
    <row r="46" spans="2:13" ht="15.75">
      <c r="B46" s="79" t="s">
        <v>93</v>
      </c>
      <c r="C46" s="80" t="s">
        <v>94</v>
      </c>
      <c r="D46" s="41">
        <v>2444474</v>
      </c>
      <c r="E46" s="81">
        <f t="shared" si="0"/>
        <v>0.32208613369200412</v>
      </c>
    </row>
    <row r="47" spans="2:13" ht="15.75">
      <c r="B47" s="79" t="s">
        <v>95</v>
      </c>
      <c r="C47" s="80" t="s">
        <v>96</v>
      </c>
      <c r="D47" s="41">
        <v>735755</v>
      </c>
      <c r="E47" s="81">
        <f t="shared" si="0"/>
        <v>9.6943752846035791E-2</v>
      </c>
    </row>
    <row r="48" spans="2:13" ht="16.5" thickBot="1">
      <c r="B48" s="76" t="s">
        <v>97</v>
      </c>
      <c r="C48" s="77" t="s">
        <v>5</v>
      </c>
      <c r="D48" s="37">
        <f>SUM(D5:D47)</f>
        <v>7589504</v>
      </c>
      <c r="E48" s="78">
        <f t="shared" si="0"/>
        <v>1</v>
      </c>
    </row>
    <row r="49" spans="4:4">
      <c r="D49" s="29"/>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I12" sqref="I12"/>
    </sheetView>
  </sheetViews>
  <sheetFormatPr defaultRowHeight="15"/>
  <cols>
    <col min="2" max="2" width="9.5703125" customWidth="1"/>
    <col min="3" max="3" width="19.28515625" customWidth="1"/>
    <col min="4" max="4" width="33.140625" customWidth="1"/>
    <col min="5" max="16384" width="9.140625" style="9"/>
  </cols>
  <sheetData>
    <row r="1" spans="2:4" ht="15.75" thickBot="1"/>
    <row r="2" spans="2:4" ht="58.5" customHeight="1">
      <c r="B2" s="120" t="s">
        <v>229</v>
      </c>
      <c r="C2" s="121"/>
      <c r="D2" s="122"/>
    </row>
    <row r="3" spans="2:4" ht="65.25" customHeight="1">
      <c r="B3" s="118" t="s">
        <v>6</v>
      </c>
      <c r="C3" s="119"/>
      <c r="D3" s="82" t="s">
        <v>197</v>
      </c>
    </row>
    <row r="4" spans="2:4">
      <c r="B4" s="83" t="s">
        <v>8</v>
      </c>
      <c r="C4" s="84" t="s">
        <v>148</v>
      </c>
      <c r="D4" s="85"/>
    </row>
    <row r="5" spans="2:4" ht="15.75">
      <c r="B5" s="86"/>
      <c r="C5" s="80" t="s">
        <v>149</v>
      </c>
      <c r="D5" s="87">
        <v>11631</v>
      </c>
    </row>
    <row r="6" spans="2:4" ht="15.75">
      <c r="B6" s="86" t="s">
        <v>13</v>
      </c>
      <c r="C6" s="80" t="s">
        <v>14</v>
      </c>
      <c r="D6" s="87">
        <v>74907</v>
      </c>
    </row>
    <row r="7" spans="2:4" ht="15.75">
      <c r="B7" s="86" t="s">
        <v>15</v>
      </c>
      <c r="C7" s="80" t="s">
        <v>16</v>
      </c>
      <c r="D7" s="87">
        <v>79282</v>
      </c>
    </row>
    <row r="8" spans="2:4" ht="15.75">
      <c r="B8" s="86" t="s">
        <v>17</v>
      </c>
      <c r="C8" s="80" t="s">
        <v>18</v>
      </c>
      <c r="D8" s="87">
        <v>142875</v>
      </c>
    </row>
    <row r="9" spans="2:4" ht="15.75">
      <c r="B9" s="86" t="s">
        <v>19</v>
      </c>
      <c r="C9" s="80" t="s">
        <v>20</v>
      </c>
      <c r="D9" s="87">
        <v>90220</v>
      </c>
    </row>
    <row r="10" spans="2:4" ht="15.75">
      <c r="B10" s="86" t="s">
        <v>21</v>
      </c>
      <c r="C10" s="80" t="s">
        <v>22</v>
      </c>
      <c r="D10" s="87">
        <v>126971</v>
      </c>
    </row>
    <row r="11" spans="2:4" ht="15.75">
      <c r="B11" s="86" t="s">
        <v>23</v>
      </c>
      <c r="C11" s="80" t="s">
        <v>24</v>
      </c>
      <c r="D11" s="87">
        <v>49001</v>
      </c>
    </row>
    <row r="12" spans="2:4" ht="15.75">
      <c r="B12" s="86" t="s">
        <v>25</v>
      </c>
      <c r="C12" s="80" t="s">
        <v>26</v>
      </c>
      <c r="D12" s="87">
        <v>47953</v>
      </c>
    </row>
    <row r="13" spans="2:4" ht="15.75">
      <c r="B13" s="86" t="s">
        <v>27</v>
      </c>
      <c r="C13" s="80" t="s">
        <v>28</v>
      </c>
      <c r="D13" s="87">
        <v>131108</v>
      </c>
    </row>
    <row r="14" spans="2:4" ht="15.75">
      <c r="B14" s="86" t="s">
        <v>29</v>
      </c>
      <c r="C14" s="80" t="s">
        <v>30</v>
      </c>
      <c r="D14" s="87">
        <v>54185</v>
      </c>
    </row>
    <row r="15" spans="2:4" ht="15.75">
      <c r="B15" s="86" t="s">
        <v>31</v>
      </c>
      <c r="C15" s="80" t="s">
        <v>32</v>
      </c>
      <c r="D15" s="87">
        <v>69987</v>
      </c>
    </row>
    <row r="16" spans="2:4" ht="15.75">
      <c r="B16" s="86" t="s">
        <v>33</v>
      </c>
      <c r="C16" s="80" t="s">
        <v>34</v>
      </c>
      <c r="D16" s="87">
        <v>43028</v>
      </c>
    </row>
    <row r="17" spans="2:4" ht="15.75">
      <c r="B17" s="86" t="s">
        <v>35</v>
      </c>
      <c r="C17" s="80" t="s">
        <v>36</v>
      </c>
      <c r="D17" s="87">
        <v>172113</v>
      </c>
    </row>
    <row r="18" spans="2:4" ht="15.75">
      <c r="B18" s="86" t="s">
        <v>37</v>
      </c>
      <c r="C18" s="80" t="s">
        <v>38</v>
      </c>
      <c r="D18" s="87">
        <v>140277</v>
      </c>
    </row>
    <row r="19" spans="2:4" ht="15.75">
      <c r="B19" s="86" t="s">
        <v>39</v>
      </c>
      <c r="C19" s="80" t="s">
        <v>40</v>
      </c>
      <c r="D19" s="87">
        <v>39625</v>
      </c>
    </row>
    <row r="20" spans="2:4" ht="15.75">
      <c r="B20" s="86" t="s">
        <v>41</v>
      </c>
      <c r="C20" s="80" t="s">
        <v>42</v>
      </c>
      <c r="D20" s="87">
        <v>86008</v>
      </c>
    </row>
    <row r="21" spans="2:4" ht="15.75">
      <c r="B21" s="86" t="s">
        <v>43</v>
      </c>
      <c r="C21" s="80" t="s">
        <v>44</v>
      </c>
      <c r="D21" s="87">
        <v>106570</v>
      </c>
    </row>
    <row r="22" spans="2:4" ht="15.75">
      <c r="B22" s="86" t="s">
        <v>45</v>
      </c>
      <c r="C22" s="80" t="s">
        <v>46</v>
      </c>
      <c r="D22" s="87">
        <v>86122</v>
      </c>
    </row>
    <row r="23" spans="2:4" ht="15.75">
      <c r="B23" s="86" t="s">
        <v>47</v>
      </c>
      <c r="C23" s="80" t="s">
        <v>48</v>
      </c>
      <c r="D23" s="87">
        <v>63831</v>
      </c>
    </row>
    <row r="24" spans="2:4" ht="15.75">
      <c r="B24" s="86" t="s">
        <v>49</v>
      </c>
      <c r="C24" s="80" t="s">
        <v>50</v>
      </c>
      <c r="D24" s="87">
        <v>57784</v>
      </c>
    </row>
    <row r="25" spans="2:4" ht="15.75">
      <c r="B25" s="86" t="s">
        <v>51</v>
      </c>
      <c r="C25" s="80" t="s">
        <v>52</v>
      </c>
      <c r="D25" s="87">
        <v>80990</v>
      </c>
    </row>
    <row r="26" spans="2:4" ht="15.75">
      <c r="B26" s="86" t="s">
        <v>53</v>
      </c>
      <c r="C26" s="80" t="s">
        <v>54</v>
      </c>
      <c r="D26" s="87">
        <v>46759</v>
      </c>
    </row>
    <row r="27" spans="2:4" ht="15.75">
      <c r="B27" s="86" t="s">
        <v>55</v>
      </c>
      <c r="C27" s="80" t="s">
        <v>56</v>
      </c>
      <c r="D27" s="87">
        <v>136807</v>
      </c>
    </row>
    <row r="28" spans="2:4" ht="15.75">
      <c r="B28" s="86" t="s">
        <v>57</v>
      </c>
      <c r="C28" s="80" t="s">
        <v>58</v>
      </c>
      <c r="D28" s="87">
        <v>43585</v>
      </c>
    </row>
    <row r="29" spans="2:4" ht="15.75">
      <c r="B29" s="86" t="s">
        <v>59</v>
      </c>
      <c r="C29" s="80" t="s">
        <v>60</v>
      </c>
      <c r="D29" s="87">
        <v>83850</v>
      </c>
    </row>
    <row r="30" spans="2:4" ht="15.75">
      <c r="B30" s="86" t="s">
        <v>61</v>
      </c>
      <c r="C30" s="80" t="s">
        <v>62</v>
      </c>
      <c r="D30" s="87">
        <v>38117</v>
      </c>
    </row>
    <row r="31" spans="2:4" ht="15.75">
      <c r="B31" s="86" t="s">
        <v>63</v>
      </c>
      <c r="C31" s="80" t="s">
        <v>64</v>
      </c>
      <c r="D31" s="87">
        <v>108094</v>
      </c>
    </row>
    <row r="32" spans="2:4" ht="15.75">
      <c r="B32" s="86" t="s">
        <v>65</v>
      </c>
      <c r="C32" s="80" t="s">
        <v>66</v>
      </c>
      <c r="D32" s="87">
        <v>67315</v>
      </c>
    </row>
    <row r="33" spans="2:12" ht="15.75">
      <c r="B33" s="86" t="s">
        <v>67</v>
      </c>
      <c r="C33" s="80" t="s">
        <v>68</v>
      </c>
      <c r="D33" s="87">
        <v>64587</v>
      </c>
    </row>
    <row r="34" spans="2:12" ht="15.75">
      <c r="B34" s="86" t="s">
        <v>69</v>
      </c>
      <c r="C34" s="80" t="s">
        <v>70</v>
      </c>
      <c r="D34" s="87">
        <v>160704</v>
      </c>
    </row>
    <row r="35" spans="2:12" ht="15.75">
      <c r="B35" s="86" t="s">
        <v>71</v>
      </c>
      <c r="C35" s="80" t="s">
        <v>72</v>
      </c>
      <c r="D35" s="87">
        <v>63398</v>
      </c>
    </row>
    <row r="36" spans="2:12" ht="15.75">
      <c r="B36" s="86" t="s">
        <v>73</v>
      </c>
      <c r="C36" s="80" t="s">
        <v>74</v>
      </c>
      <c r="D36" s="87">
        <v>42647</v>
      </c>
    </row>
    <row r="37" spans="2:12" ht="15.75">
      <c r="B37" s="86" t="s">
        <v>75</v>
      </c>
      <c r="C37" s="80" t="s">
        <v>76</v>
      </c>
      <c r="D37" s="87">
        <v>97974</v>
      </c>
    </row>
    <row r="38" spans="2:12" ht="15.75">
      <c r="B38" s="86" t="s">
        <v>77</v>
      </c>
      <c r="C38" s="80" t="s">
        <v>78</v>
      </c>
      <c r="D38" s="87">
        <v>88092</v>
      </c>
    </row>
    <row r="39" spans="2:12" ht="15.75">
      <c r="B39" s="86" t="s">
        <v>79</v>
      </c>
      <c r="C39" s="80" t="s">
        <v>80</v>
      </c>
      <c r="D39" s="87">
        <v>52982</v>
      </c>
    </row>
    <row r="40" spans="2:12" ht="15.75">
      <c r="B40" s="86" t="s">
        <v>81</v>
      </c>
      <c r="C40" s="80" t="s">
        <v>82</v>
      </c>
      <c r="D40" s="87">
        <v>168802</v>
      </c>
    </row>
    <row r="41" spans="2:12" ht="15.75">
      <c r="B41" s="86" t="s">
        <v>83</v>
      </c>
      <c r="C41" s="80" t="s">
        <v>84</v>
      </c>
      <c r="D41" s="87">
        <v>35670</v>
      </c>
    </row>
    <row r="42" spans="2:12" ht="15.75">
      <c r="B42" s="86" t="s">
        <v>85</v>
      </c>
      <c r="C42" s="80" t="s">
        <v>86</v>
      </c>
      <c r="D42" s="87">
        <v>49112</v>
      </c>
    </row>
    <row r="43" spans="2:12" ht="15.75">
      <c r="B43" s="86" t="s">
        <v>87</v>
      </c>
      <c r="C43" s="80" t="s">
        <v>88</v>
      </c>
      <c r="D43" s="87">
        <v>67153</v>
      </c>
    </row>
    <row r="44" spans="2:12" ht="15.75">
      <c r="B44" s="86" t="s">
        <v>89</v>
      </c>
      <c r="C44" s="80" t="s">
        <v>90</v>
      </c>
      <c r="D44" s="87">
        <v>45094</v>
      </c>
      <c r="L44" s="22"/>
    </row>
    <row r="45" spans="2:12" ht="15.75">
      <c r="B45" s="86" t="s">
        <v>91</v>
      </c>
      <c r="C45" s="80" t="s">
        <v>92</v>
      </c>
      <c r="D45" s="87">
        <v>49500</v>
      </c>
    </row>
    <row r="46" spans="2:12" ht="15.75">
      <c r="B46" s="86" t="s">
        <v>93</v>
      </c>
      <c r="C46" s="80" t="s">
        <v>94</v>
      </c>
      <c r="D46" s="87">
        <v>63189</v>
      </c>
    </row>
    <row r="47" spans="2:12" ht="15.75">
      <c r="B47" s="86">
        <v>421</v>
      </c>
      <c r="C47" s="80" t="s">
        <v>94</v>
      </c>
      <c r="D47" s="87">
        <v>92045</v>
      </c>
    </row>
    <row r="48" spans="2:12" ht="15.75">
      <c r="B48" s="86">
        <v>431</v>
      </c>
      <c r="C48" s="80" t="s">
        <v>94</v>
      </c>
      <c r="D48" s="87">
        <v>120113</v>
      </c>
    </row>
    <row r="49" spans="2:4" ht="15.75">
      <c r="B49" s="86">
        <v>441</v>
      </c>
      <c r="C49" s="80" t="s">
        <v>94</v>
      </c>
      <c r="D49" s="87">
        <v>91069</v>
      </c>
    </row>
    <row r="50" spans="2:4" ht="15.75">
      <c r="B50" s="86">
        <v>451</v>
      </c>
      <c r="C50" s="80" t="s">
        <v>94</v>
      </c>
      <c r="D50" s="87">
        <v>75155</v>
      </c>
    </row>
    <row r="51" spans="2:4" ht="15.75">
      <c r="B51" s="86">
        <v>461</v>
      </c>
      <c r="C51" s="80" t="s">
        <v>94</v>
      </c>
      <c r="D51" s="87">
        <v>110671</v>
      </c>
    </row>
    <row r="52" spans="2:4" ht="15.75">
      <c r="B52" s="86" t="s">
        <v>95</v>
      </c>
      <c r="C52" s="80" t="s">
        <v>96</v>
      </c>
      <c r="D52" s="87">
        <v>128120</v>
      </c>
    </row>
    <row r="53" spans="2:4" ht="16.5" thickBot="1">
      <c r="B53" s="76" t="s">
        <v>97</v>
      </c>
      <c r="C53" s="77" t="s">
        <v>5</v>
      </c>
      <c r="D53" s="88">
        <f>SUM(D5:D52)</f>
        <v>3945072</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2"/>
  <sheetViews>
    <sheetView workbookViewId="0">
      <selection activeCell="C20" sqref="C20"/>
    </sheetView>
  </sheetViews>
  <sheetFormatPr defaultRowHeight="12.75"/>
  <cols>
    <col min="1" max="1" width="12.140625" customWidth="1"/>
    <col min="2" max="2" width="31.5703125" customWidth="1"/>
    <col min="3" max="3" width="34" customWidth="1"/>
  </cols>
  <sheetData>
    <row r="1" spans="2:3" ht="16.5" thickBot="1">
      <c r="B1" s="123"/>
      <c r="C1" s="123"/>
    </row>
    <row r="2" spans="2:3" ht="38.25" customHeight="1">
      <c r="B2" s="124" t="s">
        <v>230</v>
      </c>
      <c r="C2" s="125"/>
    </row>
    <row r="3" spans="2:3">
      <c r="B3" s="83" t="s">
        <v>146</v>
      </c>
      <c r="C3" s="85" t="s">
        <v>7</v>
      </c>
    </row>
    <row r="4" spans="2:3" ht="15">
      <c r="B4" s="89" t="s">
        <v>160</v>
      </c>
      <c r="C4" s="42">
        <v>108011</v>
      </c>
    </row>
    <row r="5" spans="2:3" ht="15">
      <c r="B5" s="89" t="s">
        <v>164</v>
      </c>
      <c r="C5" s="42">
        <v>107613</v>
      </c>
    </row>
    <row r="6" spans="2:3" ht="15">
      <c r="B6" s="89" t="s">
        <v>168</v>
      </c>
      <c r="C6" s="42">
        <v>107162</v>
      </c>
    </row>
    <row r="7" spans="2:3" ht="15">
      <c r="B7" s="89" t="s">
        <v>171</v>
      </c>
      <c r="C7" s="42">
        <v>106920</v>
      </c>
    </row>
    <row r="8" spans="2:3" ht="15">
      <c r="B8" s="89" t="s">
        <v>176</v>
      </c>
      <c r="C8" s="42">
        <v>106677</v>
      </c>
    </row>
    <row r="9" spans="2:3" ht="15">
      <c r="B9" s="89" t="s">
        <v>180</v>
      </c>
      <c r="C9" s="42">
        <v>106275</v>
      </c>
    </row>
    <row r="10" spans="2:3" ht="15">
      <c r="B10" s="89" t="s">
        <v>183</v>
      </c>
      <c r="C10" s="42">
        <v>105881</v>
      </c>
    </row>
    <row r="11" spans="2:3" ht="15">
      <c r="B11" s="89" t="s">
        <v>187</v>
      </c>
      <c r="C11" s="42">
        <v>105530</v>
      </c>
    </row>
    <row r="12" spans="2:3" ht="15.75" thickBot="1">
      <c r="B12" s="90" t="s">
        <v>198</v>
      </c>
      <c r="C12" s="72">
        <v>105123</v>
      </c>
    </row>
  </sheetData>
  <mergeCells count="2">
    <mergeCell ref="B1:C1"/>
    <mergeCell ref="B2:C2"/>
  </mergeCells>
  <phoneticPr fontId="31"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18" sqref="D18"/>
    </sheetView>
  </sheetViews>
  <sheetFormatPr defaultColWidth="11.42578125" defaultRowHeight="12.75"/>
  <cols>
    <col min="2" max="2" width="4.85546875" customWidth="1"/>
    <col min="3" max="3" width="17.7109375" style="7" customWidth="1"/>
    <col min="4" max="4" width="22.7109375" customWidth="1"/>
    <col min="5" max="6" width="10.140625" bestFit="1" customWidth="1"/>
  </cols>
  <sheetData>
    <row r="1" spans="2:8" ht="13.5" thickBot="1"/>
    <row r="2" spans="2:8" ht="43.5" customHeight="1">
      <c r="B2" s="94" t="s">
        <v>231</v>
      </c>
      <c r="C2" s="95"/>
      <c r="D2" s="95"/>
      <c r="E2" s="95"/>
      <c r="F2" s="96"/>
    </row>
    <row r="3" spans="2:8" ht="23.25" customHeight="1">
      <c r="B3" s="98" t="s">
        <v>4</v>
      </c>
      <c r="C3" s="93" t="s">
        <v>125</v>
      </c>
      <c r="D3" s="93" t="s">
        <v>98</v>
      </c>
      <c r="E3" s="93" t="s">
        <v>100</v>
      </c>
      <c r="F3" s="103"/>
    </row>
    <row r="4" spans="2:8">
      <c r="B4" s="98"/>
      <c r="C4" s="93"/>
      <c r="D4" s="93"/>
      <c r="E4" s="34" t="s">
        <v>131</v>
      </c>
      <c r="F4" s="48" t="s">
        <v>132</v>
      </c>
    </row>
    <row r="5" spans="2:8" ht="15">
      <c r="B5" s="39">
        <f>k_total_tec_0920!B6</f>
        <v>1</v>
      </c>
      <c r="C5" s="40" t="str">
        <f>k_total_tec_0920!C6</f>
        <v>METROPOLITAN LIFE</v>
      </c>
      <c r="D5" s="41">
        <f t="shared" ref="D5:D11" si="0">E5+F5</f>
        <v>1061569</v>
      </c>
      <c r="E5" s="41">
        <v>506591</v>
      </c>
      <c r="F5" s="42">
        <v>554978</v>
      </c>
      <c r="G5" s="4"/>
      <c r="H5" s="4"/>
    </row>
    <row r="6" spans="2:8" ht="15">
      <c r="B6" s="43">
        <f>k_total_tec_0920!B7</f>
        <v>2</v>
      </c>
      <c r="C6" s="40" t="str">
        <f>k_total_tec_0920!C7</f>
        <v>AZT VIITORUL TAU</v>
      </c>
      <c r="D6" s="41">
        <f t="shared" si="0"/>
        <v>1607442</v>
      </c>
      <c r="E6" s="41">
        <v>767359</v>
      </c>
      <c r="F6" s="42">
        <v>840083</v>
      </c>
      <c r="G6" s="4"/>
      <c r="H6" s="4"/>
    </row>
    <row r="7" spans="2:8" ht="15">
      <c r="B7" s="43">
        <f>k_total_tec_0920!B8</f>
        <v>3</v>
      </c>
      <c r="C7" s="44" t="str">
        <f>k_total_tec_0920!C8</f>
        <v>BCR</v>
      </c>
      <c r="D7" s="41">
        <f t="shared" si="0"/>
        <v>684196</v>
      </c>
      <c r="E7" s="41">
        <v>322168</v>
      </c>
      <c r="F7" s="42">
        <v>362028</v>
      </c>
      <c r="G7" s="4"/>
      <c r="H7" s="4"/>
    </row>
    <row r="8" spans="2:8" ht="15">
      <c r="B8" s="43">
        <f>k_total_tec_0920!B9</f>
        <v>4</v>
      </c>
      <c r="C8" s="44" t="str">
        <f>k_total_tec_0920!C9</f>
        <v>BRD</v>
      </c>
      <c r="D8" s="41">
        <f t="shared" si="0"/>
        <v>471155</v>
      </c>
      <c r="E8" s="41">
        <v>220793</v>
      </c>
      <c r="F8" s="42">
        <v>250362</v>
      </c>
      <c r="G8" s="4"/>
      <c r="H8" s="4"/>
    </row>
    <row r="9" spans="2:8" ht="15">
      <c r="B9" s="43">
        <f>k_total_tec_0920!B10</f>
        <v>5</v>
      </c>
      <c r="C9" s="44" t="str">
        <f>k_total_tec_0920!C10</f>
        <v>VITAL</v>
      </c>
      <c r="D9" s="41">
        <f t="shared" si="0"/>
        <v>950229</v>
      </c>
      <c r="E9" s="41">
        <v>445985</v>
      </c>
      <c r="F9" s="42">
        <v>504244</v>
      </c>
      <c r="G9" s="4"/>
      <c r="H9" s="4"/>
    </row>
    <row r="10" spans="2:8" ht="15">
      <c r="B10" s="43">
        <f>k_total_tec_0920!B11</f>
        <v>6</v>
      </c>
      <c r="C10" s="44" t="str">
        <f>k_total_tec_0920!C11</f>
        <v>ARIPI</v>
      </c>
      <c r="D10" s="41">
        <f t="shared" si="0"/>
        <v>785021</v>
      </c>
      <c r="E10" s="41">
        <v>370568</v>
      </c>
      <c r="F10" s="42">
        <v>414453</v>
      </c>
      <c r="G10" s="4"/>
      <c r="H10" s="4"/>
    </row>
    <row r="11" spans="2:8" ht="15">
      <c r="B11" s="43">
        <f>k_total_tec_0920!B12</f>
        <v>7</v>
      </c>
      <c r="C11" s="44" t="s">
        <v>154</v>
      </c>
      <c r="D11" s="41">
        <f t="shared" si="0"/>
        <v>2029892</v>
      </c>
      <c r="E11" s="41">
        <v>1004847</v>
      </c>
      <c r="F11" s="42">
        <v>1025045</v>
      </c>
      <c r="G11" s="4"/>
      <c r="H11" s="4"/>
    </row>
    <row r="12" spans="2:8" ht="15.75" thickBot="1">
      <c r="B12" s="126" t="s">
        <v>5</v>
      </c>
      <c r="C12" s="127"/>
      <c r="D12" s="37">
        <f>SUM(D5:D11)</f>
        <v>7589504</v>
      </c>
      <c r="E12" s="37">
        <f>SUM(E5:E11)</f>
        <v>3638311</v>
      </c>
      <c r="F12" s="38">
        <f>SUM(F5:F11)</f>
        <v>3951193</v>
      </c>
      <c r="G12" s="4"/>
      <c r="H12" s="4"/>
    </row>
    <row r="14" spans="2:8">
      <c r="B14" s="11"/>
      <c r="C14" s="12"/>
    </row>
    <row r="15" spans="2:8">
      <c r="B15" s="15"/>
      <c r="C15" s="15"/>
    </row>
  </sheetData>
  <mergeCells count="6">
    <mergeCell ref="B2:F2"/>
    <mergeCell ref="B12:C12"/>
    <mergeCell ref="D3:D4"/>
    <mergeCell ref="E3:F3"/>
    <mergeCell ref="B3:B4"/>
    <mergeCell ref="C3:C4"/>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D41" sqref="D41"/>
    </sheetView>
  </sheetViews>
  <sheetFormatPr defaultRowHeight="12.75"/>
  <sheetData/>
  <pageMargins left="0.7" right="0.7" top="0.75" bottom="0.75" header="0.3" footer="0.3"/>
  <pageSetup orientation="portrait" verticalDpi="0"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D21" sqref="D21"/>
    </sheetView>
  </sheetViews>
  <sheetFormatPr defaultColWidth="11.42578125" defaultRowHeight="12.75"/>
  <cols>
    <col min="2" max="2" width="5.28515625" customWidth="1"/>
    <col min="3" max="3" width="17.28515625" style="7" customWidth="1"/>
    <col min="4" max="4" width="17.140625" customWidth="1"/>
    <col min="5" max="5" width="12.5703125" bestFit="1" customWidth="1"/>
    <col min="6" max="6" width="14" bestFit="1" customWidth="1"/>
    <col min="7" max="7" width="14" customWidth="1"/>
    <col min="8" max="8" width="13.28515625" customWidth="1"/>
    <col min="9" max="9" width="12.7109375" bestFit="1" customWidth="1"/>
    <col min="10" max="10" width="13" bestFit="1" customWidth="1"/>
    <col min="11" max="11" width="13" customWidth="1"/>
    <col min="12" max="12" width="14.7109375" customWidth="1"/>
    <col min="13" max="13" width="18.7109375" customWidth="1"/>
    <col min="14" max="14" width="14" bestFit="1" customWidth="1"/>
    <col min="15" max="15" width="14" customWidth="1"/>
    <col min="16" max="16" width="12.85546875" customWidth="1"/>
    <col min="17" max="17" width="10" customWidth="1"/>
  </cols>
  <sheetData>
    <row r="1" spans="2:16" ht="13.5" thickBot="1"/>
    <row r="2" spans="2:16" ht="41.25" customHeight="1">
      <c r="B2" s="94" t="s">
        <v>232</v>
      </c>
      <c r="C2" s="95"/>
      <c r="D2" s="95"/>
      <c r="E2" s="95"/>
      <c r="F2" s="95"/>
      <c r="G2" s="95"/>
      <c r="H2" s="95"/>
      <c r="I2" s="95"/>
      <c r="J2" s="95"/>
      <c r="K2" s="95"/>
      <c r="L2" s="95"/>
      <c r="M2" s="95"/>
      <c r="N2" s="95"/>
      <c r="O2" s="95"/>
      <c r="P2" s="96"/>
    </row>
    <row r="3" spans="2:16" ht="23.25" customHeight="1">
      <c r="B3" s="98" t="s">
        <v>4</v>
      </c>
      <c r="C3" s="93" t="s">
        <v>125</v>
      </c>
      <c r="D3" s="93" t="s">
        <v>98</v>
      </c>
      <c r="E3" s="128"/>
      <c r="F3" s="129"/>
      <c r="G3" s="129"/>
      <c r="H3" s="130"/>
      <c r="I3" s="93" t="s">
        <v>100</v>
      </c>
      <c r="J3" s="93"/>
      <c r="K3" s="93"/>
      <c r="L3" s="93"/>
      <c r="M3" s="93"/>
      <c r="N3" s="93"/>
      <c r="O3" s="93"/>
      <c r="P3" s="103"/>
    </row>
    <row r="4" spans="2:16" ht="23.25" customHeight="1">
      <c r="B4" s="98"/>
      <c r="C4" s="93"/>
      <c r="D4" s="93"/>
      <c r="E4" s="93" t="s">
        <v>5</v>
      </c>
      <c r="F4" s="93"/>
      <c r="G4" s="93"/>
      <c r="H4" s="93"/>
      <c r="I4" s="93" t="s">
        <v>133</v>
      </c>
      <c r="J4" s="93"/>
      <c r="K4" s="93"/>
      <c r="L4" s="93"/>
      <c r="M4" s="93" t="s">
        <v>134</v>
      </c>
      <c r="N4" s="93"/>
      <c r="O4" s="93"/>
      <c r="P4" s="103"/>
    </row>
    <row r="5" spans="2:16" ht="25.5">
      <c r="B5" s="98"/>
      <c r="C5" s="93"/>
      <c r="D5" s="93"/>
      <c r="E5" s="34" t="s">
        <v>135</v>
      </c>
      <c r="F5" s="34" t="s">
        <v>136</v>
      </c>
      <c r="G5" s="34" t="s">
        <v>151</v>
      </c>
      <c r="H5" s="34" t="s">
        <v>150</v>
      </c>
      <c r="I5" s="34" t="s">
        <v>135</v>
      </c>
      <c r="J5" s="34" t="s">
        <v>136</v>
      </c>
      <c r="K5" s="34" t="s">
        <v>151</v>
      </c>
      <c r="L5" s="34" t="s">
        <v>150</v>
      </c>
      <c r="M5" s="34" t="s">
        <v>135</v>
      </c>
      <c r="N5" s="34" t="s">
        <v>136</v>
      </c>
      <c r="O5" s="34" t="s">
        <v>151</v>
      </c>
      <c r="P5" s="48" t="s">
        <v>150</v>
      </c>
    </row>
    <row r="6" spans="2:16" ht="18" hidden="1" customHeight="1">
      <c r="B6" s="31"/>
      <c r="C6" s="16"/>
      <c r="D6" s="17" t="s">
        <v>137</v>
      </c>
      <c r="E6" s="17" t="s">
        <v>138</v>
      </c>
      <c r="F6" s="17" t="s">
        <v>139</v>
      </c>
      <c r="G6" s="17"/>
      <c r="H6" s="17" t="s">
        <v>140</v>
      </c>
      <c r="I6" s="17" t="s">
        <v>138</v>
      </c>
      <c r="J6" s="17" t="s">
        <v>139</v>
      </c>
      <c r="K6" s="17"/>
      <c r="L6" s="17" t="s">
        <v>140</v>
      </c>
      <c r="M6" s="17" t="s">
        <v>141</v>
      </c>
      <c r="N6" s="17" t="s">
        <v>142</v>
      </c>
      <c r="O6" s="17"/>
      <c r="P6" s="18" t="s">
        <v>143</v>
      </c>
    </row>
    <row r="7" spans="2:16" ht="15">
      <c r="B7" s="39">
        <f>k_total_tec_0920!B6</f>
        <v>1</v>
      </c>
      <c r="C7" s="40" t="str">
        <f>k_total_tec_0920!C6</f>
        <v>METROPOLITAN LIFE</v>
      </c>
      <c r="D7" s="41">
        <f>SUM(E7+F7+G7+H7)</f>
        <v>1061569</v>
      </c>
      <c r="E7" s="41">
        <f>I7+M7</f>
        <v>108150</v>
      </c>
      <c r="F7" s="41">
        <f>J7+N7</f>
        <v>351917</v>
      </c>
      <c r="G7" s="41">
        <f>K7+O7</f>
        <v>362310</v>
      </c>
      <c r="H7" s="41">
        <f>L7+P7</f>
        <v>239192</v>
      </c>
      <c r="I7" s="41">
        <v>49190</v>
      </c>
      <c r="J7" s="41">
        <v>164611</v>
      </c>
      <c r="K7" s="41">
        <v>170837</v>
      </c>
      <c r="L7" s="41">
        <v>121953</v>
      </c>
      <c r="M7" s="41">
        <v>58960</v>
      </c>
      <c r="N7" s="41">
        <v>187306</v>
      </c>
      <c r="O7" s="41">
        <v>191473</v>
      </c>
      <c r="P7" s="42">
        <v>117239</v>
      </c>
    </row>
    <row r="8" spans="2:16" ht="15">
      <c r="B8" s="43">
        <f>k_total_tec_0920!B7</f>
        <v>2</v>
      </c>
      <c r="C8" s="40" t="str">
        <f>k_total_tec_0920!C7</f>
        <v>AZT VIITORUL TAU</v>
      </c>
      <c r="D8" s="41">
        <f t="shared" ref="D8:D13" si="0">SUM(E8+F8+G8+H8)</f>
        <v>1607442</v>
      </c>
      <c r="E8" s="41">
        <f t="shared" ref="E8:E13" si="1">I8+M8</f>
        <v>107859</v>
      </c>
      <c r="F8" s="41">
        <f t="shared" ref="F8:F13" si="2">J8+N8</f>
        <v>380855</v>
      </c>
      <c r="G8" s="41">
        <f t="shared" ref="G8:G13" si="3">K8+O8</f>
        <v>650334</v>
      </c>
      <c r="H8" s="41">
        <f t="shared" ref="H8:H13" si="4">L8+P8</f>
        <v>468394</v>
      </c>
      <c r="I8" s="41">
        <v>49038</v>
      </c>
      <c r="J8" s="41">
        <v>177212</v>
      </c>
      <c r="K8" s="41">
        <v>304968</v>
      </c>
      <c r="L8" s="41">
        <v>236141</v>
      </c>
      <c r="M8" s="41">
        <v>58821</v>
      </c>
      <c r="N8" s="41">
        <v>203643</v>
      </c>
      <c r="O8" s="41">
        <v>345366</v>
      </c>
      <c r="P8" s="42">
        <v>232253</v>
      </c>
    </row>
    <row r="9" spans="2:16" ht="15">
      <c r="B9" s="43">
        <f>k_total_tec_0920!B8</f>
        <v>3</v>
      </c>
      <c r="C9" s="44" t="str">
        <f>k_total_tec_0920!C8</f>
        <v>BCR</v>
      </c>
      <c r="D9" s="41">
        <f t="shared" si="0"/>
        <v>684196</v>
      </c>
      <c r="E9" s="41">
        <f t="shared" si="1"/>
        <v>112399</v>
      </c>
      <c r="F9" s="41">
        <f t="shared" si="2"/>
        <v>283153</v>
      </c>
      <c r="G9" s="41">
        <f t="shared" si="3"/>
        <v>167814</v>
      </c>
      <c r="H9" s="41">
        <f t="shared" si="4"/>
        <v>120830</v>
      </c>
      <c r="I9" s="41">
        <v>51026</v>
      </c>
      <c r="J9" s="41">
        <v>134544</v>
      </c>
      <c r="K9" s="41">
        <v>77378</v>
      </c>
      <c r="L9" s="41">
        <v>59220</v>
      </c>
      <c r="M9" s="41">
        <v>61373</v>
      </c>
      <c r="N9" s="41">
        <v>148609</v>
      </c>
      <c r="O9" s="41">
        <v>90436</v>
      </c>
      <c r="P9" s="42">
        <v>61610</v>
      </c>
    </row>
    <row r="10" spans="2:16" ht="15">
      <c r="B10" s="43">
        <f>k_total_tec_0920!B9</f>
        <v>4</v>
      </c>
      <c r="C10" s="44" t="str">
        <f>k_total_tec_0920!C9</f>
        <v>BRD</v>
      </c>
      <c r="D10" s="41">
        <f t="shared" si="0"/>
        <v>471155</v>
      </c>
      <c r="E10" s="41">
        <f t="shared" si="1"/>
        <v>116873</v>
      </c>
      <c r="F10" s="41">
        <f t="shared" si="2"/>
        <v>209543</v>
      </c>
      <c r="G10" s="41">
        <f t="shared" si="3"/>
        <v>97831</v>
      </c>
      <c r="H10" s="41">
        <f t="shared" si="4"/>
        <v>46908</v>
      </c>
      <c r="I10" s="41">
        <v>53124</v>
      </c>
      <c r="J10" s="41">
        <v>100099</v>
      </c>
      <c r="K10" s="41">
        <v>45001</v>
      </c>
      <c r="L10" s="41">
        <v>22569</v>
      </c>
      <c r="M10" s="41">
        <v>63749</v>
      </c>
      <c r="N10" s="41">
        <v>109444</v>
      </c>
      <c r="O10" s="41">
        <v>52830</v>
      </c>
      <c r="P10" s="42">
        <v>24339</v>
      </c>
    </row>
    <row r="11" spans="2:16" ht="15">
      <c r="B11" s="43">
        <f>k_total_tec_0920!B10</f>
        <v>5</v>
      </c>
      <c r="C11" s="44" t="str">
        <f>k_total_tec_0920!C10</f>
        <v>VITAL</v>
      </c>
      <c r="D11" s="41">
        <f t="shared" si="0"/>
        <v>950229</v>
      </c>
      <c r="E11" s="41">
        <f t="shared" si="1"/>
        <v>108893</v>
      </c>
      <c r="F11" s="41">
        <f t="shared" si="2"/>
        <v>367528</v>
      </c>
      <c r="G11" s="41">
        <f t="shared" si="3"/>
        <v>295125</v>
      </c>
      <c r="H11" s="41">
        <f t="shared" si="4"/>
        <v>178683</v>
      </c>
      <c r="I11" s="41">
        <v>49552</v>
      </c>
      <c r="J11" s="41">
        <v>172320</v>
      </c>
      <c r="K11" s="41">
        <v>134634</v>
      </c>
      <c r="L11" s="41">
        <v>89479</v>
      </c>
      <c r="M11" s="41">
        <v>59341</v>
      </c>
      <c r="N11" s="41">
        <v>195208</v>
      </c>
      <c r="O11" s="41">
        <v>160491</v>
      </c>
      <c r="P11" s="42">
        <v>89204</v>
      </c>
    </row>
    <row r="12" spans="2:16" ht="15">
      <c r="B12" s="43">
        <f>k_total_tec_0920!B11</f>
        <v>6</v>
      </c>
      <c r="C12" s="44" t="str">
        <f>k_total_tec_0920!C11</f>
        <v>ARIPI</v>
      </c>
      <c r="D12" s="41">
        <f t="shared" si="0"/>
        <v>785021</v>
      </c>
      <c r="E12" s="41">
        <f t="shared" si="1"/>
        <v>107697</v>
      </c>
      <c r="F12" s="41">
        <f t="shared" si="2"/>
        <v>276859</v>
      </c>
      <c r="G12" s="41">
        <f t="shared" si="3"/>
        <v>241703</v>
      </c>
      <c r="H12" s="41">
        <f t="shared" si="4"/>
        <v>158762</v>
      </c>
      <c r="I12" s="41">
        <v>48964</v>
      </c>
      <c r="J12" s="41">
        <v>129784</v>
      </c>
      <c r="K12" s="41">
        <v>111673</v>
      </c>
      <c r="L12" s="41">
        <v>80147</v>
      </c>
      <c r="M12" s="41">
        <v>58733</v>
      </c>
      <c r="N12" s="41">
        <v>147075</v>
      </c>
      <c r="O12" s="41">
        <v>130030</v>
      </c>
      <c r="P12" s="42">
        <v>78615</v>
      </c>
    </row>
    <row r="13" spans="2:16" ht="15">
      <c r="B13" s="43">
        <f>k_total_tec_0920!B12</f>
        <v>7</v>
      </c>
      <c r="C13" s="44" t="s">
        <v>154</v>
      </c>
      <c r="D13" s="41">
        <f t="shared" si="0"/>
        <v>2029892</v>
      </c>
      <c r="E13" s="41">
        <f t="shared" si="1"/>
        <v>122724</v>
      </c>
      <c r="F13" s="41">
        <f t="shared" si="2"/>
        <v>417418</v>
      </c>
      <c r="G13" s="41">
        <f t="shared" si="3"/>
        <v>856748</v>
      </c>
      <c r="H13" s="41">
        <f t="shared" si="4"/>
        <v>633002</v>
      </c>
      <c r="I13" s="41">
        <v>56444</v>
      </c>
      <c r="J13" s="41">
        <v>196787</v>
      </c>
      <c r="K13" s="41">
        <v>423807</v>
      </c>
      <c r="L13" s="41">
        <v>327809</v>
      </c>
      <c r="M13" s="41">
        <v>66280</v>
      </c>
      <c r="N13" s="41">
        <v>220631</v>
      </c>
      <c r="O13" s="41">
        <v>432941</v>
      </c>
      <c r="P13" s="42">
        <v>305193</v>
      </c>
    </row>
    <row r="14" spans="2:16" ht="15.75" thickBot="1">
      <c r="B14" s="106" t="s">
        <v>5</v>
      </c>
      <c r="C14" s="107"/>
      <c r="D14" s="37">
        <f t="shared" ref="D14:P14" si="5">SUM(D7:D13)</f>
        <v>7589504</v>
      </c>
      <c r="E14" s="37">
        <f t="shared" si="5"/>
        <v>784595</v>
      </c>
      <c r="F14" s="37">
        <f t="shared" si="5"/>
        <v>2287273</v>
      </c>
      <c r="G14" s="37">
        <f t="shared" si="5"/>
        <v>2671865</v>
      </c>
      <c r="H14" s="37">
        <f t="shared" si="5"/>
        <v>1845771</v>
      </c>
      <c r="I14" s="37">
        <f t="shared" si="5"/>
        <v>357338</v>
      </c>
      <c r="J14" s="37">
        <f t="shared" si="5"/>
        <v>1075357</v>
      </c>
      <c r="K14" s="37">
        <f t="shared" si="5"/>
        <v>1268298</v>
      </c>
      <c r="L14" s="37">
        <f t="shared" si="5"/>
        <v>937318</v>
      </c>
      <c r="M14" s="37">
        <f t="shared" si="5"/>
        <v>427257</v>
      </c>
      <c r="N14" s="37">
        <f t="shared" si="5"/>
        <v>1211916</v>
      </c>
      <c r="O14" s="37">
        <f t="shared" si="5"/>
        <v>1403567</v>
      </c>
      <c r="P14" s="38">
        <f t="shared" si="5"/>
        <v>908453</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64"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N36" sqref="N36"/>
    </sheetView>
  </sheetViews>
  <sheetFormatPr defaultRowHeight="12.75"/>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P7" sqref="P7"/>
    </sheetView>
  </sheetViews>
  <sheetFormatPr defaultRowHeight="12.75"/>
  <cols>
    <col min="2" max="2" width="6.42578125" customWidth="1"/>
    <col min="3" max="3" width="21.85546875" customWidth="1"/>
    <col min="4" max="4" width="17.28515625" customWidth="1"/>
    <col min="5" max="5" width="16.5703125" customWidth="1"/>
    <col min="6" max="6" width="14.28515625" customWidth="1"/>
    <col min="7" max="7" width="12.5703125" customWidth="1"/>
    <col min="8" max="8" width="14.7109375" customWidth="1"/>
    <col min="9" max="9" width="16.42578125" customWidth="1"/>
    <col min="10" max="10" width="14.28515625" customWidth="1"/>
    <col min="11" max="11" width="18" customWidth="1"/>
  </cols>
  <sheetData>
    <row r="1" spans="2:11" ht="13.5" thickBot="1"/>
    <row r="2" spans="2:11" ht="40.5" customHeight="1">
      <c r="B2" s="94" t="s">
        <v>201</v>
      </c>
      <c r="C2" s="95"/>
      <c r="D2" s="95"/>
      <c r="E2" s="95"/>
      <c r="F2" s="95"/>
      <c r="G2" s="95"/>
      <c r="H2" s="95"/>
      <c r="I2" s="95"/>
      <c r="J2" s="95"/>
      <c r="K2" s="96"/>
    </row>
    <row r="3" spans="2:11" ht="69.75" customHeight="1">
      <c r="B3" s="98" t="s">
        <v>4</v>
      </c>
      <c r="C3" s="93" t="s">
        <v>125</v>
      </c>
      <c r="D3" s="93" t="s">
        <v>156</v>
      </c>
      <c r="E3" s="93" t="s">
        <v>99</v>
      </c>
      <c r="F3" s="93"/>
      <c r="G3" s="93" t="s">
        <v>203</v>
      </c>
      <c r="H3" s="93"/>
      <c r="I3" s="93"/>
      <c r="J3" s="93" t="s">
        <v>100</v>
      </c>
      <c r="K3" s="103"/>
    </row>
    <row r="4" spans="2:11" ht="119.25" customHeight="1">
      <c r="B4" s="98" t="s">
        <v>4</v>
      </c>
      <c r="C4" s="93"/>
      <c r="D4" s="93"/>
      <c r="E4" s="34" t="s">
        <v>10</v>
      </c>
      <c r="F4" s="34" t="s">
        <v>101</v>
      </c>
      <c r="G4" s="34" t="s">
        <v>10</v>
      </c>
      <c r="H4" s="34" t="s">
        <v>102</v>
      </c>
      <c r="I4" s="34" t="s">
        <v>101</v>
      </c>
      <c r="J4" s="34" t="s">
        <v>204</v>
      </c>
      <c r="K4" s="48" t="s">
        <v>205</v>
      </c>
    </row>
    <row r="5" spans="2:11" hidden="1">
      <c r="B5" s="27"/>
      <c r="C5" s="25"/>
      <c r="D5" s="26" t="s">
        <v>103</v>
      </c>
      <c r="E5" s="26" t="s">
        <v>104</v>
      </c>
      <c r="F5" s="25"/>
      <c r="G5" s="26" t="s">
        <v>105</v>
      </c>
      <c r="H5" s="25"/>
      <c r="I5" s="25"/>
      <c r="J5" s="26" t="s">
        <v>106</v>
      </c>
      <c r="K5" s="28" t="s">
        <v>107</v>
      </c>
    </row>
    <row r="6" spans="2:11" ht="15">
      <c r="B6" s="39">
        <f>[1]k_total_tec_0609!A10</f>
        <v>1</v>
      </c>
      <c r="C6" s="44" t="s">
        <v>155</v>
      </c>
      <c r="D6" s="41">
        <v>1061569</v>
      </c>
      <c r="E6" s="41">
        <v>543148</v>
      </c>
      <c r="F6" s="50">
        <f>E6/D6</f>
        <v>0.51164644031617357</v>
      </c>
      <c r="G6" s="41">
        <v>27806</v>
      </c>
      <c r="H6" s="50">
        <f t="shared" ref="H6:H13" si="0">G6/$G$13</f>
        <v>0.13739499950588002</v>
      </c>
      <c r="I6" s="50">
        <f t="shared" ref="I6:I13" si="1">G6/D6</f>
        <v>2.6193304438995486E-2</v>
      </c>
      <c r="J6" s="41">
        <v>25770</v>
      </c>
      <c r="K6" s="42">
        <v>2036</v>
      </c>
    </row>
    <row r="7" spans="2:11" ht="15">
      <c r="B7" s="43">
        <v>2</v>
      </c>
      <c r="C7" s="44" t="str">
        <f>[1]k_total_tec_0609!B12</f>
        <v>AZT VIITORUL TAU</v>
      </c>
      <c r="D7" s="41">
        <v>1607442</v>
      </c>
      <c r="E7" s="41">
        <v>852355</v>
      </c>
      <c r="F7" s="50">
        <f t="shared" ref="F7:F12" si="2">E7/D7</f>
        <v>0.53025552399402276</v>
      </c>
      <c r="G7" s="41">
        <v>43306</v>
      </c>
      <c r="H7" s="50">
        <f t="shared" si="0"/>
        <v>0.21398359521691868</v>
      </c>
      <c r="I7" s="50">
        <f t="shared" si="1"/>
        <v>2.6940940948413691E-2</v>
      </c>
      <c r="J7" s="41">
        <v>40033</v>
      </c>
      <c r="K7" s="42">
        <v>3273</v>
      </c>
    </row>
    <row r="8" spans="2:11" ht="15">
      <c r="B8" s="43">
        <v>3</v>
      </c>
      <c r="C8" s="44" t="str">
        <f>[1]k_total_tec_0609!B13</f>
        <v>BCR</v>
      </c>
      <c r="D8" s="41">
        <v>684196</v>
      </c>
      <c r="E8" s="41">
        <v>331617</v>
      </c>
      <c r="F8" s="50">
        <f t="shared" si="2"/>
        <v>0.48468129015662181</v>
      </c>
      <c r="G8" s="41">
        <v>18258</v>
      </c>
      <c r="H8" s="50">
        <f t="shared" si="0"/>
        <v>9.0216424547880231E-2</v>
      </c>
      <c r="I8" s="50">
        <f t="shared" si="1"/>
        <v>2.6685335780975043E-2</v>
      </c>
      <c r="J8" s="41">
        <v>16936</v>
      </c>
      <c r="K8" s="42">
        <v>1322</v>
      </c>
    </row>
    <row r="9" spans="2:11" ht="15">
      <c r="B9" s="43">
        <v>4</v>
      </c>
      <c r="C9" s="44" t="str">
        <f>[1]k_total_tec_0609!B15</f>
        <v>BRD</v>
      </c>
      <c r="D9" s="41">
        <v>471155</v>
      </c>
      <c r="E9" s="41">
        <v>221968</v>
      </c>
      <c r="F9" s="50">
        <f t="shared" si="2"/>
        <v>0.47111460135199668</v>
      </c>
      <c r="G9" s="41">
        <v>12599</v>
      </c>
      <c r="H9" s="50">
        <f t="shared" si="0"/>
        <v>6.2254175313766182E-2</v>
      </c>
      <c r="I9" s="50">
        <f t="shared" si="1"/>
        <v>2.6740669206524393E-2</v>
      </c>
      <c r="J9" s="41">
        <v>11689</v>
      </c>
      <c r="K9" s="42">
        <v>910</v>
      </c>
    </row>
    <row r="10" spans="2:11" ht="15">
      <c r="B10" s="43">
        <v>5</v>
      </c>
      <c r="C10" s="44" t="str">
        <f>[1]k_total_tec_0609!B16</f>
        <v>VITAL</v>
      </c>
      <c r="D10" s="41">
        <v>950229</v>
      </c>
      <c r="E10" s="41">
        <v>456439</v>
      </c>
      <c r="F10" s="50">
        <f t="shared" si="2"/>
        <v>0.48034631651949161</v>
      </c>
      <c r="G10" s="41">
        <v>24014</v>
      </c>
      <c r="H10" s="50">
        <f t="shared" si="0"/>
        <v>0.11865797015515367</v>
      </c>
      <c r="I10" s="50">
        <f t="shared" si="1"/>
        <v>2.5271802902247772E-2</v>
      </c>
      <c r="J10" s="41">
        <v>22215</v>
      </c>
      <c r="K10" s="42">
        <v>1799</v>
      </c>
    </row>
    <row r="11" spans="2:11" ht="15">
      <c r="B11" s="43">
        <v>6</v>
      </c>
      <c r="C11" s="44" t="str">
        <f>[1]k_total_tec_0609!B18</f>
        <v>ARIPI</v>
      </c>
      <c r="D11" s="41">
        <v>785021</v>
      </c>
      <c r="E11" s="41">
        <v>394439</v>
      </c>
      <c r="F11" s="50">
        <f t="shared" si="2"/>
        <v>0.50245662217953402</v>
      </c>
      <c r="G11" s="41">
        <v>21177</v>
      </c>
      <c r="H11" s="50">
        <f t="shared" si="0"/>
        <v>0.10463978654017195</v>
      </c>
      <c r="I11" s="50">
        <f t="shared" si="1"/>
        <v>2.6976348403418508E-2</v>
      </c>
      <c r="J11" s="41">
        <v>19640</v>
      </c>
      <c r="K11" s="42">
        <v>1537</v>
      </c>
    </row>
    <row r="12" spans="2:11" ht="15">
      <c r="B12" s="43">
        <v>7</v>
      </c>
      <c r="C12" s="44" t="s">
        <v>154</v>
      </c>
      <c r="D12" s="41">
        <v>2029892</v>
      </c>
      <c r="E12" s="41">
        <v>1145106</v>
      </c>
      <c r="F12" s="50">
        <f t="shared" si="2"/>
        <v>0.56412163799847481</v>
      </c>
      <c r="G12" s="41">
        <v>55220</v>
      </c>
      <c r="H12" s="50">
        <f t="shared" si="0"/>
        <v>0.27285304872022925</v>
      </c>
      <c r="I12" s="50">
        <f t="shared" si="1"/>
        <v>2.7203417718775186E-2</v>
      </c>
      <c r="J12" s="41">
        <v>51139</v>
      </c>
      <c r="K12" s="42">
        <v>4081</v>
      </c>
    </row>
    <row r="13" spans="2:11" ht="15.75" thickBot="1">
      <c r="B13" s="35" t="s">
        <v>5</v>
      </c>
      <c r="C13" s="36"/>
      <c r="D13" s="37">
        <f>SUM(D6:D12)</f>
        <v>7589504</v>
      </c>
      <c r="E13" s="37">
        <f>SUM(E6:E12)</f>
        <v>3945072</v>
      </c>
      <c r="F13" s="49">
        <f>E13/D13</f>
        <v>0.51980630091241797</v>
      </c>
      <c r="G13" s="37">
        <f>SUM(G6:G12)</f>
        <v>202380</v>
      </c>
      <c r="H13" s="49">
        <f t="shared" si="0"/>
        <v>1</v>
      </c>
      <c r="I13" s="49">
        <f t="shared" si="1"/>
        <v>2.6665774206061425E-2</v>
      </c>
      <c r="J13" s="37">
        <f>SUM(J6:J12)</f>
        <v>187422</v>
      </c>
      <c r="K13" s="38">
        <f>SUM(K6:K12)</f>
        <v>14958</v>
      </c>
    </row>
    <row r="14" spans="2:11">
      <c r="C14" s="7"/>
      <c r="D14" s="4"/>
      <c r="E14" s="4"/>
    </row>
    <row r="15" spans="2:11" ht="14.25" customHeight="1">
      <c r="B15" s="100" t="s">
        <v>108</v>
      </c>
      <c r="C15" s="100"/>
      <c r="D15" s="100"/>
      <c r="E15" s="100"/>
      <c r="F15" s="100"/>
      <c r="G15" s="100"/>
      <c r="H15" s="100"/>
      <c r="I15" s="100"/>
      <c r="J15" s="100"/>
      <c r="K15" s="100"/>
    </row>
    <row r="16" spans="2:11" ht="33.75" customHeight="1">
      <c r="B16" s="101" t="s">
        <v>144</v>
      </c>
      <c r="C16" s="101"/>
      <c r="D16" s="101"/>
      <c r="E16" s="101"/>
      <c r="F16" s="101"/>
      <c r="G16" s="101"/>
      <c r="H16" s="101"/>
      <c r="I16" s="101"/>
      <c r="J16" s="101"/>
      <c r="K16" s="101"/>
    </row>
    <row r="17" spans="2:11" ht="30.75" customHeight="1">
      <c r="B17" s="100" t="s">
        <v>109</v>
      </c>
      <c r="C17" s="100"/>
      <c r="D17" s="100"/>
      <c r="E17" s="100"/>
      <c r="F17" s="100"/>
      <c r="G17" s="100"/>
      <c r="H17" s="100"/>
      <c r="I17" s="100"/>
      <c r="J17" s="100"/>
      <c r="K17" s="100"/>
    </row>
    <row r="18" spans="2:11" ht="213" customHeight="1">
      <c r="B18" s="102" t="s">
        <v>206</v>
      </c>
      <c r="C18" s="102"/>
      <c r="D18" s="102"/>
      <c r="E18" s="102"/>
      <c r="F18" s="102"/>
      <c r="G18" s="102"/>
      <c r="H18" s="102"/>
      <c r="I18" s="102"/>
      <c r="J18" s="102"/>
      <c r="K18" s="102"/>
    </row>
  </sheetData>
  <mergeCells count="11">
    <mergeCell ref="B2:K2"/>
    <mergeCell ref="B15:K15"/>
    <mergeCell ref="B16:K16"/>
    <mergeCell ref="B17:K17"/>
    <mergeCell ref="B18:K18"/>
    <mergeCell ref="B3:B4"/>
    <mergeCell ref="C3:C4"/>
    <mergeCell ref="D3:D4"/>
    <mergeCell ref="E3:F3"/>
    <mergeCell ref="G3:I3"/>
    <mergeCell ref="J3:K3"/>
  </mergeCells>
  <phoneticPr fontId="31"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L18"/>
  <sheetViews>
    <sheetView zoomScaleNormal="100" workbookViewId="0">
      <selection activeCell="E23" sqref="E23"/>
    </sheetView>
  </sheetViews>
  <sheetFormatPr defaultRowHeight="12.75"/>
  <cols>
    <col min="2" max="2" width="5.7109375" customWidth="1"/>
    <col min="3" max="3" width="18.7109375" customWidth="1"/>
    <col min="4" max="12" width="13.5703125" customWidth="1"/>
  </cols>
  <sheetData>
    <row r="1" spans="2:12" ht="13.5" thickBot="1"/>
    <row r="2" spans="2:12" s="2" customFormat="1" ht="46.5" customHeight="1">
      <c r="B2" s="94" t="s">
        <v>207</v>
      </c>
      <c r="C2" s="95"/>
      <c r="D2" s="95"/>
      <c r="E2" s="95"/>
      <c r="F2" s="95"/>
      <c r="G2" s="95"/>
      <c r="H2" s="95"/>
      <c r="I2" s="95"/>
      <c r="J2" s="95"/>
      <c r="K2" s="95"/>
      <c r="L2" s="96"/>
    </row>
    <row r="3" spans="2:12" s="19" customFormat="1" ht="12.75" customHeight="1">
      <c r="B3" s="98" t="s">
        <v>4</v>
      </c>
      <c r="C3" s="93" t="s">
        <v>145</v>
      </c>
      <c r="D3" s="105" t="s">
        <v>157</v>
      </c>
      <c r="E3" s="105" t="s">
        <v>161</v>
      </c>
      <c r="F3" s="105" t="s">
        <v>165</v>
      </c>
      <c r="G3" s="105" t="s">
        <v>169</v>
      </c>
      <c r="H3" s="105" t="s">
        <v>173</v>
      </c>
      <c r="I3" s="105" t="s">
        <v>177</v>
      </c>
      <c r="J3" s="105" t="s">
        <v>181</v>
      </c>
      <c r="K3" s="105" t="s">
        <v>185</v>
      </c>
      <c r="L3" s="104" t="s">
        <v>189</v>
      </c>
    </row>
    <row r="4" spans="2:12" s="19" customFormat="1" ht="30" customHeight="1">
      <c r="B4" s="98"/>
      <c r="C4" s="93"/>
      <c r="D4" s="93"/>
      <c r="E4" s="93"/>
      <c r="F4" s="93"/>
      <c r="G4" s="93"/>
      <c r="H4" s="93"/>
      <c r="I4" s="93"/>
      <c r="J4" s="93"/>
      <c r="K4" s="93"/>
      <c r="L4" s="103"/>
    </row>
    <row r="5" spans="2:12" ht="15">
      <c r="B5" s="39">
        <f>k_total_tec_0920!B6</f>
        <v>1</v>
      </c>
      <c r="C5" s="40" t="str">
        <f>k_total_tec_0920!C6</f>
        <v>METROPOLITAN LIFE</v>
      </c>
      <c r="D5" s="41">
        <v>1050331</v>
      </c>
      <c r="E5" s="41">
        <v>1052230</v>
      </c>
      <c r="F5" s="41">
        <v>1053349</v>
      </c>
      <c r="G5" s="41">
        <v>1054612</v>
      </c>
      <c r="H5" s="41">
        <v>1056506</v>
      </c>
      <c r="I5" s="41">
        <v>1057907</v>
      </c>
      <c r="J5" s="41">
        <v>1058618</v>
      </c>
      <c r="K5" s="41">
        <v>1059456</v>
      </c>
      <c r="L5" s="42">
        <v>1061569</v>
      </c>
    </row>
    <row r="6" spans="2:12" ht="15">
      <c r="B6" s="43">
        <f>k_total_tec_0920!B7</f>
        <v>2</v>
      </c>
      <c r="C6" s="40" t="str">
        <f>k_total_tec_0920!C7</f>
        <v>AZT VIITORUL TAU</v>
      </c>
      <c r="D6" s="41">
        <v>1596807</v>
      </c>
      <c r="E6" s="41">
        <v>1598630</v>
      </c>
      <c r="F6" s="41">
        <v>1599681</v>
      </c>
      <c r="G6" s="41">
        <v>1600880</v>
      </c>
      <c r="H6" s="41">
        <v>1602689</v>
      </c>
      <c r="I6" s="41">
        <v>1604013</v>
      </c>
      <c r="J6" s="41">
        <v>1604657</v>
      </c>
      <c r="K6" s="41">
        <v>1605390</v>
      </c>
      <c r="L6" s="42">
        <v>1607442</v>
      </c>
    </row>
    <row r="7" spans="2:12" ht="15">
      <c r="B7" s="43">
        <f>k_total_tec_0920!B8</f>
        <v>3</v>
      </c>
      <c r="C7" s="44" t="str">
        <f>k_total_tec_0920!C8</f>
        <v>BCR</v>
      </c>
      <c r="D7" s="41">
        <v>672383</v>
      </c>
      <c r="E7" s="41">
        <v>674421</v>
      </c>
      <c r="F7" s="41">
        <v>675614</v>
      </c>
      <c r="G7" s="41">
        <v>676921</v>
      </c>
      <c r="H7" s="41">
        <v>678863</v>
      </c>
      <c r="I7" s="41">
        <v>680328</v>
      </c>
      <c r="J7" s="41">
        <v>681126</v>
      </c>
      <c r="K7" s="41">
        <v>682032</v>
      </c>
      <c r="L7" s="42">
        <v>684196</v>
      </c>
    </row>
    <row r="8" spans="2:12" ht="15">
      <c r="B8" s="43">
        <f>k_total_tec_0920!B9</f>
        <v>4</v>
      </c>
      <c r="C8" s="44" t="str">
        <f>k_total_tec_0920!C9</f>
        <v>BRD</v>
      </c>
      <c r="D8" s="41">
        <v>458329</v>
      </c>
      <c r="E8" s="41">
        <v>460462</v>
      </c>
      <c r="F8" s="41">
        <v>461788</v>
      </c>
      <c r="G8" s="41">
        <v>463126</v>
      </c>
      <c r="H8" s="41">
        <v>465110</v>
      </c>
      <c r="I8" s="41">
        <v>466639</v>
      </c>
      <c r="J8" s="41">
        <v>467594</v>
      </c>
      <c r="K8" s="41">
        <v>468732</v>
      </c>
      <c r="L8" s="42">
        <v>471155</v>
      </c>
    </row>
    <row r="9" spans="2:12" ht="15">
      <c r="B9" s="43">
        <f>k_total_tec_0920!B10</f>
        <v>5</v>
      </c>
      <c r="C9" s="44" t="str">
        <f>k_total_tec_0920!C10</f>
        <v>VITAL</v>
      </c>
      <c r="D9" s="41">
        <v>938865</v>
      </c>
      <c r="E9" s="41">
        <v>940802</v>
      </c>
      <c r="F9" s="41">
        <v>941929</v>
      </c>
      <c r="G9" s="41">
        <v>943206</v>
      </c>
      <c r="H9" s="41">
        <v>945118</v>
      </c>
      <c r="I9" s="41">
        <v>946538</v>
      </c>
      <c r="J9" s="41">
        <v>947264</v>
      </c>
      <c r="K9" s="41">
        <v>948121</v>
      </c>
      <c r="L9" s="42">
        <v>950229</v>
      </c>
    </row>
    <row r="10" spans="2:12" ht="15">
      <c r="B10" s="43">
        <f>k_total_tec_0920!B11</f>
        <v>6</v>
      </c>
      <c r="C10" s="44" t="str">
        <f>k_total_tec_0920!C11</f>
        <v>ARIPI</v>
      </c>
      <c r="D10" s="41">
        <v>773647</v>
      </c>
      <c r="E10" s="41">
        <v>775567</v>
      </c>
      <c r="F10" s="41">
        <v>776713</v>
      </c>
      <c r="G10" s="41">
        <v>777990</v>
      </c>
      <c r="H10" s="41">
        <v>779895</v>
      </c>
      <c r="I10" s="41">
        <v>781319</v>
      </c>
      <c r="J10" s="41">
        <v>782036</v>
      </c>
      <c r="K10" s="41">
        <v>782891</v>
      </c>
      <c r="L10" s="42">
        <v>785021</v>
      </c>
    </row>
    <row r="11" spans="2:12" ht="15">
      <c r="B11" s="43">
        <f>k_total_tec_0920!B12</f>
        <v>7</v>
      </c>
      <c r="C11" s="44" t="str">
        <f>k_total_tec_0920!C12</f>
        <v>NN</v>
      </c>
      <c r="D11" s="41">
        <v>2019196</v>
      </c>
      <c r="E11" s="41">
        <v>2021089</v>
      </c>
      <c r="F11" s="41">
        <v>2022127</v>
      </c>
      <c r="G11" s="41">
        <v>2023329</v>
      </c>
      <c r="H11" s="41">
        <v>2025165</v>
      </c>
      <c r="I11" s="41">
        <v>2026515</v>
      </c>
      <c r="J11" s="41">
        <v>2027126</v>
      </c>
      <c r="K11" s="41">
        <v>2027844</v>
      </c>
      <c r="L11" s="42">
        <v>2029892</v>
      </c>
    </row>
    <row r="12" spans="2:12" ht="15.75" thickBot="1">
      <c r="B12" s="106" t="s">
        <v>2</v>
      </c>
      <c r="C12" s="107"/>
      <c r="D12" s="51">
        <f t="shared" ref="D12:L12" si="0">SUM(D5:D11)</f>
        <v>7509558</v>
      </c>
      <c r="E12" s="51">
        <f t="shared" si="0"/>
        <v>7523201</v>
      </c>
      <c r="F12" s="51">
        <f t="shared" si="0"/>
        <v>7531201</v>
      </c>
      <c r="G12" s="51">
        <f t="shared" si="0"/>
        <v>7540064</v>
      </c>
      <c r="H12" s="51">
        <f t="shared" si="0"/>
        <v>7553346</v>
      </c>
      <c r="I12" s="51">
        <f t="shared" si="0"/>
        <v>7563259</v>
      </c>
      <c r="J12" s="51">
        <f t="shared" si="0"/>
        <v>7568421</v>
      </c>
      <c r="K12" s="51">
        <f t="shared" si="0"/>
        <v>7574466</v>
      </c>
      <c r="L12" s="52">
        <f t="shared" si="0"/>
        <v>7589504</v>
      </c>
    </row>
    <row r="17" spans="3:3" ht="18">
      <c r="C17" s="1"/>
    </row>
    <row r="18" spans="3:3" ht="18">
      <c r="C18" s="1"/>
    </row>
  </sheetData>
  <mergeCells count="13">
    <mergeCell ref="B12:C12"/>
    <mergeCell ref="B3:B4"/>
    <mergeCell ref="C3:C4"/>
    <mergeCell ref="J3:J4"/>
    <mergeCell ref="G3:G4"/>
    <mergeCell ref="F3:F4"/>
    <mergeCell ref="E3:E4"/>
    <mergeCell ref="D3:D4"/>
    <mergeCell ref="L3:L4"/>
    <mergeCell ref="K3:K4"/>
    <mergeCell ref="I3:I4"/>
    <mergeCell ref="H3:H4"/>
    <mergeCell ref="B2:L2"/>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S24"/>
  <sheetViews>
    <sheetView zoomScaleNormal="100" workbookViewId="0">
      <selection activeCell="E25" sqref="E25"/>
    </sheetView>
  </sheetViews>
  <sheetFormatPr defaultRowHeight="12.75"/>
  <cols>
    <col min="2" max="2" width="5.85546875" customWidth="1"/>
    <col min="3" max="3" width="17.7109375" customWidth="1"/>
    <col min="4" max="12" width="17.5703125" customWidth="1"/>
    <col min="13" max="13" width="18.42578125" customWidth="1"/>
    <col min="19" max="19" width="16.7109375" customWidth="1"/>
  </cols>
  <sheetData>
    <row r="1" spans="2:19" ht="13.5" thickBot="1"/>
    <row r="2" spans="2:19" ht="45" customHeight="1">
      <c r="B2" s="94" t="s">
        <v>208</v>
      </c>
      <c r="C2" s="95"/>
      <c r="D2" s="95"/>
      <c r="E2" s="95"/>
      <c r="F2" s="95"/>
      <c r="G2" s="95"/>
      <c r="H2" s="95"/>
      <c r="I2" s="95"/>
      <c r="J2" s="95"/>
      <c r="K2" s="95"/>
      <c r="L2" s="95"/>
      <c r="M2" s="96"/>
    </row>
    <row r="3" spans="2:19" s="5" customFormat="1" ht="21" customHeight="1">
      <c r="B3" s="98" t="s">
        <v>4</v>
      </c>
      <c r="C3" s="93" t="s">
        <v>145</v>
      </c>
      <c r="D3" s="108" t="s">
        <v>157</v>
      </c>
      <c r="E3" s="108" t="s">
        <v>161</v>
      </c>
      <c r="F3" s="108" t="s">
        <v>165</v>
      </c>
      <c r="G3" s="108" t="s">
        <v>169</v>
      </c>
      <c r="H3" s="108" t="s">
        <v>173</v>
      </c>
      <c r="I3" s="108" t="s">
        <v>177</v>
      </c>
      <c r="J3" s="108" t="s">
        <v>181</v>
      </c>
      <c r="K3" s="108" t="s">
        <v>185</v>
      </c>
      <c r="L3" s="108" t="s">
        <v>189</v>
      </c>
      <c r="M3" s="103" t="s">
        <v>2</v>
      </c>
    </row>
    <row r="4" spans="2:19">
      <c r="B4" s="98"/>
      <c r="C4" s="93"/>
      <c r="D4" s="108"/>
      <c r="E4" s="108"/>
      <c r="F4" s="108"/>
      <c r="G4" s="108"/>
      <c r="H4" s="108"/>
      <c r="I4" s="108"/>
      <c r="J4" s="108"/>
      <c r="K4" s="108"/>
      <c r="L4" s="108"/>
      <c r="M4" s="103"/>
    </row>
    <row r="5" spans="2:19" s="8" customFormat="1" ht="36.75" customHeight="1">
      <c r="B5" s="98"/>
      <c r="C5" s="93"/>
      <c r="D5" s="53" t="s">
        <v>209</v>
      </c>
      <c r="E5" s="53" t="s">
        <v>210</v>
      </c>
      <c r="F5" s="53" t="s">
        <v>211</v>
      </c>
      <c r="G5" s="53" t="s">
        <v>212</v>
      </c>
      <c r="H5" s="53" t="s">
        <v>213</v>
      </c>
      <c r="I5" s="53" t="s">
        <v>214</v>
      </c>
      <c r="J5" s="53" t="s">
        <v>215</v>
      </c>
      <c r="K5" s="53" t="s">
        <v>216</v>
      </c>
      <c r="L5" s="53" t="s">
        <v>217</v>
      </c>
      <c r="M5" s="103"/>
    </row>
    <row r="6" spans="2:19" ht="15.75">
      <c r="B6" s="39">
        <f>k_total_tec_0920!B6</f>
        <v>1</v>
      </c>
      <c r="C6" s="40" t="str">
        <f>k_total_tec_0920!C6</f>
        <v>METROPOLITAN LIFE</v>
      </c>
      <c r="D6" s="41">
        <v>22491397.043643422</v>
      </c>
      <c r="E6" s="41">
        <v>20979120.967741933</v>
      </c>
      <c r="F6" s="41">
        <v>21627117.912051581</v>
      </c>
      <c r="G6" s="41">
        <v>19143983.345042773</v>
      </c>
      <c r="H6" s="41">
        <v>18933157.536085244</v>
      </c>
      <c r="I6" s="41">
        <v>24450320.172082152</v>
      </c>
      <c r="J6" s="41">
        <v>21473790.91021366</v>
      </c>
      <c r="K6" s="41">
        <v>20887015.139703769</v>
      </c>
      <c r="L6" s="41">
        <v>21531467.008722425</v>
      </c>
      <c r="M6" s="42">
        <f t="shared" ref="M6:M12" si="0">SUM(D6:L6)</f>
        <v>191517370.03528696</v>
      </c>
      <c r="S6" s="23"/>
    </row>
    <row r="7" spans="2:19" ht="15.75">
      <c r="B7" s="39">
        <f>k_total_tec_0920!B7</f>
        <v>2</v>
      </c>
      <c r="C7" s="40" t="str">
        <f>k_total_tec_0920!C7</f>
        <v>AZT VIITORUL TAU</v>
      </c>
      <c r="D7" s="41">
        <v>34236775.259094104</v>
      </c>
      <c r="E7" s="41">
        <v>31598583.953680728</v>
      </c>
      <c r="F7" s="41">
        <v>32245258.927095387</v>
      </c>
      <c r="G7" s="41">
        <v>28771502.87225689</v>
      </c>
      <c r="H7" s="41">
        <v>28487387.614347368</v>
      </c>
      <c r="I7" s="41">
        <v>36976824.339696787</v>
      </c>
      <c r="J7" s="41">
        <v>32187167.26359557</v>
      </c>
      <c r="K7" s="41">
        <v>31600807.450867765</v>
      </c>
      <c r="L7" s="41">
        <v>32465506.003078505</v>
      </c>
      <c r="M7" s="42">
        <f t="shared" si="0"/>
        <v>288569813.68371314</v>
      </c>
      <c r="S7" s="23"/>
    </row>
    <row r="8" spans="2:19" ht="15.75">
      <c r="B8" s="39">
        <f>k_total_tec_0920!B8</f>
        <v>3</v>
      </c>
      <c r="C8" s="44" t="str">
        <f>k_total_tec_0920!C8</f>
        <v>BCR</v>
      </c>
      <c r="D8" s="41">
        <v>12054175.647219125</v>
      </c>
      <c r="E8" s="41">
        <v>11349814.929693962</v>
      </c>
      <c r="F8" s="41">
        <v>11487159.034551166</v>
      </c>
      <c r="G8" s="41">
        <v>10256985.163450014</v>
      </c>
      <c r="H8" s="41">
        <v>10183605.633221138</v>
      </c>
      <c r="I8" s="41">
        <v>13487058.884361621</v>
      </c>
      <c r="J8" s="41">
        <v>11654320.73607509</v>
      </c>
      <c r="K8" s="41">
        <v>11441976.777581749</v>
      </c>
      <c r="L8" s="41">
        <v>11776921.292970756</v>
      </c>
      <c r="M8" s="42">
        <f t="shared" si="0"/>
        <v>103692018.09912463</v>
      </c>
      <c r="S8" s="23"/>
    </row>
    <row r="9" spans="2:19" ht="15.75">
      <c r="B9" s="39">
        <f>k_total_tec_0920!B9</f>
        <v>4</v>
      </c>
      <c r="C9" s="44" t="str">
        <f>k_total_tec_0920!C9</f>
        <v>BRD</v>
      </c>
      <c r="D9" s="41">
        <v>8001928.4446096038</v>
      </c>
      <c r="E9" s="41">
        <v>7524514.2679900741</v>
      </c>
      <c r="F9" s="41">
        <v>7792646.5118201356</v>
      </c>
      <c r="G9" s="41">
        <v>6682792.2883002022</v>
      </c>
      <c r="H9" s="41">
        <v>6684659.1777314311</v>
      </c>
      <c r="I9" s="41">
        <v>8998252.2906368282</v>
      </c>
      <c r="J9" s="41">
        <v>7727573.1752500925</v>
      </c>
      <c r="K9" s="41">
        <v>7602178.2300086161</v>
      </c>
      <c r="L9" s="41">
        <v>7828995.3822473073</v>
      </c>
      <c r="M9" s="42">
        <f t="shared" si="0"/>
        <v>68843539.768594295</v>
      </c>
      <c r="S9" s="23"/>
    </row>
    <row r="10" spans="2:19" ht="15.75">
      <c r="B10" s="39">
        <f>k_total_tec_0920!B10</f>
        <v>5</v>
      </c>
      <c r="C10" s="44" t="str">
        <f>k_total_tec_0920!C10</f>
        <v>VITAL</v>
      </c>
      <c r="D10" s="41">
        <v>17041061.976134442</v>
      </c>
      <c r="E10" s="41">
        <v>16024917.700578989</v>
      </c>
      <c r="F10" s="41">
        <v>16225731.112580592</v>
      </c>
      <c r="G10" s="41">
        <v>14298365.086580981</v>
      </c>
      <c r="H10" s="41">
        <v>14288351.539430484</v>
      </c>
      <c r="I10" s="41">
        <v>18877245.444580033</v>
      </c>
      <c r="J10" s="41">
        <v>16397782.717879049</v>
      </c>
      <c r="K10" s="41">
        <v>16074640.175604152</v>
      </c>
      <c r="L10" s="41">
        <v>16423624.422780914</v>
      </c>
      <c r="M10" s="42">
        <f t="shared" si="0"/>
        <v>145651720.17614964</v>
      </c>
      <c r="S10" s="23"/>
    </row>
    <row r="11" spans="2:19" ht="15.75">
      <c r="B11" s="39">
        <f>k_total_tec_0920!B11</f>
        <v>6</v>
      </c>
      <c r="C11" s="44" t="str">
        <f>k_total_tec_0920!C11</f>
        <v>ARIPI</v>
      </c>
      <c r="D11" s="41">
        <v>14792292.208596557</v>
      </c>
      <c r="E11" s="41">
        <v>13893449.131513646</v>
      </c>
      <c r="F11" s="41">
        <v>14201090.882790543</v>
      </c>
      <c r="G11" s="41">
        <v>12455588.089432573</v>
      </c>
      <c r="H11" s="41">
        <v>12445209.903566193</v>
      </c>
      <c r="I11" s="41">
        <v>16395131.233324369</v>
      </c>
      <c r="J11" s="41">
        <v>14221312.831913054</v>
      </c>
      <c r="K11" s="41">
        <v>13935675.337463588</v>
      </c>
      <c r="L11" s="41">
        <v>14293800.513083633</v>
      </c>
      <c r="M11" s="42">
        <f t="shared" si="0"/>
        <v>126633550.13168415</v>
      </c>
      <c r="S11" s="23"/>
    </row>
    <row r="12" spans="2:19" ht="15.75">
      <c r="B12" s="39">
        <f>k_total_tec_0920!B12</f>
        <v>7</v>
      </c>
      <c r="C12" s="44" t="str">
        <f>k_total_tec_0920!C12</f>
        <v>NN</v>
      </c>
      <c r="D12" s="41">
        <v>52901368.34716545</v>
      </c>
      <c r="E12" s="41">
        <v>49373600.703060381</v>
      </c>
      <c r="F12" s="41">
        <v>51202761.613489836</v>
      </c>
      <c r="G12" s="41">
        <v>45688207.62904492</v>
      </c>
      <c r="H12" s="41">
        <v>44897659.363578171</v>
      </c>
      <c r="I12" s="41">
        <v>56442085.668783218</v>
      </c>
      <c r="J12" s="41">
        <v>50061951.34000247</v>
      </c>
      <c r="K12" s="41">
        <v>48915126.779633202</v>
      </c>
      <c r="L12" s="41">
        <v>50136544.894817859</v>
      </c>
      <c r="M12" s="42">
        <f t="shared" si="0"/>
        <v>449619306.33957553</v>
      </c>
      <c r="S12" s="23"/>
    </row>
    <row r="13" spans="2:19" ht="15.75" thickBot="1">
      <c r="B13" s="106" t="s">
        <v>2</v>
      </c>
      <c r="C13" s="107"/>
      <c r="D13" s="37">
        <f t="shared" ref="D13:M13" si="1">SUM(D6:D12)</f>
        <v>161518998.92646271</v>
      </c>
      <c r="E13" s="37">
        <f t="shared" si="1"/>
        <v>150744001.65425971</v>
      </c>
      <c r="F13" s="37">
        <f t="shared" si="1"/>
        <v>154781765.99437925</v>
      </c>
      <c r="G13" s="37">
        <f t="shared" si="1"/>
        <v>137297424.47410834</v>
      </c>
      <c r="H13" s="37">
        <f t="shared" si="1"/>
        <v>135920030.76796001</v>
      </c>
      <c r="I13" s="37">
        <f t="shared" si="1"/>
        <v>175626918.033465</v>
      </c>
      <c r="J13" s="37">
        <f t="shared" si="1"/>
        <v>153723898.974929</v>
      </c>
      <c r="K13" s="37">
        <f t="shared" si="1"/>
        <v>150457419.89086285</v>
      </c>
      <c r="L13" s="37">
        <f t="shared" si="1"/>
        <v>154456859.51770139</v>
      </c>
      <c r="M13" s="38">
        <f t="shared" si="1"/>
        <v>1374527318.2341285</v>
      </c>
      <c r="S13" s="24"/>
    </row>
    <row r="24" spans="4:13">
      <c r="D24" s="4"/>
      <c r="E24" s="4"/>
      <c r="F24" s="4"/>
      <c r="G24" s="4"/>
      <c r="H24" s="4"/>
      <c r="I24" s="4"/>
      <c r="J24" s="4"/>
      <c r="K24" s="4"/>
      <c r="L24" s="4"/>
      <c r="M24" s="4"/>
    </row>
  </sheetData>
  <mergeCells count="14">
    <mergeCell ref="B13:C13"/>
    <mergeCell ref="B3:B5"/>
    <mergeCell ref="C3:C5"/>
    <mergeCell ref="L3:L4"/>
    <mergeCell ref="K3:K4"/>
    <mergeCell ref="B2:M2"/>
    <mergeCell ref="J3:J4"/>
    <mergeCell ref="G3:G4"/>
    <mergeCell ref="F3:F4"/>
    <mergeCell ref="E3:E4"/>
    <mergeCell ref="I3:I4"/>
    <mergeCell ref="H3:H4"/>
    <mergeCell ref="D3:D4"/>
    <mergeCell ref="M3:M5"/>
  </mergeCells>
  <phoneticPr fontId="31" type="noConversion"/>
  <pageMargins left="0.28000000000000003" right="0.23" top="1" bottom="1" header="0.5" footer="0.5"/>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O7"/>
  <sheetViews>
    <sheetView workbookViewId="0">
      <selection activeCell="H7" sqref="H7"/>
    </sheetView>
  </sheetViews>
  <sheetFormatPr defaultRowHeight="12.75"/>
  <cols>
    <col min="2" max="2" width="10.42578125" bestFit="1" customWidth="1"/>
    <col min="3" max="11" width="13.140625" bestFit="1" customWidth="1"/>
  </cols>
  <sheetData>
    <row r="1" spans="2:15" ht="13.5" thickBot="1"/>
    <row r="2" spans="2:15" ht="25.5">
      <c r="B2" s="91"/>
      <c r="C2" s="58" t="s">
        <v>158</v>
      </c>
      <c r="D2" s="58" t="s">
        <v>162</v>
      </c>
      <c r="E2" s="58" t="s">
        <v>166</v>
      </c>
      <c r="F2" s="58" t="s">
        <v>170</v>
      </c>
      <c r="G2" s="58" t="s">
        <v>174</v>
      </c>
      <c r="H2" s="58" t="s">
        <v>178</v>
      </c>
      <c r="I2" s="58" t="s">
        <v>182</v>
      </c>
      <c r="J2" s="58" t="s">
        <v>186</v>
      </c>
      <c r="K2" s="59" t="s">
        <v>190</v>
      </c>
    </row>
    <row r="3" spans="2:15" ht="15">
      <c r="B3" s="60" t="s">
        <v>110</v>
      </c>
      <c r="C3" s="41">
        <v>161518999</v>
      </c>
      <c r="D3" s="41">
        <v>150744001.65425971</v>
      </c>
      <c r="E3" s="41">
        <v>154781765.99437925</v>
      </c>
      <c r="F3" s="41">
        <v>137297424</v>
      </c>
      <c r="G3" s="41">
        <v>135920030.76796001</v>
      </c>
      <c r="H3" s="41">
        <v>175626918</v>
      </c>
      <c r="I3" s="41">
        <v>153723899</v>
      </c>
      <c r="J3" s="41">
        <v>150457420</v>
      </c>
      <c r="K3" s="42">
        <v>154456860</v>
      </c>
    </row>
    <row r="4" spans="2:15" ht="15" hidden="1">
      <c r="B4" s="60"/>
      <c r="C4" s="54"/>
      <c r="D4" s="54"/>
      <c r="E4" s="54"/>
      <c r="F4" s="54"/>
      <c r="G4" s="54"/>
      <c r="H4" s="54"/>
      <c r="I4" s="54"/>
      <c r="J4" s="54"/>
      <c r="K4" s="55"/>
    </row>
    <row r="5" spans="2:15" ht="15">
      <c r="B5" s="60" t="s">
        <v>111</v>
      </c>
      <c r="C5" s="41">
        <v>782365727</v>
      </c>
      <c r="D5" s="41">
        <v>728997992</v>
      </c>
      <c r="E5" s="41">
        <v>749019922</v>
      </c>
      <c r="F5" s="41">
        <v>664437156</v>
      </c>
      <c r="G5" s="41">
        <v>658219933</v>
      </c>
      <c r="H5" s="41">
        <v>849138586</v>
      </c>
      <c r="I5" s="41">
        <v>746821446</v>
      </c>
      <c r="J5" s="41">
        <v>733419739</v>
      </c>
      <c r="K5" s="42">
        <v>752591048</v>
      </c>
    </row>
    <row r="6" spans="2:15" ht="15">
      <c r="B6" s="60" t="s">
        <v>112</v>
      </c>
      <c r="C6" s="56">
        <v>4.8437999999999999</v>
      </c>
      <c r="D6" s="56">
        <v>4.8360000000000003</v>
      </c>
      <c r="E6" s="56">
        <v>4.8391999999999999</v>
      </c>
      <c r="F6" s="56">
        <v>4.8394000000000004</v>
      </c>
      <c r="G6" s="56">
        <v>4.8426999999999998</v>
      </c>
      <c r="H6" s="56">
        <v>4.8349000000000002</v>
      </c>
      <c r="I6" s="56">
        <v>4.8582000000000001</v>
      </c>
      <c r="J6" s="56">
        <v>4.8746</v>
      </c>
      <c r="K6" s="57">
        <v>4.8724999999999996</v>
      </c>
    </row>
    <row r="7" spans="2:15" ht="39" thickBot="1">
      <c r="B7" s="92"/>
      <c r="C7" s="61" t="s">
        <v>159</v>
      </c>
      <c r="D7" s="61" t="s">
        <v>163</v>
      </c>
      <c r="E7" s="61" t="s">
        <v>167</v>
      </c>
      <c r="F7" s="61" t="s">
        <v>172</v>
      </c>
      <c r="G7" s="61" t="s">
        <v>175</v>
      </c>
      <c r="H7" s="61" t="s">
        <v>179</v>
      </c>
      <c r="I7" s="61" t="s">
        <v>184</v>
      </c>
      <c r="J7" s="61" t="s">
        <v>188</v>
      </c>
      <c r="K7" s="62" t="s">
        <v>200</v>
      </c>
      <c r="L7" s="13"/>
      <c r="O7" s="30"/>
    </row>
  </sheetData>
  <phoneticPr fontId="31" type="noConversion"/>
  <pageMargins left="0.75" right="0.75" top="1" bottom="1" header="0.5" footer="0.5"/>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L19"/>
  <sheetViews>
    <sheetView zoomScaleNormal="100" workbookViewId="0">
      <selection activeCell="F21" sqref="F21"/>
    </sheetView>
  </sheetViews>
  <sheetFormatPr defaultRowHeight="12.75"/>
  <cols>
    <col min="2" max="2" width="6.140625" customWidth="1"/>
    <col min="3" max="3" width="17.7109375" customWidth="1"/>
    <col min="4" max="12" width="16.85546875" customWidth="1"/>
  </cols>
  <sheetData>
    <row r="1" spans="2:12" ht="13.5" thickBot="1"/>
    <row r="2" spans="2:12" s="2" customFormat="1" ht="42.75" customHeight="1">
      <c r="B2" s="94" t="s">
        <v>218</v>
      </c>
      <c r="C2" s="95"/>
      <c r="D2" s="95"/>
      <c r="E2" s="95"/>
      <c r="F2" s="95"/>
      <c r="G2" s="95"/>
      <c r="H2" s="95"/>
      <c r="I2" s="95"/>
      <c r="J2" s="95"/>
      <c r="K2" s="95"/>
      <c r="L2" s="96"/>
    </row>
    <row r="3" spans="2:12" ht="12.75" customHeight="1">
      <c r="B3" s="98" t="s">
        <v>4</v>
      </c>
      <c r="C3" s="93" t="s">
        <v>3</v>
      </c>
      <c r="D3" s="105" t="s">
        <v>157</v>
      </c>
      <c r="E3" s="105" t="s">
        <v>161</v>
      </c>
      <c r="F3" s="105" t="s">
        <v>165</v>
      </c>
      <c r="G3" s="105" t="s">
        <v>169</v>
      </c>
      <c r="H3" s="105" t="s">
        <v>173</v>
      </c>
      <c r="I3" s="105" t="s">
        <v>177</v>
      </c>
      <c r="J3" s="105" t="s">
        <v>181</v>
      </c>
      <c r="K3" s="105" t="s">
        <v>185</v>
      </c>
      <c r="L3" s="104" t="s">
        <v>189</v>
      </c>
    </row>
    <row r="4" spans="2:12" ht="21.75" customHeight="1">
      <c r="B4" s="98"/>
      <c r="C4" s="93"/>
      <c r="D4" s="93"/>
      <c r="E4" s="93"/>
      <c r="F4" s="93"/>
      <c r="G4" s="93"/>
      <c r="H4" s="93"/>
      <c r="I4" s="93"/>
      <c r="J4" s="93"/>
      <c r="K4" s="93"/>
      <c r="L4" s="103"/>
    </row>
    <row r="5" spans="2:12" ht="25.5">
      <c r="B5" s="98"/>
      <c r="C5" s="93"/>
      <c r="D5" s="53" t="s">
        <v>219</v>
      </c>
      <c r="E5" s="53" t="s">
        <v>220</v>
      </c>
      <c r="F5" s="53" t="s">
        <v>221</v>
      </c>
      <c r="G5" s="53" t="s">
        <v>222</v>
      </c>
      <c r="H5" s="53" t="s">
        <v>223</v>
      </c>
      <c r="I5" s="53" t="s">
        <v>224</v>
      </c>
      <c r="J5" s="53" t="s">
        <v>225</v>
      </c>
      <c r="K5" s="53" t="s">
        <v>226</v>
      </c>
      <c r="L5" s="63" t="s">
        <v>227</v>
      </c>
    </row>
    <row r="6" spans="2:12" ht="15">
      <c r="B6" s="39">
        <f>k_total_tec_0920!B6</f>
        <v>1</v>
      </c>
      <c r="C6" s="40" t="str">
        <f>k_total_tec_0920!C6</f>
        <v>METROPOLITAN LIFE</v>
      </c>
      <c r="D6" s="64">
        <f>sume_euro_0920!D6/evolutie_rp_0920!D5</f>
        <v>21.413627745580605</v>
      </c>
      <c r="E6" s="64">
        <f>sume_euro_0920!E6/evolutie_rp_0920!E5</f>
        <v>19.937771179059649</v>
      </c>
      <c r="F6" s="64">
        <f>sume_euro_0920!F6/evolutie_rp_0920!F5</f>
        <v>20.531768589566784</v>
      </c>
      <c r="G6" s="64">
        <f>sume_euro_0920!G6/evolutie_rp_0920!G5</f>
        <v>18.152631816291464</v>
      </c>
      <c r="H6" s="64">
        <f>sume_euro_0920!H6/evolutie_rp_0920!H5</f>
        <v>17.92053952943499</v>
      </c>
      <c r="I6" s="64">
        <f>sume_euro_0920!I6/evolutie_rp_0920!I5</f>
        <v>23.111975033799901</v>
      </c>
      <c r="J6" s="64">
        <f>sume_euro_0920!J6/evolutie_rp_0920!J5</f>
        <v>20.284740019736734</v>
      </c>
      <c r="K6" s="64">
        <f>sume_euro_0920!K6/evolutie_rp_0920!K5</f>
        <v>19.714849073207166</v>
      </c>
      <c r="L6" s="65">
        <f>sume_euro_0920!L6/evolutie_rp_0920!L5</f>
        <v>20.282682528146946</v>
      </c>
    </row>
    <row r="7" spans="2:12" ht="15">
      <c r="B7" s="43">
        <f>k_total_tec_0920!B7</f>
        <v>2</v>
      </c>
      <c r="C7" s="40" t="str">
        <f>k_total_tec_0920!C7</f>
        <v>AZT VIITORUL TAU</v>
      </c>
      <c r="D7" s="64">
        <f>sume_euro_0920!D7/evolutie_rp_0920!D6</f>
        <v>21.440772278111321</v>
      </c>
      <c r="E7" s="64">
        <f>sume_euro_0920!E7/evolutie_rp_0920!E6</f>
        <v>19.766039642494341</v>
      </c>
      <c r="F7" s="64">
        <f>sume_euro_0920!F7/evolutie_rp_0920!F6</f>
        <v>20.157305692257012</v>
      </c>
      <c r="G7" s="64">
        <f>sume_euro_0920!G7/evolutie_rp_0920!G6</f>
        <v>17.972304527670339</v>
      </c>
      <c r="H7" s="64">
        <f>sume_euro_0920!H7/evolutie_rp_0920!H6</f>
        <v>17.774744578859259</v>
      </c>
      <c r="I7" s="64">
        <f>sume_euro_0920!I7/evolutie_rp_0920!I6</f>
        <v>23.05269616873229</v>
      </c>
      <c r="J7" s="64">
        <f>sume_euro_0920!J7/evolutie_rp_0920!J6</f>
        <v>20.05859648734625</v>
      </c>
      <c r="K7" s="64">
        <f>sume_euro_0920!K7/evolutie_rp_0920!K6</f>
        <v>19.684193529838709</v>
      </c>
      <c r="L7" s="65">
        <f>sume_euro_0920!L7/evolutie_rp_0920!L6</f>
        <v>20.196999955879281</v>
      </c>
    </row>
    <row r="8" spans="2:12" ht="15">
      <c r="B8" s="43">
        <f>k_total_tec_0920!B8</f>
        <v>3</v>
      </c>
      <c r="C8" s="44" t="str">
        <f>k_total_tec_0920!C8</f>
        <v>BCR</v>
      </c>
      <c r="D8" s="64">
        <f>sume_euro_0920!D8/evolutie_rp_0920!D7</f>
        <v>17.92754374697029</v>
      </c>
      <c r="E8" s="64">
        <f>sume_euro_0920!E8/evolutie_rp_0920!E7</f>
        <v>16.828976158355037</v>
      </c>
      <c r="F8" s="64">
        <f>sume_euro_0920!F8/evolutie_rp_0920!F7</f>
        <v>17.00254736365908</v>
      </c>
      <c r="G8" s="64">
        <f>sume_euro_0920!G8/evolutie_rp_0920!G7</f>
        <v>15.152410936357439</v>
      </c>
      <c r="H8" s="64">
        <f>sume_euro_0920!H8/evolutie_rp_0920!H7</f>
        <v>15.000973146601211</v>
      </c>
      <c r="I8" s="64">
        <f>sume_euro_0920!I8/evolutie_rp_0920!I7</f>
        <v>19.824347791597024</v>
      </c>
      <c r="J8" s="64">
        <f>sume_euro_0920!J8/evolutie_rp_0920!J7</f>
        <v>17.110374198129406</v>
      </c>
      <c r="K8" s="64">
        <f>sume_euro_0920!K8/evolutie_rp_0920!K7</f>
        <v>16.776304891239342</v>
      </c>
      <c r="L8" s="65">
        <f>sume_euro_0920!L8/evolutie_rp_0920!L7</f>
        <v>17.212788868936322</v>
      </c>
    </row>
    <row r="9" spans="2:12" ht="15">
      <c r="B9" s="43">
        <f>k_total_tec_0920!B9</f>
        <v>4</v>
      </c>
      <c r="C9" s="44" t="str">
        <f>k_total_tec_0920!C9</f>
        <v>BRD</v>
      </c>
      <c r="D9" s="64">
        <f>sume_euro_0920!D9/evolutie_rp_0920!D8</f>
        <v>17.458918036191477</v>
      </c>
      <c r="E9" s="64">
        <f>sume_euro_0920!E9/evolutie_rp_0920!E8</f>
        <v>16.341227436770186</v>
      </c>
      <c r="F9" s="64">
        <f>sume_euro_0920!F9/evolutie_rp_0920!F8</f>
        <v>16.87494372270422</v>
      </c>
      <c r="G9" s="64">
        <f>sume_euro_0920!G9/evolutie_rp_0920!G8</f>
        <v>14.429749762052232</v>
      </c>
      <c r="H9" s="64">
        <f>sume_euro_0920!H9/evolutie_rp_0920!H8</f>
        <v>14.372211256974547</v>
      </c>
      <c r="I9" s="64">
        <f>sume_euro_0920!I9/evolutie_rp_0920!I8</f>
        <v>19.283112407314494</v>
      </c>
      <c r="J9" s="64">
        <f>sume_euro_0920!J9/evolutie_rp_0920!J8</f>
        <v>16.526245365103257</v>
      </c>
      <c r="K9" s="64">
        <f>sume_euro_0920!K9/evolutie_rp_0920!K8</f>
        <v>16.218603018374285</v>
      </c>
      <c r="L9" s="65">
        <f>sume_euro_0920!L9/evolutie_rp_0920!L8</f>
        <v>16.616602566559429</v>
      </c>
    </row>
    <row r="10" spans="2:12" ht="15">
      <c r="B10" s="43">
        <f>k_total_tec_0920!B10</f>
        <v>5</v>
      </c>
      <c r="C10" s="44" t="str">
        <f>k_total_tec_0920!C10</f>
        <v>VITAL</v>
      </c>
      <c r="D10" s="64">
        <f>sume_euro_0920!D10/evolutie_rp_0920!D9</f>
        <v>18.150705347557363</v>
      </c>
      <c r="E10" s="64">
        <f>sume_euro_0920!E10/evolutie_rp_0920!E9</f>
        <v>17.033252162069161</v>
      </c>
      <c r="F10" s="64">
        <f>sume_euro_0920!F10/evolutie_rp_0920!F9</f>
        <v>17.226065990728166</v>
      </c>
      <c r="G10" s="64">
        <f>sume_euro_0920!G10/evolutie_rp_0920!G9</f>
        <v>15.159323717810299</v>
      </c>
      <c r="H10" s="64">
        <f>sume_euro_0920!H10/evolutie_rp_0920!H9</f>
        <v>15.118060961097434</v>
      </c>
      <c r="I10" s="64">
        <f>sume_euro_0920!I10/evolutie_rp_0920!I9</f>
        <v>19.943462855775504</v>
      </c>
      <c r="J10" s="64">
        <f>sume_euro_0920!J10/evolutie_rp_0920!J9</f>
        <v>17.310678668121081</v>
      </c>
      <c r="K10" s="64">
        <f>sume_euro_0920!K10/evolutie_rp_0920!K9</f>
        <v>16.954207506852132</v>
      </c>
      <c r="L10" s="65">
        <f>sume_euro_0920!L10/evolutie_rp_0920!L9</f>
        <v>17.283859388401023</v>
      </c>
    </row>
    <row r="11" spans="2:12" ht="15">
      <c r="B11" s="43">
        <f>k_total_tec_0920!B11</f>
        <v>6</v>
      </c>
      <c r="C11" s="44" t="str">
        <f>k_total_tec_0920!C11</f>
        <v>ARIPI</v>
      </c>
      <c r="D11" s="64">
        <f>sume_euro_0920!D11/evolutie_rp_0920!D10</f>
        <v>19.120208840203034</v>
      </c>
      <c r="E11" s="64">
        <f>sume_euro_0920!E11/evolutie_rp_0920!E10</f>
        <v>17.913925078701965</v>
      </c>
      <c r="F11" s="64">
        <f>sume_euro_0920!F11/evolutie_rp_0920!F10</f>
        <v>18.283575635776074</v>
      </c>
      <c r="G11" s="64">
        <f>sume_euro_0920!G11/evolutie_rp_0920!G10</f>
        <v>16.009959111855643</v>
      </c>
      <c r="H11" s="64">
        <f>sume_euro_0920!H11/evolutie_rp_0920!H10</f>
        <v>15.957545443381727</v>
      </c>
      <c r="I11" s="64">
        <f>sume_euro_0920!I11/evolutie_rp_0920!I10</f>
        <v>20.983914679310715</v>
      </c>
      <c r="J11" s="64">
        <f>sume_euro_0920!J11/evolutie_rp_0920!J10</f>
        <v>18.184984875265403</v>
      </c>
      <c r="K11" s="64">
        <f>sume_euro_0920!K11/evolutie_rp_0920!K10</f>
        <v>17.800275309670933</v>
      </c>
      <c r="L11" s="65">
        <f>sume_euro_0920!L11/evolutie_rp_0920!L10</f>
        <v>18.208175976290612</v>
      </c>
    </row>
    <row r="12" spans="2:12" ht="15">
      <c r="B12" s="43">
        <f>k_total_tec_0920!B12</f>
        <v>7</v>
      </c>
      <c r="C12" s="44" t="str">
        <f>k_total_tec_0920!C12</f>
        <v>NN</v>
      </c>
      <c r="D12" s="64">
        <f>sume_euro_0920!D12/evolutie_rp_0920!D11</f>
        <v>26.199224021425088</v>
      </c>
      <c r="E12" s="64">
        <f>sume_euro_0920!E12/evolutie_rp_0920!E11</f>
        <v>24.429206582718713</v>
      </c>
      <c r="F12" s="64">
        <f>sume_euro_0920!F12/evolutie_rp_0920!F11</f>
        <v>25.32123927601473</v>
      </c>
      <c r="G12" s="64">
        <f>sume_euro_0920!G12/evolutie_rp_0920!G11</f>
        <v>22.580711109782403</v>
      </c>
      <c r="H12" s="64">
        <f>sume_euro_0920!H12/evolutie_rp_0920!H11</f>
        <v>22.169877201896227</v>
      </c>
      <c r="I12" s="64">
        <f>sume_euro_0920!I12/evolutie_rp_0920!I11</f>
        <v>27.851797627347054</v>
      </c>
      <c r="J12" s="64">
        <f>sume_euro_0920!J12/evolutie_rp_0920!J11</f>
        <v>24.696023503226968</v>
      </c>
      <c r="K12" s="64">
        <f>sume_euro_0920!K12/evolutie_rp_0920!K11</f>
        <v>24.121740518320543</v>
      </c>
      <c r="L12" s="65">
        <f>sume_euro_0920!L12/evolutie_rp_0920!L11</f>
        <v>24.699119408726109</v>
      </c>
    </row>
    <row r="13" spans="2:12" ht="15.75" thickBot="1">
      <c r="B13" s="106" t="s">
        <v>2</v>
      </c>
      <c r="C13" s="107"/>
      <c r="D13" s="66">
        <f>sume_euro_0920!D13/evolutie_rp_0920!D12</f>
        <v>21.508456147014606</v>
      </c>
      <c r="E13" s="66">
        <f>sume_euro_0920!E13/evolutie_rp_0920!E12</f>
        <v>20.037215761516901</v>
      </c>
      <c r="F13" s="66">
        <f>sume_euro_0920!F13/evolutie_rp_0920!F12</f>
        <v>20.55206945006238</v>
      </c>
      <c r="G13" s="66">
        <f>sume_euro_0920!G13/evolutie_rp_0920!G12</f>
        <v>18.209052930334323</v>
      </c>
      <c r="H13" s="66">
        <f>sume_euro_0920!H13/evolutie_rp_0920!H12</f>
        <v>17.994678221805277</v>
      </c>
      <c r="I13" s="66">
        <f>sume_euro_0920!I13/evolutie_rp_0920!I12</f>
        <v>23.221063569747511</v>
      </c>
      <c r="J13" s="66">
        <f>sume_euro_0920!J13/evolutie_rp_0920!J12</f>
        <v>20.311224623330151</v>
      </c>
      <c r="K13" s="66">
        <f>sume_euro_0920!K13/evolutie_rp_0920!K12</f>
        <v>19.86376595932477</v>
      </c>
      <c r="L13" s="67">
        <f>sume_euro_0920!L13/evolutie_rp_0920!L12</f>
        <v>20.351377312364733</v>
      </c>
    </row>
    <row r="18" spans="3:3" ht="18">
      <c r="C18" s="1"/>
    </row>
    <row r="19" spans="3:3" ht="18">
      <c r="C19" s="1"/>
    </row>
  </sheetData>
  <mergeCells count="13">
    <mergeCell ref="B2:L2"/>
    <mergeCell ref="L3:L4"/>
    <mergeCell ref="K3:K4"/>
    <mergeCell ref="B13:C13"/>
    <mergeCell ref="C3:C5"/>
    <mergeCell ref="B3:B5"/>
    <mergeCell ref="G3:G4"/>
    <mergeCell ref="J3:J4"/>
    <mergeCell ref="F3:F4"/>
    <mergeCell ref="I3:I4"/>
    <mergeCell ref="H3:H4"/>
    <mergeCell ref="E3:E4"/>
    <mergeCell ref="D3:D4"/>
  </mergeCells>
  <phoneticPr fontId="0" type="noConversion"/>
  <printOptions horizontalCentered="1" verticalCentered="1"/>
  <pageMargins left="0" right="0" top="0" bottom="0" header="0" footer="0"/>
  <pageSetup paperSize="9" scale="83"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G22" sqref="G22"/>
    </sheetView>
  </sheetViews>
  <sheetFormatPr defaultRowHeight="12.75"/>
  <cols>
    <col min="2" max="2" width="5.5703125" customWidth="1"/>
    <col min="3" max="3" width="17.5703125" customWidth="1"/>
    <col min="4" max="4" width="18.85546875" customWidth="1"/>
    <col min="5" max="6" width="16.5703125" customWidth="1"/>
    <col min="7" max="7" width="16.28515625" customWidth="1"/>
    <col min="8" max="8" width="9.5703125" bestFit="1" customWidth="1"/>
    <col min="9" max="9" width="7" bestFit="1" customWidth="1"/>
    <col min="10" max="10" width="10.85546875" customWidth="1"/>
    <col min="11" max="11" width="13" customWidth="1"/>
    <col min="12" max="12" width="18.140625" customWidth="1"/>
    <col min="13" max="13" width="21" customWidth="1"/>
  </cols>
  <sheetData>
    <row r="1" spans="2:15" ht="13.5" thickBot="1"/>
    <row r="2" spans="2:15" s="2" customFormat="1" ht="47.25" customHeight="1">
      <c r="B2" s="94" t="s">
        <v>218</v>
      </c>
      <c r="C2" s="95"/>
      <c r="D2" s="95"/>
      <c r="E2" s="95"/>
      <c r="F2" s="95"/>
      <c r="G2" s="95"/>
      <c r="H2" s="95"/>
      <c r="I2" s="95"/>
      <c r="J2" s="95"/>
      <c r="K2" s="95"/>
      <c r="L2" s="95"/>
      <c r="M2" s="96"/>
      <c r="N2" s="3"/>
      <c r="O2" s="3"/>
    </row>
    <row r="3" spans="2:15" ht="27" customHeight="1">
      <c r="B3" s="98" t="s">
        <v>4</v>
      </c>
      <c r="C3" s="93" t="s">
        <v>3</v>
      </c>
      <c r="D3" s="93" t="s">
        <v>191</v>
      </c>
      <c r="E3" s="93" t="s">
        <v>192</v>
      </c>
      <c r="F3" s="93" t="s">
        <v>193</v>
      </c>
      <c r="G3" s="93" t="s">
        <v>194</v>
      </c>
      <c r="H3" s="93" t="s">
        <v>147</v>
      </c>
      <c r="I3" s="93"/>
      <c r="J3" s="93"/>
      <c r="K3" s="93"/>
      <c r="L3" s="93" t="s">
        <v>195</v>
      </c>
      <c r="M3" s="103" t="s">
        <v>196</v>
      </c>
    </row>
    <row r="4" spans="2:15" ht="84" customHeight="1">
      <c r="B4" s="111"/>
      <c r="C4" s="109"/>
      <c r="D4" s="109"/>
      <c r="E4" s="109"/>
      <c r="F4" s="109"/>
      <c r="G4" s="93"/>
      <c r="H4" s="34" t="s">
        <v>123</v>
      </c>
      <c r="I4" s="34" t="s">
        <v>124</v>
      </c>
      <c r="J4" s="34" t="s">
        <v>152</v>
      </c>
      <c r="K4" s="34" t="s">
        <v>153</v>
      </c>
      <c r="L4" s="109"/>
      <c r="M4" s="110"/>
    </row>
    <row r="5" spans="2:15" ht="15.75">
      <c r="B5" s="39">
        <f>k_total_tec_0920!B6</f>
        <v>1</v>
      </c>
      <c r="C5" s="40" t="str">
        <f>k_total_tec_0920!C6</f>
        <v>METROPOLITAN LIFE</v>
      </c>
      <c r="D5" s="41">
        <v>1059456</v>
      </c>
      <c r="E5" s="54">
        <v>11</v>
      </c>
      <c r="F5" s="41">
        <v>6</v>
      </c>
      <c r="G5" s="41">
        <v>19</v>
      </c>
      <c r="H5" s="41">
        <v>77</v>
      </c>
      <c r="I5" s="41">
        <v>1</v>
      </c>
      <c r="J5" s="41">
        <v>0</v>
      </c>
      <c r="K5" s="41">
        <v>0</v>
      </c>
      <c r="L5" s="41">
        <v>2175</v>
      </c>
      <c r="M5" s="42">
        <f t="shared" ref="M5:M11" si="0">D5-E5+F5+G5-H5+I5+L5+J5+K5</f>
        <v>1061569</v>
      </c>
      <c r="N5" s="68"/>
      <c r="O5" s="4"/>
    </row>
    <row r="6" spans="2:15" ht="15.75">
      <c r="B6" s="43">
        <f>k_total_tec_0920!B7</f>
        <v>2</v>
      </c>
      <c r="C6" s="40" t="str">
        <f>k_total_tec_0920!C7</f>
        <v>AZT VIITORUL TAU</v>
      </c>
      <c r="D6" s="41">
        <v>1605390</v>
      </c>
      <c r="E6" s="54">
        <v>6</v>
      </c>
      <c r="F6" s="41">
        <v>6</v>
      </c>
      <c r="G6" s="41">
        <v>3</v>
      </c>
      <c r="H6" s="41">
        <v>127</v>
      </c>
      <c r="I6" s="41">
        <v>1</v>
      </c>
      <c r="J6" s="41">
        <v>0</v>
      </c>
      <c r="K6" s="41">
        <v>0</v>
      </c>
      <c r="L6" s="41">
        <v>2175</v>
      </c>
      <c r="M6" s="42">
        <f t="shared" si="0"/>
        <v>1607442</v>
      </c>
      <c r="N6" s="68"/>
      <c r="O6" s="4"/>
    </row>
    <row r="7" spans="2:15" ht="15.75">
      <c r="B7" s="43">
        <f>k_total_tec_0920!B8</f>
        <v>3</v>
      </c>
      <c r="C7" s="44" t="str">
        <f>k_total_tec_0920!C8</f>
        <v>BCR</v>
      </c>
      <c r="D7" s="41">
        <v>682032</v>
      </c>
      <c r="E7" s="54">
        <v>4</v>
      </c>
      <c r="F7" s="41">
        <v>6</v>
      </c>
      <c r="G7" s="41">
        <v>37</v>
      </c>
      <c r="H7" s="41">
        <v>51</v>
      </c>
      <c r="I7" s="41">
        <v>0</v>
      </c>
      <c r="J7" s="41">
        <v>0</v>
      </c>
      <c r="K7" s="41">
        <v>1</v>
      </c>
      <c r="L7" s="41">
        <v>2175</v>
      </c>
      <c r="M7" s="42">
        <f t="shared" si="0"/>
        <v>684196</v>
      </c>
      <c r="N7" s="68"/>
      <c r="O7" s="4"/>
    </row>
    <row r="8" spans="2:15" ht="15.75">
      <c r="B8" s="43">
        <f>k_total_tec_0920!B9</f>
        <v>4</v>
      </c>
      <c r="C8" s="44" t="str">
        <f>k_total_tec_0920!C9</f>
        <v>BRD</v>
      </c>
      <c r="D8" s="41">
        <v>468732</v>
      </c>
      <c r="E8" s="54">
        <v>11</v>
      </c>
      <c r="F8" s="41">
        <v>3</v>
      </c>
      <c r="G8" s="41">
        <v>261</v>
      </c>
      <c r="H8" s="41">
        <v>16</v>
      </c>
      <c r="I8" s="41">
        <v>0</v>
      </c>
      <c r="J8" s="41">
        <v>0</v>
      </c>
      <c r="K8" s="41">
        <v>2</v>
      </c>
      <c r="L8" s="41">
        <v>2184</v>
      </c>
      <c r="M8" s="42">
        <f t="shared" si="0"/>
        <v>471155</v>
      </c>
      <c r="N8" s="68"/>
      <c r="O8" s="4"/>
    </row>
    <row r="9" spans="2:15" ht="15.75">
      <c r="B9" s="43">
        <f>k_total_tec_0920!B10</f>
        <v>5</v>
      </c>
      <c r="C9" s="44" t="str">
        <f>k_total_tec_0920!C10</f>
        <v>VITAL</v>
      </c>
      <c r="D9" s="41">
        <v>948121</v>
      </c>
      <c r="E9" s="54">
        <v>11</v>
      </c>
      <c r="F9" s="41">
        <v>1</v>
      </c>
      <c r="G9" s="41">
        <v>0</v>
      </c>
      <c r="H9" s="41">
        <v>59</v>
      </c>
      <c r="I9" s="41">
        <v>0</v>
      </c>
      <c r="J9" s="41">
        <v>0</v>
      </c>
      <c r="K9" s="41">
        <v>2</v>
      </c>
      <c r="L9" s="41">
        <v>2175</v>
      </c>
      <c r="M9" s="42">
        <f t="shared" si="0"/>
        <v>950229</v>
      </c>
      <c r="N9" s="68"/>
      <c r="O9" s="4"/>
    </row>
    <row r="10" spans="2:15" ht="15.75">
      <c r="B10" s="43">
        <f>k_total_tec_0920!B11</f>
        <v>6</v>
      </c>
      <c r="C10" s="44" t="str">
        <f>k_total_tec_0920!C11</f>
        <v>ARIPI</v>
      </c>
      <c r="D10" s="41">
        <v>782891</v>
      </c>
      <c r="E10" s="54">
        <v>9</v>
      </c>
      <c r="F10" s="41">
        <v>0</v>
      </c>
      <c r="G10" s="41">
        <v>1</v>
      </c>
      <c r="H10" s="41">
        <v>38</v>
      </c>
      <c r="I10" s="41">
        <v>0</v>
      </c>
      <c r="J10" s="41">
        <v>0</v>
      </c>
      <c r="K10" s="41">
        <v>1</v>
      </c>
      <c r="L10" s="41">
        <v>2175</v>
      </c>
      <c r="M10" s="42">
        <f t="shared" si="0"/>
        <v>785021</v>
      </c>
      <c r="N10" s="68"/>
      <c r="O10" s="4"/>
    </row>
    <row r="11" spans="2:15" ht="15.75">
      <c r="B11" s="43">
        <f>k_total_tec_0920!B12</f>
        <v>7</v>
      </c>
      <c r="C11" s="44" t="str">
        <f>k_total_tec_0920!C12</f>
        <v>NN</v>
      </c>
      <c r="D11" s="41">
        <v>2027844</v>
      </c>
      <c r="E11" s="54">
        <v>7</v>
      </c>
      <c r="F11" s="41">
        <v>37</v>
      </c>
      <c r="G11" s="41">
        <v>15</v>
      </c>
      <c r="H11" s="41">
        <v>173</v>
      </c>
      <c r="I11" s="41">
        <v>0</v>
      </c>
      <c r="J11" s="41">
        <v>0</v>
      </c>
      <c r="K11" s="41">
        <v>1</v>
      </c>
      <c r="L11" s="41">
        <v>2175</v>
      </c>
      <c r="M11" s="42">
        <f t="shared" si="0"/>
        <v>2029892</v>
      </c>
      <c r="N11" s="68"/>
      <c r="O11" s="4"/>
    </row>
    <row r="12" spans="2:15" ht="15.75" thickBot="1">
      <c r="B12" s="106" t="s">
        <v>2</v>
      </c>
      <c r="C12" s="107"/>
      <c r="D12" s="37">
        <f t="shared" ref="D12:M12" si="1">SUM(D5:D11)</f>
        <v>7574466</v>
      </c>
      <c r="E12" s="37">
        <f t="shared" si="1"/>
        <v>59</v>
      </c>
      <c r="F12" s="37">
        <f t="shared" si="1"/>
        <v>59</v>
      </c>
      <c r="G12" s="37">
        <f t="shared" si="1"/>
        <v>336</v>
      </c>
      <c r="H12" s="37">
        <f t="shared" si="1"/>
        <v>541</v>
      </c>
      <c r="I12" s="37">
        <f t="shared" si="1"/>
        <v>2</v>
      </c>
      <c r="J12" s="37">
        <f t="shared" si="1"/>
        <v>0</v>
      </c>
      <c r="K12" s="37">
        <f t="shared" si="1"/>
        <v>7</v>
      </c>
      <c r="L12" s="37">
        <f t="shared" si="1"/>
        <v>15234</v>
      </c>
      <c r="M12" s="38">
        <f t="shared" si="1"/>
        <v>7589504</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B2:M2"/>
    <mergeCell ref="D3:D4"/>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J3"/>
  <sheetViews>
    <sheetView workbookViewId="0">
      <selection activeCell="J24" sqref="J24"/>
    </sheetView>
  </sheetViews>
  <sheetFormatPr defaultRowHeight="12.75"/>
  <cols>
    <col min="2" max="10" width="16.140625" customWidth="1"/>
  </cols>
  <sheetData>
    <row r="1" spans="2:10" ht="13.5" thickBot="1"/>
    <row r="2" spans="2:10" ht="25.5">
      <c r="B2" s="69" t="s">
        <v>157</v>
      </c>
      <c r="C2" s="58" t="s">
        <v>161</v>
      </c>
      <c r="D2" s="58" t="s">
        <v>165</v>
      </c>
      <c r="E2" s="58" t="s">
        <v>169</v>
      </c>
      <c r="F2" s="58" t="s">
        <v>173</v>
      </c>
      <c r="G2" s="58" t="s">
        <v>177</v>
      </c>
      <c r="H2" s="58" t="s">
        <v>181</v>
      </c>
      <c r="I2" s="58" t="s">
        <v>185</v>
      </c>
      <c r="J2" s="59" t="s">
        <v>189</v>
      </c>
    </row>
    <row r="3" spans="2:10" ht="15.75" thickBot="1">
      <c r="B3" s="70">
        <v>7509558</v>
      </c>
      <c r="C3" s="71">
        <v>7523201</v>
      </c>
      <c r="D3" s="71">
        <v>7531201</v>
      </c>
      <c r="E3" s="71">
        <v>7540064</v>
      </c>
      <c r="F3" s="71">
        <v>7553346</v>
      </c>
      <c r="G3" s="71">
        <v>7563259</v>
      </c>
      <c r="H3" s="71">
        <v>7568421</v>
      </c>
      <c r="I3" s="71">
        <v>7574466</v>
      </c>
      <c r="J3" s="72">
        <v>7589504</v>
      </c>
    </row>
  </sheetData>
  <phoneticPr fontId="0" type="noConversion"/>
  <pageMargins left="0.75" right="0.75" top="1" bottom="1" header="0.5" footer="0.5"/>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dimension ref="B1:J5"/>
  <sheetViews>
    <sheetView workbookViewId="0">
      <selection activeCell="J57" sqref="J57"/>
    </sheetView>
  </sheetViews>
  <sheetFormatPr defaultRowHeight="12.75"/>
  <cols>
    <col min="2" max="10" width="16.7109375" customWidth="1"/>
  </cols>
  <sheetData>
    <row r="1" spans="2:10" ht="25.5">
      <c r="B1" s="69" t="s">
        <v>157</v>
      </c>
      <c r="C1" s="58" t="s">
        <v>161</v>
      </c>
      <c r="D1" s="58" t="s">
        <v>165</v>
      </c>
      <c r="E1" s="58" t="s">
        <v>169</v>
      </c>
      <c r="F1" s="58" t="s">
        <v>173</v>
      </c>
      <c r="G1" s="58" t="s">
        <v>177</v>
      </c>
      <c r="H1" s="58" t="s">
        <v>181</v>
      </c>
      <c r="I1" s="58" t="s">
        <v>185</v>
      </c>
      <c r="J1" s="59" t="s">
        <v>189</v>
      </c>
    </row>
    <row r="2" spans="2:10" ht="15.75" thickBot="1">
      <c r="B2" s="70">
        <v>3411765</v>
      </c>
      <c r="C2" s="71">
        <v>3425735</v>
      </c>
      <c r="D2" s="71">
        <v>3433979</v>
      </c>
      <c r="E2" s="71">
        <v>3443256</v>
      </c>
      <c r="F2" s="71">
        <v>3456948</v>
      </c>
      <c r="G2" s="71">
        <v>3467335</v>
      </c>
      <c r="H2" s="71">
        <v>3472774</v>
      </c>
      <c r="I2" s="71">
        <v>3479141</v>
      </c>
      <c r="J2" s="72">
        <v>3494375</v>
      </c>
    </row>
    <row r="5" spans="2:10">
      <c r="B5" s="4"/>
      <c r="C5" s="4"/>
      <c r="D5" s="4"/>
      <c r="E5" s="4"/>
      <c r="F5" s="4"/>
      <c r="G5" s="4"/>
      <c r="H5" s="4"/>
      <c r="I5" s="4"/>
      <c r="J5" s="4"/>
    </row>
  </sheetData>
  <phoneticPr fontId="0" type="noConversion"/>
  <pageMargins left="0.75" right="0.75" top="1" bottom="1" header="0.5" footer="0.5"/>
  <pageSetup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k_total_tec_0920</vt:lpstr>
      <vt:lpstr>regularizati_0920</vt:lpstr>
      <vt:lpstr>evolutie_rp_0920</vt:lpstr>
      <vt:lpstr>sume_euro_0920</vt:lpstr>
      <vt:lpstr>sume_euro_0920_graf</vt:lpstr>
      <vt:lpstr>evolutie_contrib_0920</vt:lpstr>
      <vt:lpstr>part_fonduri_0920</vt:lpstr>
      <vt:lpstr>evolutie_rp_0920_graf</vt:lpstr>
      <vt:lpstr>evolutie_aleatorii_0920_graf</vt:lpstr>
      <vt:lpstr>participanti_judete_0920</vt:lpstr>
      <vt:lpstr>participanti_jud_dom_0920</vt:lpstr>
      <vt:lpstr>conturi_goale_0920</vt:lpstr>
      <vt:lpstr>rp_sexe_0920</vt:lpstr>
      <vt:lpstr>Sheet1</vt:lpstr>
      <vt:lpstr>rp_varste_sexe_0920</vt:lpstr>
      <vt:lpstr>Sheet2</vt:lpstr>
      <vt:lpstr>evolutie_contrib_0920!Print_Area</vt:lpstr>
      <vt:lpstr>evolutie_rp_0920!Print_Area</vt:lpstr>
      <vt:lpstr>k_total_tec_0920!Print_Area</vt:lpstr>
      <vt:lpstr>part_fonduri_0920!Print_Area</vt:lpstr>
      <vt:lpstr>participanti_judete_0920!Print_Area</vt:lpstr>
      <vt:lpstr>rp_sexe_0920!Print_Area</vt:lpstr>
      <vt:lpstr>rp_varste_sexe_0920!Print_Area</vt:lpstr>
      <vt:lpstr>sume_euro_0920!Print_Area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2020-12-03T15:02:56Z</cp:lastPrinted>
  <dcterms:created xsi:type="dcterms:W3CDTF">2008-08-08T07:39:32Z</dcterms:created>
  <dcterms:modified xsi:type="dcterms:W3CDTF">2020-12-03T15:30:47Z</dcterms:modified>
</cp:coreProperties>
</file>