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200" tabRatio="860"/>
  </bookViews>
  <sheets>
    <sheet name="k_total_tec_0720" sheetId="23" r:id="rId1"/>
    <sheet name="regularizati_0720" sheetId="31" r:id="rId2"/>
    <sheet name="evolutie_rp_0720" sheetId="1" r:id="rId3"/>
    <sheet name="sume_euro_0720" sheetId="15" r:id="rId4"/>
    <sheet name="sume_euro_0720_graf" sheetId="16" r:id="rId5"/>
    <sheet name="evolutie_contrib_0720" sheetId="25" r:id="rId6"/>
    <sheet name="part_fonduri_0720" sheetId="24" r:id="rId7"/>
    <sheet name="evolutie_rp_0720_graf" sheetId="13" r:id="rId8"/>
    <sheet name="evolutie_aleatorii_0720_graf" sheetId="14" r:id="rId9"/>
    <sheet name="participanti_judete_0720" sheetId="17" r:id="rId10"/>
    <sheet name="participanti_jud_dom_0720" sheetId="32" r:id="rId11"/>
    <sheet name="conturi_goale_0720" sheetId="30" r:id="rId12"/>
    <sheet name="rp_sexe_0720" sheetId="26" r:id="rId13"/>
    <sheet name="Sheet1" sheetId="33" r:id="rId14"/>
    <sheet name="rp_varste_sexe_0720" sheetId="28" r:id="rId15"/>
    <sheet name="Sheet2" sheetId="34" r:id="rId16"/>
  </sheets>
  <externalReferences>
    <externalReference r:id="rId17"/>
  </externalReferences>
  <definedNames>
    <definedName name="_xlnm.Print_Area" localSheetId="5">evolutie_contrib_0720!$B$2:$J$13</definedName>
    <definedName name="_xlnm.Print_Area" localSheetId="2">evolutie_rp_0720!$B$2:$J$12</definedName>
    <definedName name="_xlnm.Print_Area" localSheetId="0">k_total_tec_0720!$B$2:$K$16</definedName>
    <definedName name="_xlnm.Print_Area" localSheetId="6">part_fonduri_0720!$B$1:$M$12</definedName>
    <definedName name="_xlnm.Print_Area" localSheetId="10">participanti_jud_dom_0720!#REF!</definedName>
    <definedName name="_xlnm.Print_Area" localSheetId="9">participanti_judete_0720!$B$2:$E$48</definedName>
    <definedName name="_xlnm.Print_Area" localSheetId="12">rp_sexe_0720!$B$2:$F$12</definedName>
    <definedName name="_xlnm.Print_Area" localSheetId="14">rp_varste_sexe_0720!$B$2:$P$14</definedName>
    <definedName name="_xlnm.Print_Area" localSheetId="3">sume_euro_0720!$B$2:$K$13</definedName>
  </definedNames>
  <calcPr calcId="125725"/>
</workbook>
</file>

<file path=xl/calcChain.xml><?xml version="1.0" encoding="utf-8"?>
<calcChain xmlns="http://schemas.openxmlformats.org/spreadsheetml/2006/main">
  <c r="K7" i="15"/>
  <c r="K8"/>
  <c r="K9"/>
  <c r="K10"/>
  <c r="K11"/>
  <c r="K12"/>
  <c r="K6"/>
  <c r="K13" s="1"/>
  <c r="D48" i="17"/>
  <c r="E15" s="1"/>
  <c r="J13" i="15"/>
  <c r="J12" i="1"/>
  <c r="J13" i="25" s="1"/>
  <c r="J12"/>
  <c r="J11"/>
  <c r="J10"/>
  <c r="J9"/>
  <c r="J8"/>
  <c r="J7"/>
  <c r="J6"/>
  <c r="I12" i="1"/>
  <c r="I13" i="15"/>
  <c r="I13" i="25" s="1"/>
  <c r="I12"/>
  <c r="I11"/>
  <c r="I10"/>
  <c r="I9"/>
  <c r="I8"/>
  <c r="I7"/>
  <c r="I6"/>
  <c r="H12" i="1"/>
  <c r="H13" i="25"/>
  <c r="H13" i="15"/>
  <c r="H12" i="25"/>
  <c r="H11"/>
  <c r="H10"/>
  <c r="H9"/>
  <c r="H8"/>
  <c r="H7"/>
  <c r="H6"/>
  <c r="G12" i="1"/>
  <c r="G13" i="25" s="1"/>
  <c r="G13" i="15"/>
  <c r="G12" i="25"/>
  <c r="G11"/>
  <c r="G10"/>
  <c r="G9"/>
  <c r="G8"/>
  <c r="G7"/>
  <c r="G6"/>
  <c r="F7" i="31"/>
  <c r="F8"/>
  <c r="F9"/>
  <c r="F10"/>
  <c r="F11"/>
  <c r="F12"/>
  <c r="F6"/>
  <c r="F12" i="1"/>
  <c r="F13" i="15"/>
  <c r="F13" i="25" s="1"/>
  <c r="F12"/>
  <c r="F11"/>
  <c r="F10"/>
  <c r="F9"/>
  <c r="F8"/>
  <c r="F7"/>
  <c r="F6"/>
  <c r="E12" i="1"/>
  <c r="E13" i="15"/>
  <c r="E13" i="25"/>
  <c r="E12"/>
  <c r="E11"/>
  <c r="E10"/>
  <c r="E9"/>
  <c r="E8"/>
  <c r="E7"/>
  <c r="E6"/>
  <c r="D13" i="15"/>
  <c r="D12" i="1"/>
  <c r="D13" i="25" s="1"/>
  <c r="D12"/>
  <c r="D11"/>
  <c r="D10"/>
  <c r="D9"/>
  <c r="D8"/>
  <c r="D7"/>
  <c r="D6"/>
  <c r="D53" i="32"/>
  <c r="E8" i="28"/>
  <c r="D8" s="1"/>
  <c r="F8"/>
  <c r="G8"/>
  <c r="H8"/>
  <c r="E9"/>
  <c r="D9" s="1"/>
  <c r="F9"/>
  <c r="G9"/>
  <c r="H9"/>
  <c r="E10"/>
  <c r="F10"/>
  <c r="G10"/>
  <c r="H10"/>
  <c r="H14" s="1"/>
  <c r="E11"/>
  <c r="D11" s="1"/>
  <c r="F11"/>
  <c r="G11"/>
  <c r="H11"/>
  <c r="E12"/>
  <c r="F12"/>
  <c r="D12" s="1"/>
  <c r="G12"/>
  <c r="H12"/>
  <c r="E13"/>
  <c r="D13" s="1"/>
  <c r="F13"/>
  <c r="G13"/>
  <c r="H13"/>
  <c r="E7"/>
  <c r="E14" s="1"/>
  <c r="F7"/>
  <c r="F14" s="1"/>
  <c r="G7"/>
  <c r="H7"/>
  <c r="J12" i="24"/>
  <c r="L12"/>
  <c r="M6"/>
  <c r="M7"/>
  <c r="M8"/>
  <c r="M9"/>
  <c r="M10"/>
  <c r="M11"/>
  <c r="M5"/>
  <c r="K12"/>
  <c r="F13" i="23"/>
  <c r="K14" i="28"/>
  <c r="O14"/>
  <c r="K7" i="23"/>
  <c r="K8"/>
  <c r="K9"/>
  <c r="K10"/>
  <c r="K11"/>
  <c r="K12"/>
  <c r="K6"/>
  <c r="I7"/>
  <c r="I6"/>
  <c r="I13" s="1"/>
  <c r="I8"/>
  <c r="I9"/>
  <c r="I10"/>
  <c r="I11"/>
  <c r="I12"/>
  <c r="D12" i="24"/>
  <c r="G13" i="31"/>
  <c r="H13"/>
  <c r="E13" i="23"/>
  <c r="D13"/>
  <c r="D11" i="26"/>
  <c r="D10"/>
  <c r="D9"/>
  <c r="D8"/>
  <c r="D6"/>
  <c r="D5"/>
  <c r="D12" s="1"/>
  <c r="D7"/>
  <c r="E12"/>
  <c r="F12"/>
  <c r="K13" i="31"/>
  <c r="J13"/>
  <c r="D13"/>
  <c r="I13" s="1"/>
  <c r="E13"/>
  <c r="F13" s="1"/>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6" i="31"/>
  <c r="H7"/>
  <c r="H9"/>
  <c r="H11"/>
  <c r="H10"/>
  <c r="H8"/>
  <c r="H12"/>
  <c r="K13" i="23"/>
  <c r="B6" i="26"/>
  <c r="B8" i="28"/>
  <c r="B6" i="24"/>
  <c r="B7" i="25"/>
  <c r="B6" i="1"/>
  <c r="B7" i="15"/>
  <c r="E38" i="17"/>
  <c r="E30"/>
  <c r="E16"/>
  <c r="E5"/>
  <c r="E42"/>
  <c r="E28"/>
  <c r="E46"/>
  <c r="E20"/>
  <c r="E13"/>
  <c r="E39"/>
  <c r="E22"/>
  <c r="B7" i="24"/>
  <c r="B7" i="1"/>
  <c r="B7" i="26"/>
  <c r="B8" i="25"/>
  <c r="B9" i="28"/>
  <c r="B8" i="15"/>
  <c r="B10" i="28"/>
  <c r="B8" i="24"/>
  <c r="B9" i="25"/>
  <c r="B9" i="15"/>
  <c r="B8" i="1"/>
  <c r="B8" i="26"/>
  <c r="B10" i="15"/>
  <c r="B9" i="26"/>
  <c r="B9" i="24"/>
  <c r="B9" i="1"/>
  <c r="B11" i="28"/>
  <c r="B10" i="25"/>
  <c r="B10" i="24"/>
  <c r="B11" i="25"/>
  <c r="B10" i="1"/>
  <c r="B12" i="28"/>
  <c r="B10" i="26"/>
  <c r="B11" i="15"/>
  <c r="B12" i="25"/>
  <c r="B12" i="15"/>
  <c r="B11" i="1"/>
  <c r="B13" i="28"/>
  <c r="B11" i="26"/>
  <c r="B11" i="24"/>
  <c r="G14" i="28"/>
  <c r="D10" l="1"/>
  <c r="D7"/>
  <c r="E12" i="17"/>
  <c r="E8"/>
  <c r="E26"/>
  <c r="E24"/>
  <c r="E31"/>
  <c r="E47"/>
  <c r="E19"/>
  <c r="E41"/>
  <c r="E43"/>
  <c r="E14"/>
  <c r="E34"/>
  <c r="E10"/>
  <c r="E7"/>
  <c r="E18"/>
  <c r="E40"/>
  <c r="E9"/>
  <c r="E37"/>
  <c r="E45"/>
  <c r="E44"/>
  <c r="E27"/>
  <c r="E23"/>
  <c r="E29"/>
  <c r="E33"/>
  <c r="E32"/>
  <c r="E17"/>
  <c r="E11"/>
  <c r="E21"/>
  <c r="E48"/>
  <c r="E36"/>
  <c r="E25"/>
  <c r="E6"/>
  <c r="E35"/>
  <c r="M12" i="24"/>
  <c r="D14" i="28" l="1"/>
</calcChain>
</file>

<file path=xl/sharedStrings.xml><?xml version="1.0" encoding="utf-8"?>
<sst xmlns="http://schemas.openxmlformats.org/spreadsheetml/2006/main" count="392" uniqueCount="221">
  <si>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</si>
  <si>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</si>
  <si>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</si>
  <si>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</si>
  <si>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</si>
  <si>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</si>
  <si>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</si>
  <si>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</si>
  <si>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</si>
  <si>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</si>
  <si>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</si>
  <si>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</si>
  <si>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</si>
  <si>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</si>
  <si>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</si>
  <si>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</si>
  <si>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</si>
  <si>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</si>
  <si>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</si>
  <si>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</si>
  <si>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</si>
  <si>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</si>
  <si>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</si>
  <si>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</si>
  <si>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</si>
  <si>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</si>
  <si>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</si>
  <si>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</si>
  <si>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</si>
  <si>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</si>
  <si>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</si>
  <si>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</si>
  <si>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</si>
  <si>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</si>
  <si>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</si>
  <si>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</si>
  <si>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</si>
  <si>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</si>
  <si>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</si>
  <si>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</si>
  <si>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</si>
  <si>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</si>
  <si>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</si>
  <si>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</si>
  <si>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</si>
  <si>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</si>
  <si>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</si>
  <si>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</si>
  <si>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</si>
  <si>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</si>
  <si>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</si>
  <si>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</si>
  <si>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</si>
  <si>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</si>
  <si>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</si>
  <si>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</si>
  <si>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</si>
  <si>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</si>
  <si>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</si>
  <si>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</si>
  <si>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</si>
  <si>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</si>
  <si>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</si>
  <si>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</si>
  <si>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</si>
  <si>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</si>
  <si>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</si>
  <si>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</si>
  <si>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</si>
  <si>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</si>
  <si>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</si>
  <si>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</si>
  <si>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</si>
  <si>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</si>
  <si>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</si>
  <si>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</si>
  <si>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</si>
  <si>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</si>
  <si>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</si>
  <si>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</si>
  <si>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</si>
  <si>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</si>
  <si>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</si>
  <si>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</si>
  <si>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</si>
  <si>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</si>
  <si>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</si>
  <si>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</si>
  <si>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</si>
  <si>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</si>
  <si>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</si>
  <si>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</si>
  <si>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</si>
  <si>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</si>
  <si>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</si>
  <si>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</si>
  <si>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</si>
  <si>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</si>
  <si>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</si>
  <si>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</si>
  <si>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</si>
  <si>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</si>
  <si>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</si>
  <si>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</si>
  <si>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</si>
  <si>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</si>
  <si>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</si>
  <si>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</si>
  <si>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</si>
  <si>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</si>
  <si>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</si>
  <si>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</si>
  <si>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</si>
  <si>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</si>
  <si>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</si>
  <si>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</si>
  <si>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</si>
  <si>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</si>
  <si>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</si>
  <si>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</si>
  <si>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</si>
  <si>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</si>
  <si>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</si>
  <si>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</si>
  <si>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</si>
  <si>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</si>
  <si>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</si>
  <si>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</si>
  <si>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</si>
  <si>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</si>
  <si>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</si>
  <si>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</si>
  <si>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</si>
  <si>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</si>
  <si>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</si>
  <si>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</si>
  <si>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</si>
  <si>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</si>
  <si>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</si>
  <si>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</si>
  <si>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</si>
  <si>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</si>
  <si>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</si>
  <si>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</si>
  <si>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</si>
  <si>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</si>
  <si>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</si>
  <si>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</si>
  <si>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</si>
  <si>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</si>
  <si>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</si>
  <si>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</si>
  <si>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</si>
  <si>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</si>
  <si>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</si>
  <si>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</si>
  <si>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</si>
  <si>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IANUARIE 2020</t>
  </si>
  <si>
    <t>Ianuarie 2020'</t>
  </si>
  <si>
    <t xml:space="preserve">1Euro 4,8438 BNR 18/03/2020)              </t>
  </si>
  <si>
    <t>ianuarie 2020</t>
  </si>
  <si>
    <t>FEBRUARIE 2020</t>
  </si>
  <si>
    <t>Februarie 2020'</t>
  </si>
  <si>
    <t xml:space="preserve">1Euro 4,8360 BNR 16/04/2020)              </t>
  </si>
  <si>
    <t>februarie 2020</t>
  </si>
  <si>
    <t>MARTIE 2020</t>
  </si>
  <si>
    <t>Martie 2020'</t>
  </si>
  <si>
    <t xml:space="preserve">1Euro 4,8392 BNR 18/05/2020)              </t>
  </si>
  <si>
    <t>martie 2020</t>
  </si>
  <si>
    <t>APRILIE 2020</t>
  </si>
  <si>
    <t>Aprilie 2020'</t>
  </si>
  <si>
    <t>aprilie 2020</t>
  </si>
  <si>
    <t xml:space="preserve">1Euro 4,8394 BNR 18/06/2020)              </t>
  </si>
  <si>
    <t>MAI 2020</t>
  </si>
  <si>
    <t>Mai 2020'</t>
  </si>
  <si>
    <t xml:space="preserve">1Euro 4,8427 BNR 20/07/2020)              </t>
  </si>
  <si>
    <t>mai 2020</t>
  </si>
  <si>
    <t>IUNIE 2020</t>
  </si>
  <si>
    <t>Iunie 2020'</t>
  </si>
  <si>
    <t xml:space="preserve">1Euro 4,8349 BNR 18/08/2020)              </t>
  </si>
  <si>
    <t>iunie 2020</t>
  </si>
  <si>
    <t>IULIE 2020</t>
  </si>
  <si>
    <t>Iulie 2020'</t>
  </si>
  <si>
    <t>Numar participanti in Registrul Participantilor la luna de referinta  IUNIE 2020</t>
  </si>
  <si>
    <t>Transferuri validate catre alte fonduri la luna de referinta IULIE 2020</t>
  </si>
  <si>
    <t>Transferuri validate de la alte fonduri la luna de referinta   IULIE 2020</t>
  </si>
  <si>
    <t>Acte aderare validate pentru luna de referinta  IULIE 2020</t>
  </si>
  <si>
    <t>Asigurati repartizati aleatoriu la luna de referinta IULIE 2020</t>
  </si>
  <si>
    <t>Numar participanti in Registrul participantilor dupa repartizarea aleatorie la luna de referinta   IULIE 2020</t>
  </si>
  <si>
    <t>Numar de participanti pentru care se fac viramente in luna de referinta IULIE 2020</t>
  </si>
  <si>
    <t>iulie 2020</t>
  </si>
  <si>
    <t>(BNR  18/09/2020)</t>
  </si>
  <si>
    <t xml:space="preserve">1Euro 4,8582 BNR 18/09/2020)              </t>
  </si>
  <si>
    <t>Situatie centralizatoare
privind numarul participantilor si contributiile virate la fondurile de pensii administrate privat
aferente lunii de referinta IULIE 2020</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</si>
  <si>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</si>
  <si>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</si>
  <si>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rgb="FFFF0000"/>
        <rFont val="Arial"/>
        <family val="2"/>
      </rPr>
      <t>(*)</t>
    </r>
  </si>
  <si>
    <r>
      <t xml:space="preserve">Numar participanti cu contributii restante de la luni anterioare, virate la luna de referinta </t>
    </r>
    <r>
      <rPr>
        <b/>
        <sz val="10"/>
        <color rgb="FFFF0000"/>
        <rFont val="Arial"/>
        <family val="2"/>
      </rPr>
      <t>(**)</t>
    </r>
  </si>
  <si>
    <r>
      <t xml:space="preserve">Numar participanti cu contributii achitate in plus la luni anterioare, regularizate la luna de referinta </t>
    </r>
    <r>
      <rPr>
        <b/>
        <sz val="10"/>
        <color rgb="FFFF0000"/>
        <rFont val="Arial"/>
        <family val="2"/>
      </rPr>
      <t>(***)</t>
    </r>
  </si>
  <si>
    <t>Situatie centralizatoare               
privind evolutia numarului de participanti din Registrul participantilor 
pana la luna de referinta IULIE 2020</t>
  </si>
  <si>
    <t>Situatie centralizatoare                
privind valoarea in Euro a viramentelor catre fondurile de pensii administrate privat 
aferente lunilor de referinta IANUARIE 2020 - IULIE 2020</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</si>
  <si>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</si>
  <si>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</si>
  <si>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</si>
  <si>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</si>
  <si>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</si>
  <si>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</si>
  <si>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</si>
  <si>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Situatie centralizatoare               
privind evolutia contributiei medii in Euro la pilonul II a participantilor pana la luna de referinta 
IULIE 2020</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</si>
  <si>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</si>
  <si>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</si>
  <si>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</si>
  <si>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</si>
  <si>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</si>
  <si>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</si>
  <si>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</si>
  <si>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Situatie centralizatoare           
privind repartizarea participantilor dupa judetul 
angajatorului la luna de referinta 
IULIE 2020</t>
  </si>
  <si>
    <t>Situatie centralizatoare privind repartizarea participantilor
 dupa judetul de domiciliu pentru care se fac viramente 
la luna de referinta 
IULIE 2020</t>
  </si>
  <si>
    <t>Situatie centralizatoare privind numarul de participanti  
care nu figurează cu declaraţii depuse 
in sistemul public de pensii</t>
  </si>
  <si>
    <t>Situatie centralizatoare    
privind repartizarea pe sexe a participantilor    
aferente lunii de referinta IULIE 2020</t>
  </si>
  <si>
    <t>Situatie centralizatoare              
privind repartizarea pe sexe si varste a participantilor              
aferente lunii de referinta IULIE 2020</t>
  </si>
</sst>
</file>

<file path=xl/styles.xml><?xml version="1.0" encoding="utf-8"?>
<styleSheet xmlns="http://schemas.openxmlformats.org/spreadsheetml/2006/main">
  <numFmts count="1">
    <numFmt numFmtId="164" formatCode="#,##0.0000"/>
  </numFmts>
  <fonts count="40">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i/>
      <sz val="9"/>
      <name val="Arial"/>
      <family val="2"/>
    </font>
    <font>
      <b/>
      <sz val="11"/>
      <name val="Arial"/>
      <family val="2"/>
    </font>
    <font>
      <sz val="11"/>
      <name val="Arial"/>
      <family val="2"/>
    </font>
    <font>
      <sz val="9"/>
      <name val="Arial"/>
      <family val="2"/>
    </font>
    <font>
      <sz val="8"/>
      <name val="Arial"/>
      <charset val="238"/>
    </font>
    <font>
      <i/>
      <sz val="10"/>
      <name val="Arial"/>
      <family val="2"/>
    </font>
    <font>
      <b/>
      <sz val="12"/>
      <name val="Arial"/>
      <charset val="238"/>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rgb="FFFF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9"/>
        <bgColor indexed="64"/>
      </patternFill>
    </fill>
    <fill>
      <patternFill patternType="solid">
        <fgColor indexed="22"/>
        <bgColor indexed="64"/>
      </patternFill>
    </fill>
    <fill>
      <patternFill patternType="solid">
        <fgColor theme="7" tint="0.39997558519241921"/>
        <bgColor indexed="64"/>
      </patternFill>
    </fill>
    <fill>
      <patternFill patternType="solid">
        <fgColor theme="7" tint="0.79998168889431442"/>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s>
  <cellStyleXfs count="4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1" fillId="0" borderId="0"/>
    <xf numFmtId="0" fontId="7" fillId="0" borderId="0"/>
    <xf numFmtId="0" fontId="2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35">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0" fontId="6" fillId="0" borderId="0" xfId="0" applyFont="1"/>
    <xf numFmtId="3" fontId="0" fillId="0" borderId="0" xfId="0" applyNumberFormat="1"/>
    <xf numFmtId="0" fontId="0" fillId="0" borderId="0" xfId="0" applyAlignment="1">
      <alignment horizontal="center" vertical="center" wrapText="1"/>
    </xf>
    <xf numFmtId="0" fontId="27" fillId="0" borderId="0" xfId="0" applyFont="1" applyFill="1" applyAlignment="1">
      <alignment horizontal="center" vertical="center" wrapText="1"/>
    </xf>
    <xf numFmtId="0" fontId="30" fillId="0" borderId="0" xfId="0" applyFont="1"/>
    <xf numFmtId="0" fontId="0" fillId="0" borderId="0" xfId="0" applyAlignment="1">
      <alignment wrapText="1"/>
    </xf>
    <xf numFmtId="0" fontId="3" fillId="0" borderId="0" xfId="38" applyFont="1"/>
    <xf numFmtId="10" fontId="3" fillId="0" borderId="0" xfId="38" applyNumberFormat="1" applyFont="1"/>
    <xf numFmtId="0" fontId="32" fillId="0" borderId="0" xfId="0" applyFont="1" applyAlignment="1">
      <alignment horizontal="right"/>
    </xf>
    <xf numFmtId="164" fontId="32" fillId="0" borderId="0" xfId="0" applyNumberFormat="1" applyFont="1" applyAlignment="1">
      <alignment horizontal="left" vertical="center"/>
    </xf>
    <xf numFmtId="0" fontId="26" fillId="0" borderId="0" xfId="0" applyFont="1"/>
    <xf numFmtId="3" fontId="26" fillId="0" borderId="0" xfId="0" applyNumberFormat="1" applyFont="1"/>
    <xf numFmtId="0" fontId="32" fillId="0" borderId="0" xfId="0" applyFont="1"/>
    <xf numFmtId="0" fontId="2" fillId="25" borderId="10" xfId="0" applyFont="1" applyFill="1" applyBorder="1" applyAlignment="1">
      <alignment horizontal="center" vertical="center" wrapText="1"/>
    </xf>
    <xf numFmtId="0" fontId="6" fillId="0" borderId="0" xfId="0" applyFont="1" applyAlignment="1">
      <alignment horizontal="right"/>
    </xf>
    <xf numFmtId="3" fontId="6" fillId="0" borderId="10" xfId="0" applyNumberFormat="1" applyFont="1" applyBorder="1"/>
    <xf numFmtId="3" fontId="6" fillId="0" borderId="12" xfId="0" applyNumberFormat="1" applyFont="1" applyBorder="1"/>
    <xf numFmtId="0" fontId="21" fillId="0" borderId="0" xfId="0" applyFont="1"/>
    <xf numFmtId="4" fontId="0" fillId="0" borderId="0" xfId="0" applyNumberFormat="1"/>
    <xf numFmtId="4" fontId="29" fillId="0" borderId="0" xfId="0" applyNumberFormat="1" applyFont="1" applyBorder="1"/>
    <xf numFmtId="0" fontId="36" fillId="0" borderId="0" xfId="38" applyFont="1"/>
    <xf numFmtId="3" fontId="4" fillId="0" borderId="0" xfId="0" applyNumberFormat="1" applyFont="1" applyBorder="1"/>
    <xf numFmtId="3" fontId="0" fillId="0" borderId="0" xfId="0" applyNumberFormat="1" applyBorder="1"/>
    <xf numFmtId="0" fontId="0" fillId="0" borderId="10" xfId="0" applyBorder="1"/>
    <xf numFmtId="0" fontId="27" fillId="0" borderId="10" xfId="0" applyFont="1" applyFill="1" applyBorder="1" applyAlignment="1">
      <alignment horizontal="center" vertical="center" wrapText="1"/>
    </xf>
    <xf numFmtId="0" fontId="27" fillId="24" borderId="10" xfId="0" applyFont="1" applyFill="1" applyBorder="1" applyAlignment="1">
      <alignment horizontal="center" vertical="center" wrapText="1"/>
    </xf>
    <xf numFmtId="0" fontId="35" fillId="27" borderId="11" xfId="0" applyFont="1" applyFill="1" applyBorder="1" applyAlignment="1">
      <alignment horizontal="center" vertical="center" wrapText="1"/>
    </xf>
    <xf numFmtId="0" fontId="27" fillId="24" borderId="12" xfId="0" applyFont="1" applyFill="1" applyBorder="1" applyAlignment="1">
      <alignment horizontal="center" vertical="center" wrapText="1"/>
    </xf>
    <xf numFmtId="3" fontId="3" fillId="0" borderId="0" xfId="38" applyNumberFormat="1" applyFont="1"/>
    <xf numFmtId="0" fontId="0" fillId="26" borderId="0" xfId="0" applyFill="1"/>
    <xf numFmtId="0" fontId="2" fillId="25" borderId="11" xfId="0" applyFont="1" applyFill="1" applyBorder="1" applyAlignment="1">
      <alignment horizontal="center" vertical="center" wrapText="1"/>
    </xf>
    <xf numFmtId="3" fontId="27" fillId="24" borderId="10" xfId="0" applyNumberFormat="1" applyFont="1" applyFill="1" applyBorder="1" applyAlignment="1">
      <alignment horizontal="center" vertical="center" wrapText="1"/>
    </xf>
    <xf numFmtId="3" fontId="27" fillId="0" borderId="12" xfId="0" applyNumberFormat="1" applyFont="1" applyFill="1" applyBorder="1" applyAlignment="1">
      <alignment horizontal="center" vertical="center" wrapText="1"/>
    </xf>
    <xf numFmtId="3" fontId="28" fillId="0" borderId="12" xfId="0" applyNumberFormat="1" applyFont="1" applyBorder="1"/>
    <xf numFmtId="0" fontId="37" fillId="0" borderId="0" xfId="0" applyFont="1" applyAlignment="1">
      <alignment horizontal="right"/>
    </xf>
    <xf numFmtId="164" fontId="38" fillId="0" borderId="0" xfId="0" quotePrefix="1" applyNumberFormat="1" applyFont="1" applyAlignment="1">
      <alignment horizontal="left"/>
    </xf>
    <xf numFmtId="0" fontId="37" fillId="0" borderId="0" xfId="0" applyFont="1"/>
    <xf numFmtId="0" fontId="26" fillId="28" borderId="10" xfId="0" applyFont="1" applyFill="1" applyBorder="1" applyAlignment="1">
      <alignment horizontal="center" vertical="center" wrapText="1"/>
    </xf>
    <xf numFmtId="0" fontId="28" fillId="28" borderId="15" xfId="0" applyFont="1" applyFill="1" applyBorder="1" applyAlignment="1">
      <alignment horizontal="centerContinuous"/>
    </xf>
    <xf numFmtId="0" fontId="28" fillId="28" borderId="16" xfId="0" applyFont="1" applyFill="1" applyBorder="1" applyAlignment="1">
      <alignment horizontal="centerContinuous"/>
    </xf>
    <xf numFmtId="3" fontId="28" fillId="28" borderId="16" xfId="0" applyNumberFormat="1" applyFont="1" applyFill="1" applyBorder="1"/>
    <xf numFmtId="3" fontId="28" fillId="28" borderId="17" xfId="0" applyNumberFormat="1" applyFont="1" applyFill="1" applyBorder="1"/>
    <xf numFmtId="0" fontId="26" fillId="29" borderId="11" xfId="0" applyFont="1" applyFill="1" applyBorder="1" applyAlignment="1">
      <alignment horizontal="center"/>
    </xf>
    <xf numFmtId="0" fontId="35" fillId="29" borderId="10" xfId="0" applyFont="1" applyFill="1" applyBorder="1" applyAlignment="1">
      <alignment horizontal="left"/>
    </xf>
    <xf numFmtId="3" fontId="28" fillId="29" borderId="10" xfId="0" applyNumberFormat="1" applyFont="1" applyFill="1" applyBorder="1"/>
    <xf numFmtId="3" fontId="28" fillId="29" borderId="12" xfId="0" applyNumberFormat="1" applyFont="1" applyFill="1" applyBorder="1"/>
    <xf numFmtId="0" fontId="26" fillId="29" borderId="11" xfId="0" quotePrefix="1" applyFont="1" applyFill="1" applyBorder="1" applyAlignment="1">
      <alignment horizontal="center"/>
    </xf>
    <xf numFmtId="0" fontId="26" fillId="29" borderId="10" xfId="0" applyFont="1" applyFill="1" applyBorder="1" applyAlignment="1">
      <alignment horizontal="left"/>
    </xf>
    <xf numFmtId="0" fontId="26" fillId="28" borderId="12" xfId="0" applyFont="1" applyFill="1" applyBorder="1" applyAlignment="1">
      <alignment horizontal="center" vertical="center" wrapText="1"/>
    </xf>
    <xf numFmtId="10" fontId="28" fillId="28" borderId="16" xfId="0" applyNumberFormat="1" applyFont="1" applyFill="1" applyBorder="1"/>
    <xf numFmtId="10" fontId="28" fillId="29" borderId="10" xfId="0" applyNumberFormat="1" applyFont="1" applyFill="1" applyBorder="1"/>
    <xf numFmtId="3" fontId="28" fillId="28" borderId="16" xfId="0" applyNumberFormat="1" applyFont="1" applyFill="1" applyBorder="1" applyAlignment="1">
      <alignment horizontal="right"/>
    </xf>
    <xf numFmtId="3" fontId="28" fillId="28" borderId="17" xfId="0" applyNumberFormat="1" applyFont="1" applyFill="1" applyBorder="1" applyAlignment="1">
      <alignment horizontal="right"/>
    </xf>
    <xf numFmtId="0" fontId="37" fillId="28" borderId="10" xfId="0" applyFont="1" applyFill="1" applyBorder="1" applyAlignment="1">
      <alignment vertical="center" wrapText="1"/>
    </xf>
    <xf numFmtId="0" fontId="28" fillId="29" borderId="10" xfId="0" applyFont="1" applyFill="1" applyBorder="1"/>
    <xf numFmtId="164" fontId="28" fillId="29" borderId="10" xfId="0" applyNumberFormat="1" applyFont="1" applyFill="1" applyBorder="1"/>
    <xf numFmtId="17" fontId="26" fillId="28" borderId="14" xfId="0" quotePrefix="1" applyNumberFormat="1" applyFont="1" applyFill="1" applyBorder="1" applyAlignment="1">
      <alignment horizontal="center" vertical="center" wrapText="1"/>
    </xf>
    <xf numFmtId="0" fontId="26" fillId="28" borderId="10" xfId="0" applyFont="1" applyFill="1" applyBorder="1"/>
    <xf numFmtId="0" fontId="37" fillId="28" borderId="12" xfId="0" applyFont="1" applyFill="1" applyBorder="1" applyAlignment="1">
      <alignment vertical="center" wrapText="1"/>
    </xf>
    <xf numFmtId="2" fontId="28" fillId="28" borderId="16" xfId="0" applyNumberFormat="1" applyFont="1" applyFill="1" applyBorder="1" applyAlignment="1">
      <alignment horizontal="center"/>
    </xf>
    <xf numFmtId="2" fontId="28" fillId="28" borderId="17" xfId="0" applyNumberFormat="1" applyFont="1" applyFill="1" applyBorder="1" applyAlignment="1">
      <alignment horizontal="center"/>
    </xf>
    <xf numFmtId="2" fontId="28" fillId="29" borderId="10" xfId="0" applyNumberFormat="1" applyFont="1" applyFill="1" applyBorder="1" applyAlignment="1">
      <alignment horizontal="center"/>
    </xf>
    <xf numFmtId="2" fontId="28" fillId="29" borderId="12" xfId="0" applyNumberFormat="1" applyFont="1" applyFill="1" applyBorder="1" applyAlignment="1">
      <alignment horizontal="center"/>
    </xf>
    <xf numFmtId="3" fontId="3" fillId="0" borderId="0" xfId="0" applyNumberFormat="1" applyFont="1" applyFill="1" applyBorder="1"/>
    <xf numFmtId="3" fontId="33" fillId="28" borderId="16" xfId="0" applyNumberFormat="1" applyFont="1" applyFill="1" applyBorder="1"/>
    <xf numFmtId="3" fontId="33" fillId="28" borderId="17" xfId="0" applyNumberFormat="1" applyFont="1" applyFill="1" applyBorder="1"/>
    <xf numFmtId="17" fontId="26" fillId="28" borderId="10" xfId="0" quotePrefix="1" applyNumberFormat="1" applyFont="1" applyFill="1" applyBorder="1" applyAlignment="1">
      <alignment horizontal="center" vertical="center" wrapText="1"/>
    </xf>
    <xf numFmtId="0" fontId="26" fillId="28" borderId="11" xfId="38" applyFont="1" applyFill="1" applyBorder="1" applyAlignment="1">
      <alignment horizontal="center"/>
    </xf>
    <xf numFmtId="0" fontId="26" fillId="28" borderId="10" xfId="38" applyFont="1" applyFill="1" applyBorder="1" applyAlignment="1">
      <alignment horizontal="center"/>
    </xf>
    <xf numFmtId="10" fontId="26" fillId="28" borderId="12" xfId="38" applyNumberFormat="1" applyFont="1" applyFill="1" applyBorder="1" applyAlignment="1">
      <alignment horizontal="center"/>
    </xf>
    <xf numFmtId="0" fontId="28" fillId="29" borderId="11" xfId="38" applyFont="1" applyFill="1" applyBorder="1"/>
    <xf numFmtId="0" fontId="28" fillId="29" borderId="10" xfId="38" applyFont="1" applyFill="1" applyBorder="1"/>
    <xf numFmtId="10" fontId="28" fillId="29" borderId="12" xfId="38" applyNumberFormat="1" applyFont="1" applyFill="1" applyBorder="1"/>
    <xf numFmtId="0" fontId="28" fillId="28" borderId="15" xfId="38" applyFont="1" applyFill="1" applyBorder="1"/>
    <xf numFmtId="0" fontId="28" fillId="28" borderId="16" xfId="38" applyFont="1" applyFill="1" applyBorder="1"/>
    <xf numFmtId="10" fontId="28" fillId="28" borderId="17" xfId="38" applyNumberFormat="1" applyFont="1" applyFill="1" applyBorder="1"/>
    <xf numFmtId="0" fontId="26" fillId="28" borderId="12" xfId="38" applyFont="1" applyFill="1" applyBorder="1" applyAlignment="1">
      <alignment horizontal="center" vertical="center" wrapText="1"/>
    </xf>
    <xf numFmtId="0" fontId="26" fillId="28" borderId="12" xfId="38" applyFont="1" applyFill="1" applyBorder="1" applyAlignment="1">
      <alignment horizontal="center"/>
    </xf>
    <xf numFmtId="0" fontId="28" fillId="29" borderId="11" xfId="38" applyFont="1" applyFill="1" applyBorder="1" applyAlignment="1">
      <alignment horizontal="center"/>
    </xf>
    <xf numFmtId="3" fontId="28" fillId="29" borderId="12" xfId="37" applyNumberFormat="1" applyFont="1" applyFill="1" applyBorder="1"/>
    <xf numFmtId="3" fontId="28" fillId="28" borderId="17" xfId="37" applyNumberFormat="1" applyFont="1" applyFill="1" applyBorder="1"/>
    <xf numFmtId="17" fontId="28" fillId="0" borderId="11" xfId="0" quotePrefix="1" applyNumberFormat="1" applyFont="1" applyBorder="1"/>
    <xf numFmtId="17" fontId="28" fillId="0" borderId="15" xfId="0" quotePrefix="1" applyNumberFormat="1" applyFont="1" applyBorder="1"/>
    <xf numFmtId="3" fontId="28" fillId="0" borderId="17" xfId="0" applyNumberFormat="1" applyFont="1" applyBorder="1"/>
    <xf numFmtId="0" fontId="26" fillId="28" borderId="21" xfId="0" applyFont="1" applyFill="1" applyBorder="1" applyAlignment="1">
      <alignment horizontal="center" vertical="center" wrapText="1"/>
    </xf>
    <xf numFmtId="0" fontId="26" fillId="28" borderId="18" xfId="0" applyFont="1" applyFill="1" applyBorder="1" applyAlignment="1">
      <alignment horizontal="center" vertical="center"/>
    </xf>
    <xf numFmtId="0" fontId="26" fillId="28" borderId="19" xfId="0" applyFont="1" applyFill="1" applyBorder="1" applyAlignment="1">
      <alignment horizontal="center" vertical="center"/>
    </xf>
    <xf numFmtId="3" fontId="26" fillId="28" borderId="12" xfId="0" applyNumberFormat="1" applyFont="1" applyFill="1" applyBorder="1" applyAlignment="1">
      <alignment horizontal="center" vertical="center" wrapText="1"/>
    </xf>
    <xf numFmtId="0" fontId="26" fillId="28" borderId="10" xfId="0" applyFont="1" applyFill="1" applyBorder="1" applyAlignment="1">
      <alignment horizontal="center" vertical="center" wrapText="1"/>
    </xf>
    <xf numFmtId="0" fontId="35" fillId="28" borderId="11" xfId="0" applyFont="1" applyFill="1" applyBorder="1" applyAlignment="1">
      <alignment horizontal="center" vertical="center" wrapText="1"/>
    </xf>
    <xf numFmtId="0" fontId="35" fillId="28" borderId="10" xfId="0" applyFont="1" applyFill="1" applyBorder="1" applyAlignment="1">
      <alignment horizontal="center" vertical="center" wrapText="1"/>
    </xf>
    <xf numFmtId="3" fontId="26" fillId="28" borderId="10" xfId="0" applyNumberFormat="1"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NumberFormat="1" applyFont="1" applyAlignment="1">
      <alignment horizontal="left" vertical="top" wrapText="1"/>
    </xf>
    <xf numFmtId="0" fontId="21" fillId="0" borderId="0" xfId="0" applyFont="1" applyAlignment="1">
      <alignment horizontal="left" wrapText="1"/>
    </xf>
    <xf numFmtId="0" fontId="0" fillId="0" borderId="0" xfId="0" applyAlignment="1">
      <alignment horizontal="left"/>
    </xf>
    <xf numFmtId="0" fontId="26" fillId="28" borderId="12" xfId="0" applyFont="1" applyFill="1" applyBorder="1" applyAlignment="1">
      <alignment horizontal="center" vertical="center" wrapText="1"/>
    </xf>
    <xf numFmtId="17" fontId="26" fillId="28" borderId="12" xfId="0" quotePrefix="1" applyNumberFormat="1" applyFont="1" applyFill="1" applyBorder="1" applyAlignment="1">
      <alignment horizontal="center" vertical="center" wrapText="1"/>
    </xf>
    <xf numFmtId="0" fontId="28" fillId="28" borderId="15" xfId="0" applyFont="1" applyFill="1" applyBorder="1" applyAlignment="1">
      <alignment horizontal="center"/>
    </xf>
    <xf numFmtId="0" fontId="28" fillId="28" borderId="16" xfId="0" applyFont="1" applyFill="1" applyBorder="1" applyAlignment="1">
      <alignment horizontal="center"/>
    </xf>
    <xf numFmtId="0" fontId="26" fillId="28" borderId="11" xfId="0" applyFont="1" applyFill="1" applyBorder="1" applyAlignment="1">
      <alignment horizontal="center" vertical="center" wrapText="1"/>
    </xf>
    <xf numFmtId="17" fontId="26" fillId="28" borderId="10" xfId="0" quotePrefix="1" applyNumberFormat="1" applyFont="1" applyFill="1" applyBorder="1" applyAlignment="1">
      <alignment horizontal="center" vertical="center" wrapText="1"/>
    </xf>
    <xf numFmtId="0" fontId="26" fillId="28" borderId="10" xfId="0" quotePrefix="1" applyFont="1" applyFill="1" applyBorder="1" applyAlignment="1">
      <alignment horizontal="center" vertical="center" wrapText="1"/>
    </xf>
    <xf numFmtId="0" fontId="26" fillId="28" borderId="24" xfId="0" applyFont="1" applyFill="1" applyBorder="1" applyAlignment="1">
      <alignment horizontal="center" wrapText="1"/>
    </xf>
    <xf numFmtId="0" fontId="26" fillId="28" borderId="22" xfId="0" applyFont="1" applyFill="1" applyBorder="1" applyAlignment="1">
      <alignment horizontal="center"/>
    </xf>
    <xf numFmtId="0" fontId="26" fillId="28" borderId="23" xfId="0" applyFont="1" applyFill="1" applyBorder="1" applyAlignment="1">
      <alignment horizontal="center"/>
    </xf>
    <xf numFmtId="0" fontId="21" fillId="28" borderId="10" xfId="0" applyFont="1" applyFill="1" applyBorder="1" applyAlignment="1">
      <alignment horizontal="center" vertical="center" wrapText="1"/>
    </xf>
    <xf numFmtId="0" fontId="21" fillId="28" borderId="12" xfId="0" applyFont="1" applyFill="1" applyBorder="1" applyAlignment="1">
      <alignment horizontal="center" vertical="center" wrapText="1"/>
    </xf>
    <xf numFmtId="0" fontId="21" fillId="28" borderId="11" xfId="0" applyFont="1" applyFill="1" applyBorder="1" applyAlignment="1">
      <alignment horizontal="center" vertical="center" wrapText="1"/>
    </xf>
    <xf numFmtId="0" fontId="2" fillId="28" borderId="15" xfId="0" applyFont="1" applyFill="1" applyBorder="1" applyAlignment="1">
      <alignment horizontal="center"/>
    </xf>
    <xf numFmtId="0" fontId="2" fillId="28" borderId="16" xfId="0" applyFont="1" applyFill="1" applyBorder="1" applyAlignment="1">
      <alignment horizontal="center"/>
    </xf>
    <xf numFmtId="0" fontId="26" fillId="28" borderId="11" xfId="38" applyFont="1" applyFill="1" applyBorder="1" applyAlignment="1">
      <alignment horizontal="center"/>
    </xf>
    <xf numFmtId="0" fontId="26" fillId="28" borderId="10" xfId="38" applyFont="1" applyFill="1" applyBorder="1" applyAlignment="1">
      <alignment horizontal="center"/>
    </xf>
    <xf numFmtId="0" fontId="26" fillId="28" borderId="12" xfId="38" applyFont="1" applyFill="1" applyBorder="1" applyAlignment="1">
      <alignment horizontal="center"/>
    </xf>
    <xf numFmtId="0" fontId="2" fillId="0" borderId="0" xfId="38" applyFont="1" applyAlignment="1">
      <alignment horizontal="center"/>
    </xf>
    <xf numFmtId="0" fontId="26" fillId="28" borderId="21" xfId="38" applyFont="1" applyFill="1" applyBorder="1" applyAlignment="1">
      <alignment horizontal="center" vertical="center" wrapText="1"/>
    </xf>
    <xf numFmtId="0" fontId="26" fillId="28" borderId="18" xfId="38" applyFont="1" applyFill="1" applyBorder="1" applyAlignment="1">
      <alignment horizontal="center" vertical="center"/>
    </xf>
    <xf numFmtId="0" fontId="26" fillId="28" borderId="19" xfId="38" applyFont="1" applyFill="1" applyBorder="1" applyAlignment="1">
      <alignment horizontal="center" vertical="center"/>
    </xf>
    <xf numFmtId="0" fontId="26" fillId="28" borderId="11" xfId="38" applyFont="1" applyFill="1" applyBorder="1" applyAlignment="1">
      <alignment horizontal="center" vertical="center"/>
    </xf>
    <xf numFmtId="0" fontId="26" fillId="28" borderId="10" xfId="38" applyFont="1" applyFill="1" applyBorder="1" applyAlignment="1">
      <alignment horizontal="center" vertical="center"/>
    </xf>
    <xf numFmtId="0" fontId="26" fillId="28" borderId="21" xfId="37" applyFont="1" applyFill="1" applyBorder="1" applyAlignment="1">
      <alignment horizontal="center" vertical="center" wrapText="1"/>
    </xf>
    <xf numFmtId="0" fontId="26" fillId="28" borderId="18" xfId="37" applyFont="1" applyFill="1" applyBorder="1" applyAlignment="1">
      <alignment horizontal="center" vertical="center"/>
    </xf>
    <xf numFmtId="0" fontId="26" fillId="28" borderId="19" xfId="37" applyFont="1" applyFill="1" applyBorder="1" applyAlignment="1">
      <alignment horizontal="center" vertical="center"/>
    </xf>
    <xf numFmtId="3" fontId="28" fillId="28" borderId="15" xfId="0" applyNumberFormat="1" applyFont="1" applyFill="1" applyBorder="1" applyAlignment="1">
      <alignment horizontal="center"/>
    </xf>
    <xf numFmtId="3" fontId="28" fillId="28" borderId="16" xfId="0" applyNumberFormat="1" applyFont="1" applyFill="1" applyBorder="1" applyAlignment="1">
      <alignment horizontal="center"/>
    </xf>
    <xf numFmtId="0" fontId="26" fillId="28" borderId="20" xfId="0" applyFont="1" applyFill="1" applyBorder="1" applyAlignment="1">
      <alignment horizontal="center" vertical="center" wrapText="1"/>
    </xf>
    <xf numFmtId="0" fontId="26" fillId="28" borderId="25" xfId="0" applyFont="1" applyFill="1" applyBorder="1" applyAlignment="1">
      <alignment horizontal="center" vertical="center" wrapText="1"/>
    </xf>
    <xf numFmtId="0" fontId="26" fillId="28" borderId="13" xfId="0" applyFont="1" applyFill="1" applyBorder="1" applyAlignment="1">
      <alignment horizontal="center" vertical="center" wrapText="1"/>
    </xf>
    <xf numFmtId="0" fontId="26" fillId="28" borderId="21" xfId="0" applyFont="1" applyFill="1" applyBorder="1" applyAlignment="1">
      <alignment horizontal="center" wrapText="1"/>
    </xf>
    <xf numFmtId="0" fontId="26" fillId="28" borderId="18" xfId="0" applyFont="1" applyFill="1" applyBorder="1" applyAlignment="1">
      <alignment horizontal="center"/>
    </xf>
    <xf numFmtId="0" fontId="26" fillId="28" borderId="19" xfId="0" applyFont="1" applyFill="1" applyBorder="1" applyAlignment="1">
      <alignment horizont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IULIE 2020
</a:t>
            </a:r>
          </a:p>
        </c:rich>
      </c:tx>
      <c:layout>
        <c:manualLayout>
          <c:xMode val="edge"/>
          <c:yMode val="edge"/>
          <c:x val="0.34690982737734716"/>
          <c:y val="9.898433928635636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rp_sexe_0720!$E$4:$F$4</c:f>
              <c:strCache>
                <c:ptCount val="2"/>
                <c:pt idx="0">
                  <c:v>femei</c:v>
                </c:pt>
                <c:pt idx="1">
                  <c:v>barbati</c:v>
                </c:pt>
              </c:strCache>
            </c:strRef>
          </c:cat>
          <c:val>
            <c:numRef>
              <c:f>rp_sexe_0720!$E$12:$F$12</c:f>
              <c:numCache>
                <c:formatCode>#,##0</c:formatCode>
                <c:ptCount val="2"/>
                <c:pt idx="0">
                  <c:v>3628715</c:v>
                </c:pt>
                <c:pt idx="1">
                  <c:v>3939706</c:v>
                </c:pt>
              </c:numCache>
            </c:numRef>
          </c:val>
        </c:ser>
        <c:dLbls>
          <c:showVal val="1"/>
          <c:showPercent val="1"/>
          <c:separator>
</c:separator>
        </c:dLbls>
      </c:pie3DChart>
    </c:plotArea>
    <c:legend>
      <c:legendPos val="r"/>
      <c:layout>
        <c:manualLayout>
          <c:xMode val="edge"/>
          <c:yMode val="edge"/>
          <c:x val="0.45283018867924552"/>
          <c:y val="0.80032733224222552"/>
          <c:w val="8.768035516093238E-2"/>
          <c:h val="0.14729950900163671"/>
        </c:manualLayout>
      </c:layout>
    </c:legend>
    <c:plotVisOnly val="1"/>
    <c:dispBlanksAs val="zero"/>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Situatie centralizatoare privind repartizarea</a:t>
            </a:r>
          </a:p>
          <a:p>
            <a:pPr>
              <a:defRPr sz="1050"/>
            </a:pPr>
            <a:r>
              <a:rPr lang="en-US" sz="1050"/>
              <a:t> pe sexe si categorii de varsta a participantilor</a:t>
            </a:r>
          </a:p>
          <a:p>
            <a:pPr>
              <a:defRPr sz="1050"/>
            </a:pPr>
            <a:r>
              <a:rPr lang="en-US" sz="1050"/>
              <a:t> aferente lunii de referinta IULIE 2020</a:t>
            </a:r>
          </a:p>
        </c:rich>
      </c:tx>
      <c:layout>
        <c:manualLayout>
          <c:xMode val="edge"/>
          <c:yMode val="edge"/>
          <c:x val="0.31323970321017569"/>
          <c:y val="6.8377189590004578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rp_varste_sexe_0720!$E$5:$H$5</c:f>
              <c:strCache>
                <c:ptCount val="1"/>
                <c:pt idx="0">
                  <c:v>15-25 ani 25-35 ani 35-45 ani peste 45 de ani</c:v>
                </c:pt>
              </c:strCache>
            </c:strRef>
          </c:tx>
          <c:dLbls>
            <c:dLbl>
              <c:idx val="0"/>
              <c:layout>
                <c:manualLayout>
                  <c:x val="-0.12447206821040864"/>
                  <c:y val="3.616787977117202E-3"/>
                </c:manualLayout>
              </c:layout>
              <c:showVal val="1"/>
            </c:dLbl>
            <c:dLbl>
              <c:idx val="1"/>
              <c:layout>
                <c:manualLayout>
                  <c:x val="-0.38141086210377589"/>
                  <c:y val="1.0002530402034695E-4"/>
                </c:manualLayout>
              </c:layout>
              <c:showVal val="1"/>
            </c:dLbl>
            <c:dLbl>
              <c:idx val="2"/>
              <c:layout>
                <c:manualLayout>
                  <c:x val="-0.4207678951373684"/>
                  <c:y val="3.639809674074621E-4"/>
                </c:manualLayout>
              </c:layout>
              <c:showVal val="1"/>
            </c:dLbl>
            <c:dLbl>
              <c:idx val="3"/>
              <c:layout>
                <c:manualLayout>
                  <c:x val="-0.20248253583686673"/>
                  <c:y val="-6.9335000421733651E-3"/>
                </c:manualLayout>
              </c:layout>
              <c:showVal val="1"/>
            </c:dLbl>
            <c:showVal val="1"/>
          </c:dLbls>
          <c:cat>
            <c:strRef>
              <c:f>rp_varste_sexe_0720!$E$5:$H$5</c:f>
              <c:strCache>
                <c:ptCount val="4"/>
                <c:pt idx="0">
                  <c:v>15-25 ani</c:v>
                </c:pt>
                <c:pt idx="1">
                  <c:v>25-35 ani</c:v>
                </c:pt>
                <c:pt idx="2">
                  <c:v>35-45 ani</c:v>
                </c:pt>
                <c:pt idx="3">
                  <c:v>peste 45 de ani</c:v>
                </c:pt>
              </c:strCache>
            </c:strRef>
          </c:cat>
          <c:val>
            <c:numRef>
              <c:f>rp_varste_sexe_0720!$E$14:$H$14</c:f>
              <c:numCache>
                <c:formatCode>#,##0</c:formatCode>
                <c:ptCount val="4"/>
                <c:pt idx="0">
                  <c:v>767165</c:v>
                </c:pt>
                <c:pt idx="1">
                  <c:v>2282795</c:v>
                </c:pt>
                <c:pt idx="2">
                  <c:v>2671745</c:v>
                </c:pt>
                <c:pt idx="3">
                  <c:v>1846716</c:v>
                </c:pt>
              </c:numCache>
            </c:numRef>
          </c:val>
        </c:ser>
        <c:dLbls>
          <c:showVal val="1"/>
        </c:dLbls>
        <c:shape val="box"/>
        <c:axId val="109216512"/>
        <c:axId val="109218048"/>
        <c:axId val="0"/>
      </c:bar3DChart>
      <c:catAx>
        <c:axId val="109216512"/>
        <c:scaling>
          <c:orientation val="minMax"/>
        </c:scaling>
        <c:axPos val="l"/>
        <c:numFmt formatCode="General" sourceLinked="1"/>
        <c:tickLblPos val="low"/>
        <c:txPr>
          <a:bodyPr rot="0" vert="horz"/>
          <a:lstStyle/>
          <a:p>
            <a:pPr>
              <a:defRPr b="1"/>
            </a:pPr>
            <a:endParaRPr lang="en-US"/>
          </a:p>
        </c:txPr>
        <c:crossAx val="109218048"/>
        <c:crosses val="autoZero"/>
        <c:lblAlgn val="ctr"/>
        <c:lblOffset val="100"/>
        <c:tickLblSkip val="1"/>
        <c:tickMarkSkip val="1"/>
      </c:catAx>
      <c:valAx>
        <c:axId val="109218048"/>
        <c:scaling>
          <c:orientation val="minMax"/>
        </c:scaling>
        <c:axPos val="b"/>
        <c:majorGridlines/>
        <c:numFmt formatCode="#,##0" sourceLinked="1"/>
        <c:tickLblPos val="nextTo"/>
        <c:txPr>
          <a:bodyPr rot="0" vert="horz"/>
          <a:lstStyle/>
          <a:p>
            <a:pPr>
              <a:defRPr b="1"/>
            </a:pPr>
            <a:endParaRPr lang="en-US"/>
          </a:p>
        </c:txPr>
        <c:crossAx val="109216512"/>
        <c:crosses val="autoZero"/>
        <c:crossBetween val="between"/>
      </c:valAx>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254741</xdr:colOff>
      <xdr:row>35</xdr:row>
      <xdr:rowOff>48008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543050"/>
          <a:ext cx="7084166" cy="4419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912495</xdr:colOff>
      <xdr:row>29</xdr:row>
      <xdr:rowOff>74295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14350"/>
          <a:ext cx="6294120" cy="41224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491490</xdr:colOff>
      <xdr:row>30</xdr:row>
      <xdr:rowOff>133350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14350"/>
          <a:ext cx="7178040" cy="434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1" y="0"/>
    <xdr:ext cx="7924800" cy="4867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0</xdr:rowOff>
    </xdr:from>
    <xdr:to>
      <xdr:col>13</xdr:col>
      <xdr:colOff>1</xdr:colOff>
      <xdr:row>29</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N31"/>
  <sheetViews>
    <sheetView tabSelected="1" zoomScaleNormal="100" workbookViewId="0">
      <selection activeCell="F17" sqref="F17"/>
    </sheetView>
  </sheetViews>
  <sheetFormatPr defaultRowHeight="12.75"/>
  <cols>
    <col min="2" max="2" width="6.28515625" customWidth="1"/>
    <col min="3" max="3" width="17.42578125" style="8" customWidth="1"/>
    <col min="4" max="4" width="13.5703125" customWidth="1"/>
    <col min="5" max="5" width="12.85546875" customWidth="1"/>
    <col min="6" max="7" width="13.7109375" bestFit="1" customWidth="1"/>
    <col min="8" max="8" width="12.42578125" customWidth="1"/>
    <col min="9" max="9" width="16.42578125" customWidth="1"/>
    <col min="10" max="10" width="15.42578125" style="5" bestFit="1" customWidth="1"/>
    <col min="11" max="11" width="14.5703125" style="5" customWidth="1"/>
  </cols>
  <sheetData>
    <row r="1" spans="2:14" ht="13.5" thickBot="1"/>
    <row r="2" spans="2:14" ht="45" customHeight="1">
      <c r="B2" s="88" t="s">
        <v>193</v>
      </c>
      <c r="C2" s="89"/>
      <c r="D2" s="89"/>
      <c r="E2" s="89"/>
      <c r="F2" s="89"/>
      <c r="G2" s="89"/>
      <c r="H2" s="89"/>
      <c r="I2" s="89"/>
      <c r="J2" s="89"/>
      <c r="K2" s="90"/>
    </row>
    <row r="3" spans="2:14" s="6" customFormat="1" ht="49.5" customHeight="1">
      <c r="B3" s="93" t="s">
        <v>4</v>
      </c>
      <c r="C3" s="94" t="s">
        <v>145</v>
      </c>
      <c r="D3" s="92" t="s">
        <v>98</v>
      </c>
      <c r="E3" s="92" t="s">
        <v>113</v>
      </c>
      <c r="F3" s="92" t="s">
        <v>114</v>
      </c>
      <c r="G3" s="92"/>
      <c r="H3" s="92"/>
      <c r="I3" s="92" t="s">
        <v>115</v>
      </c>
      <c r="J3" s="95" t="s">
        <v>116</v>
      </c>
      <c r="K3" s="91" t="s">
        <v>117</v>
      </c>
    </row>
    <row r="4" spans="2:14" s="6" customFormat="1" ht="56.25" customHeight="1">
      <c r="B4" s="93" t="s">
        <v>4</v>
      </c>
      <c r="C4" s="94"/>
      <c r="D4" s="92"/>
      <c r="E4" s="92"/>
      <c r="F4" s="41" t="s">
        <v>2</v>
      </c>
      <c r="G4" s="41" t="s">
        <v>118</v>
      </c>
      <c r="H4" s="41" t="s">
        <v>119</v>
      </c>
      <c r="I4" s="92"/>
      <c r="J4" s="95"/>
      <c r="K4" s="91"/>
    </row>
    <row r="5" spans="2:14" s="7" customFormat="1" ht="13.5" hidden="1" customHeight="1">
      <c r="B5" s="30"/>
      <c r="C5" s="28"/>
      <c r="D5" s="29" t="s">
        <v>103</v>
      </c>
      <c r="E5" s="29" t="s">
        <v>126</v>
      </c>
      <c r="F5" s="29" t="s">
        <v>127</v>
      </c>
      <c r="G5" s="29" t="s">
        <v>128</v>
      </c>
      <c r="H5" s="29" t="s">
        <v>129</v>
      </c>
      <c r="I5" s="28"/>
      <c r="J5" s="35" t="s">
        <v>130</v>
      </c>
      <c r="K5" s="36"/>
    </row>
    <row r="6" spans="2:14" ht="15">
      <c r="B6" s="46">
        <v>1</v>
      </c>
      <c r="C6" s="47" t="s">
        <v>155</v>
      </c>
      <c r="D6" s="48">
        <v>1058618</v>
      </c>
      <c r="E6" s="48">
        <v>1126161</v>
      </c>
      <c r="F6" s="48">
        <v>104323971</v>
      </c>
      <c r="G6" s="48">
        <v>101375460</v>
      </c>
      <c r="H6" s="48">
        <v>2948511</v>
      </c>
      <c r="I6" s="48">
        <f t="shared" ref="I6:I12" si="0">F6/$C$15</f>
        <v>21473790.91021366</v>
      </c>
      <c r="J6" s="48">
        <v>2702753919</v>
      </c>
      <c r="K6" s="49">
        <f t="shared" ref="K6:K12" si="1">J6/$C$15</f>
        <v>556328253.05668771</v>
      </c>
      <c r="N6" s="23"/>
    </row>
    <row r="7" spans="2:14" ht="15">
      <c r="B7" s="50">
        <v>2</v>
      </c>
      <c r="C7" s="47" t="s">
        <v>120</v>
      </c>
      <c r="D7" s="48">
        <v>1604657</v>
      </c>
      <c r="E7" s="48">
        <v>1703228</v>
      </c>
      <c r="F7" s="48">
        <v>156371696</v>
      </c>
      <c r="G7" s="48">
        <v>152210922</v>
      </c>
      <c r="H7" s="48">
        <v>4160774</v>
      </c>
      <c r="I7" s="48">
        <f t="shared" si="0"/>
        <v>32187167.26359557</v>
      </c>
      <c r="J7" s="48">
        <v>4057958030</v>
      </c>
      <c r="K7" s="49">
        <f t="shared" si="1"/>
        <v>835280151.08476388</v>
      </c>
      <c r="N7" s="23"/>
    </row>
    <row r="8" spans="2:14" ht="15">
      <c r="B8" s="50">
        <v>3</v>
      </c>
      <c r="C8" s="51" t="s">
        <v>0</v>
      </c>
      <c r="D8" s="48">
        <v>681126</v>
      </c>
      <c r="E8" s="48">
        <v>718287</v>
      </c>
      <c r="F8" s="48">
        <v>56619021</v>
      </c>
      <c r="G8" s="48">
        <v>54744751</v>
      </c>
      <c r="H8" s="48">
        <v>1874270</v>
      </c>
      <c r="I8" s="48">
        <f t="shared" si="0"/>
        <v>11654320.73607509</v>
      </c>
      <c r="J8" s="48">
        <v>1459487761</v>
      </c>
      <c r="K8" s="49">
        <f t="shared" si="1"/>
        <v>300417389.36231524</v>
      </c>
      <c r="N8" s="23"/>
    </row>
    <row r="9" spans="2:14" ht="15">
      <c r="B9" s="50">
        <v>4</v>
      </c>
      <c r="C9" s="51" t="s">
        <v>1</v>
      </c>
      <c r="D9" s="48">
        <v>467594</v>
      </c>
      <c r="E9" s="48">
        <v>492251</v>
      </c>
      <c r="F9" s="48">
        <v>37542096</v>
      </c>
      <c r="G9" s="48">
        <v>36291437</v>
      </c>
      <c r="H9" s="48">
        <v>1250659</v>
      </c>
      <c r="I9" s="48">
        <f t="shared" si="0"/>
        <v>7727573.1752500925</v>
      </c>
      <c r="J9" s="48">
        <v>967537825</v>
      </c>
      <c r="K9" s="49">
        <f t="shared" si="1"/>
        <v>199155618.3360092</v>
      </c>
      <c r="N9" s="23"/>
    </row>
    <row r="10" spans="2:14" ht="15">
      <c r="B10" s="50">
        <v>5</v>
      </c>
      <c r="C10" s="51" t="s">
        <v>121</v>
      </c>
      <c r="D10" s="48">
        <v>947264</v>
      </c>
      <c r="E10" s="48">
        <v>999095</v>
      </c>
      <c r="F10" s="48">
        <v>79663708</v>
      </c>
      <c r="G10" s="48">
        <v>77099860</v>
      </c>
      <c r="H10" s="48">
        <v>2563848</v>
      </c>
      <c r="I10" s="48">
        <f t="shared" si="0"/>
        <v>16397782.717879049</v>
      </c>
      <c r="J10" s="48">
        <v>2055482510</v>
      </c>
      <c r="K10" s="49">
        <f t="shared" si="1"/>
        <v>423095490.09921372</v>
      </c>
      <c r="N10" s="23"/>
    </row>
    <row r="11" spans="2:14" ht="15">
      <c r="B11" s="50">
        <v>6</v>
      </c>
      <c r="C11" s="51" t="s">
        <v>122</v>
      </c>
      <c r="D11" s="48">
        <v>782036</v>
      </c>
      <c r="E11" s="48">
        <v>827315</v>
      </c>
      <c r="F11" s="48">
        <v>69089982</v>
      </c>
      <c r="G11" s="48">
        <v>66972661</v>
      </c>
      <c r="H11" s="48">
        <v>2117321</v>
      </c>
      <c r="I11" s="48">
        <f t="shared" si="0"/>
        <v>14221312.831913054</v>
      </c>
      <c r="J11" s="48">
        <v>1785488854</v>
      </c>
      <c r="K11" s="49">
        <f t="shared" si="1"/>
        <v>367520656.62179404</v>
      </c>
      <c r="N11" s="23"/>
    </row>
    <row r="12" spans="2:14" ht="15">
      <c r="B12" s="50">
        <v>7</v>
      </c>
      <c r="C12" s="51" t="s">
        <v>154</v>
      </c>
      <c r="D12" s="48">
        <v>2027126</v>
      </c>
      <c r="E12" s="48">
        <v>2174797</v>
      </c>
      <c r="F12" s="48">
        <v>243210972</v>
      </c>
      <c r="G12" s="48">
        <v>237658394</v>
      </c>
      <c r="H12" s="48">
        <v>5552578</v>
      </c>
      <c r="I12" s="48">
        <f t="shared" si="0"/>
        <v>50061951.34000247</v>
      </c>
      <c r="J12" s="48">
        <v>6336345664</v>
      </c>
      <c r="K12" s="49">
        <f t="shared" si="1"/>
        <v>1304257886.4600058</v>
      </c>
      <c r="N12" s="23"/>
    </row>
    <row r="13" spans="2:14" ht="15.75" thickBot="1">
      <c r="B13" s="42" t="s">
        <v>5</v>
      </c>
      <c r="C13" s="43"/>
      <c r="D13" s="44">
        <f t="shared" ref="D13:K13" si="2">SUM(D6:D12)</f>
        <v>7568421</v>
      </c>
      <c r="E13" s="44">
        <f t="shared" si="2"/>
        <v>8041134</v>
      </c>
      <c r="F13" s="44">
        <f t="shared" si="2"/>
        <v>746821446</v>
      </c>
      <c r="G13" s="44">
        <f t="shared" si="2"/>
        <v>726353485</v>
      </c>
      <c r="H13" s="44">
        <f t="shared" si="2"/>
        <v>20467961</v>
      </c>
      <c r="I13" s="44">
        <f t="shared" si="2"/>
        <v>153723898.974929</v>
      </c>
      <c r="J13" s="44">
        <f t="shared" si="2"/>
        <v>19365054563</v>
      </c>
      <c r="K13" s="45">
        <f t="shared" si="2"/>
        <v>3986055445.0207896</v>
      </c>
      <c r="N13" s="22"/>
    </row>
    <row r="15" spans="2:14" s="14" customFormat="1">
      <c r="B15" s="38" t="s">
        <v>194</v>
      </c>
      <c r="C15" s="39">
        <v>4.8582000000000001</v>
      </c>
      <c r="J15" s="15"/>
      <c r="K15" s="15"/>
    </row>
    <row r="16" spans="2:14">
      <c r="B16" s="40"/>
      <c r="C16" s="40" t="s">
        <v>191</v>
      </c>
    </row>
    <row r="17" spans="7:7">
      <c r="G17" s="22"/>
    </row>
    <row r="18" spans="7:7">
      <c r="G18" s="22"/>
    </row>
    <row r="19" spans="7:7">
      <c r="G19" s="22"/>
    </row>
    <row r="20" spans="7:7">
      <c r="G20" s="22"/>
    </row>
    <row r="21" spans="7:7">
      <c r="G21" s="22"/>
    </row>
    <row r="22" spans="7:7">
      <c r="G22" s="22"/>
    </row>
    <row r="23" spans="7:7">
      <c r="G23" s="22"/>
    </row>
    <row r="24" spans="7:7">
      <c r="G24" s="22"/>
    </row>
    <row r="25" spans="7:7">
      <c r="G25" s="22"/>
    </row>
    <row r="26" spans="7:7">
      <c r="G26" s="22"/>
    </row>
    <row r="27" spans="7:7">
      <c r="G27" s="22"/>
    </row>
    <row r="28" spans="7:7">
      <c r="G28" s="22"/>
    </row>
    <row r="29" spans="7:7">
      <c r="G29" s="22"/>
    </row>
    <row r="30" spans="7:7">
      <c r="G30" s="22"/>
    </row>
    <row r="31" spans="7:7">
      <c r="G31" s="22"/>
    </row>
  </sheetData>
  <mergeCells count="9">
    <mergeCell ref="B2:K2"/>
    <mergeCell ref="K3:K4"/>
    <mergeCell ref="I3:I4"/>
    <mergeCell ref="B3:B4"/>
    <mergeCell ref="C3:C4"/>
    <mergeCell ref="D3:D4"/>
    <mergeCell ref="E3:E4"/>
    <mergeCell ref="J3:J4"/>
    <mergeCell ref="F3:H3"/>
  </mergeCells>
  <phoneticPr fontId="34"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H10" sqref="H10"/>
    </sheetView>
  </sheetViews>
  <sheetFormatPr defaultRowHeight="15"/>
  <cols>
    <col min="1" max="1" width="9.140625" style="10"/>
    <col min="2" max="2" width="7.85546875" style="10" customWidth="1"/>
    <col min="3" max="3" width="20.140625" style="10" customWidth="1"/>
    <col min="4" max="4" width="13.7109375" style="10" customWidth="1"/>
    <col min="5" max="5" width="16.5703125" style="11" customWidth="1"/>
    <col min="6" max="6" width="1.42578125" style="10" customWidth="1"/>
    <col min="7" max="16384" width="9.140625" style="10"/>
  </cols>
  <sheetData>
    <row r="1" spans="2:5" ht="15.75" thickBot="1"/>
    <row r="2" spans="2:5" ht="57" customHeight="1">
      <c r="B2" s="119" t="s">
        <v>216</v>
      </c>
      <c r="C2" s="120"/>
      <c r="D2" s="120"/>
      <c r="E2" s="121"/>
    </row>
    <row r="3" spans="2:5">
      <c r="B3" s="115" t="s">
        <v>6</v>
      </c>
      <c r="C3" s="116"/>
      <c r="D3" s="116" t="s">
        <v>7</v>
      </c>
      <c r="E3" s="117"/>
    </row>
    <row r="4" spans="2:5">
      <c r="B4" s="71" t="s">
        <v>8</v>
      </c>
      <c r="C4" s="72" t="s">
        <v>9</v>
      </c>
      <c r="D4" s="72" t="s">
        <v>10</v>
      </c>
      <c r="E4" s="73" t="s">
        <v>11</v>
      </c>
    </row>
    <row r="5" spans="2:5" ht="15.75">
      <c r="B5" s="74"/>
      <c r="C5" s="75" t="s">
        <v>12</v>
      </c>
      <c r="D5" s="48">
        <v>108022</v>
      </c>
      <c r="E5" s="76">
        <f t="shared" ref="E5:E48" si="0">D5/$D$48</f>
        <v>1.4272726107598929E-2</v>
      </c>
    </row>
    <row r="6" spans="2:5" ht="15.75">
      <c r="B6" s="74" t="s">
        <v>13</v>
      </c>
      <c r="C6" s="75" t="s">
        <v>14</v>
      </c>
      <c r="D6" s="48">
        <v>68982</v>
      </c>
      <c r="E6" s="76">
        <f t="shared" si="0"/>
        <v>9.1144506892520908E-3</v>
      </c>
    </row>
    <row r="7" spans="2:5" ht="15.75">
      <c r="B7" s="74" t="s">
        <v>15</v>
      </c>
      <c r="C7" s="75" t="s">
        <v>16</v>
      </c>
      <c r="D7" s="48">
        <v>97562</v>
      </c>
      <c r="E7" s="76">
        <f t="shared" si="0"/>
        <v>1.289066768352342E-2</v>
      </c>
    </row>
    <row r="8" spans="2:5" ht="15.75">
      <c r="B8" s="74" t="s">
        <v>17</v>
      </c>
      <c r="C8" s="75" t="s">
        <v>18</v>
      </c>
      <c r="D8" s="48">
        <v>126004</v>
      </c>
      <c r="E8" s="76">
        <f t="shared" si="0"/>
        <v>1.6648651019809814E-2</v>
      </c>
    </row>
    <row r="9" spans="2:5" ht="15.75">
      <c r="B9" s="74" t="s">
        <v>19</v>
      </c>
      <c r="C9" s="75" t="s">
        <v>20</v>
      </c>
      <c r="D9" s="48">
        <v>104454</v>
      </c>
      <c r="E9" s="76">
        <f t="shared" si="0"/>
        <v>1.380129355911887E-2</v>
      </c>
    </row>
    <row r="10" spans="2:5" ht="15.75">
      <c r="B10" s="74" t="s">
        <v>21</v>
      </c>
      <c r="C10" s="75" t="s">
        <v>22</v>
      </c>
      <c r="D10" s="48">
        <v>157642</v>
      </c>
      <c r="E10" s="76">
        <f t="shared" si="0"/>
        <v>2.0828915304790786E-2</v>
      </c>
    </row>
    <row r="11" spans="2:5" ht="15.75">
      <c r="B11" s="74" t="s">
        <v>23</v>
      </c>
      <c r="C11" s="75" t="s">
        <v>24</v>
      </c>
      <c r="D11" s="48">
        <v>69362</v>
      </c>
      <c r="E11" s="76">
        <f t="shared" si="0"/>
        <v>9.1646593126888682E-3</v>
      </c>
    </row>
    <row r="12" spans="2:5" ht="15.75">
      <c r="B12" s="74" t="s">
        <v>25</v>
      </c>
      <c r="C12" s="75" t="s">
        <v>26</v>
      </c>
      <c r="D12" s="48">
        <v>57891</v>
      </c>
      <c r="E12" s="76">
        <f t="shared" si="0"/>
        <v>7.6490195246802471E-3</v>
      </c>
    </row>
    <row r="13" spans="2:5" ht="15.75">
      <c r="B13" s="74" t="s">
        <v>27</v>
      </c>
      <c r="C13" s="75" t="s">
        <v>28</v>
      </c>
      <c r="D13" s="48">
        <v>138410</v>
      </c>
      <c r="E13" s="76">
        <f t="shared" si="0"/>
        <v>1.8287830447064189E-2</v>
      </c>
    </row>
    <row r="14" spans="2:5" ht="15.75">
      <c r="B14" s="74" t="s">
        <v>29</v>
      </c>
      <c r="C14" s="75" t="s">
        <v>30</v>
      </c>
      <c r="D14" s="48">
        <v>48373</v>
      </c>
      <c r="E14" s="76">
        <f t="shared" si="0"/>
        <v>6.3914256355453803E-3</v>
      </c>
    </row>
    <row r="15" spans="2:5" ht="15.75">
      <c r="B15" s="74" t="s">
        <v>31</v>
      </c>
      <c r="C15" s="75" t="s">
        <v>32</v>
      </c>
      <c r="D15" s="48">
        <v>71950</v>
      </c>
      <c r="E15" s="76">
        <f t="shared" si="0"/>
        <v>9.5066064638846069E-3</v>
      </c>
    </row>
    <row r="16" spans="2:5" ht="15.75">
      <c r="B16" s="74" t="s">
        <v>33</v>
      </c>
      <c r="C16" s="75" t="s">
        <v>34</v>
      </c>
      <c r="D16" s="48">
        <v>47751</v>
      </c>
      <c r="E16" s="76">
        <f t="shared" si="0"/>
        <v>6.3092420466567597E-3</v>
      </c>
    </row>
    <row r="17" spans="2:5" ht="15.75">
      <c r="B17" s="74" t="s">
        <v>35</v>
      </c>
      <c r="C17" s="75" t="s">
        <v>36</v>
      </c>
      <c r="D17" s="48">
        <v>216560</v>
      </c>
      <c r="E17" s="76">
        <f t="shared" si="0"/>
        <v>2.8613630240706747E-2</v>
      </c>
    </row>
    <row r="18" spans="2:5" ht="15.75">
      <c r="B18" s="74" t="s">
        <v>37</v>
      </c>
      <c r="C18" s="75" t="s">
        <v>38</v>
      </c>
      <c r="D18" s="48">
        <v>176389</v>
      </c>
      <c r="E18" s="76">
        <f t="shared" si="0"/>
        <v>2.3305918103657289E-2</v>
      </c>
    </row>
    <row r="19" spans="2:5" ht="15.75">
      <c r="B19" s="74" t="s">
        <v>39</v>
      </c>
      <c r="C19" s="75" t="s">
        <v>40</v>
      </c>
      <c r="D19" s="48">
        <v>53936</v>
      </c>
      <c r="E19" s="76">
        <f t="shared" si="0"/>
        <v>7.1264534570685215E-3</v>
      </c>
    </row>
    <row r="20" spans="2:5" ht="15.75">
      <c r="B20" s="74" t="s">
        <v>41</v>
      </c>
      <c r="C20" s="75" t="s">
        <v>42</v>
      </c>
      <c r="D20" s="48">
        <v>68303</v>
      </c>
      <c r="E20" s="76">
        <f t="shared" si="0"/>
        <v>9.0247358068479538E-3</v>
      </c>
    </row>
    <row r="21" spans="2:5" ht="15.75">
      <c r="B21" s="74" t="s">
        <v>43</v>
      </c>
      <c r="C21" s="75" t="s">
        <v>44</v>
      </c>
      <c r="D21" s="48">
        <v>132030</v>
      </c>
      <c r="E21" s="76">
        <f t="shared" si="0"/>
        <v>1.7444854085151975E-2</v>
      </c>
    </row>
    <row r="22" spans="2:5" ht="15.75">
      <c r="B22" s="74" t="s">
        <v>45</v>
      </c>
      <c r="C22" s="75" t="s">
        <v>46</v>
      </c>
      <c r="D22" s="48">
        <v>124118</v>
      </c>
      <c r="E22" s="76">
        <f t="shared" si="0"/>
        <v>1.6399457694015702E-2</v>
      </c>
    </row>
    <row r="23" spans="2:5" ht="15.75">
      <c r="B23" s="74" t="s">
        <v>47</v>
      </c>
      <c r="C23" s="75" t="s">
        <v>48</v>
      </c>
      <c r="D23" s="48">
        <v>70922</v>
      </c>
      <c r="E23" s="76">
        <f t="shared" si="0"/>
        <v>9.3707789246924821E-3</v>
      </c>
    </row>
    <row r="24" spans="2:5" ht="15.75">
      <c r="B24" s="74" t="s">
        <v>49</v>
      </c>
      <c r="C24" s="75" t="s">
        <v>50</v>
      </c>
      <c r="D24" s="48">
        <v>98778</v>
      </c>
      <c r="E24" s="76">
        <f t="shared" si="0"/>
        <v>1.3051335278521108E-2</v>
      </c>
    </row>
    <row r="25" spans="2:5" ht="15.75">
      <c r="B25" s="74" t="s">
        <v>51</v>
      </c>
      <c r="C25" s="75" t="s">
        <v>52</v>
      </c>
      <c r="D25" s="48">
        <v>107270</v>
      </c>
      <c r="E25" s="76">
        <f t="shared" si="0"/>
        <v>1.4173365884376675E-2</v>
      </c>
    </row>
    <row r="26" spans="2:5" ht="15.75">
      <c r="B26" s="74" t="s">
        <v>53</v>
      </c>
      <c r="C26" s="75" t="s">
        <v>54</v>
      </c>
      <c r="D26" s="48">
        <v>33826</v>
      </c>
      <c r="E26" s="76">
        <f t="shared" si="0"/>
        <v>4.469360253611685E-3</v>
      </c>
    </row>
    <row r="27" spans="2:5" ht="15.75">
      <c r="B27" s="74" t="s">
        <v>55</v>
      </c>
      <c r="C27" s="75" t="s">
        <v>56</v>
      </c>
      <c r="D27" s="48">
        <v>197914</v>
      </c>
      <c r="E27" s="76">
        <f t="shared" si="0"/>
        <v>2.6149972365437917E-2</v>
      </c>
    </row>
    <row r="28" spans="2:5" ht="15.75">
      <c r="B28" s="74" t="s">
        <v>57</v>
      </c>
      <c r="C28" s="75" t="s">
        <v>58</v>
      </c>
      <c r="D28" s="48">
        <v>22938</v>
      </c>
      <c r="E28" s="76">
        <f t="shared" si="0"/>
        <v>3.0307510641915929E-3</v>
      </c>
    </row>
    <row r="29" spans="2:5" ht="15.75">
      <c r="B29" s="74" t="s">
        <v>59</v>
      </c>
      <c r="C29" s="75" t="s">
        <v>60</v>
      </c>
      <c r="D29" s="48">
        <v>134015</v>
      </c>
      <c r="E29" s="76">
        <f t="shared" si="0"/>
        <v>1.7707128078630931E-2</v>
      </c>
    </row>
    <row r="30" spans="2:5" ht="15.75">
      <c r="B30" s="74" t="s">
        <v>61</v>
      </c>
      <c r="C30" s="75" t="s">
        <v>62</v>
      </c>
      <c r="D30" s="48">
        <v>41243</v>
      </c>
      <c r="E30" s="76">
        <f t="shared" si="0"/>
        <v>5.4493533063237369E-3</v>
      </c>
    </row>
    <row r="31" spans="2:5" ht="15.75">
      <c r="B31" s="74" t="s">
        <v>63</v>
      </c>
      <c r="C31" s="75" t="s">
        <v>64</v>
      </c>
      <c r="D31" s="48">
        <v>160636</v>
      </c>
      <c r="E31" s="76">
        <f t="shared" si="0"/>
        <v>2.122450640629003E-2</v>
      </c>
    </row>
    <row r="32" spans="2:5" ht="15.75">
      <c r="B32" s="74" t="s">
        <v>65</v>
      </c>
      <c r="C32" s="75" t="s">
        <v>66</v>
      </c>
      <c r="D32" s="48">
        <v>104496</v>
      </c>
      <c r="E32" s="76">
        <f t="shared" si="0"/>
        <v>1.3806842933288198E-2</v>
      </c>
    </row>
    <row r="33" spans="2:13" ht="15.75">
      <c r="B33" s="74" t="s">
        <v>67</v>
      </c>
      <c r="C33" s="75" t="s">
        <v>68</v>
      </c>
      <c r="D33" s="48">
        <v>77593</v>
      </c>
      <c r="E33" s="76">
        <f t="shared" si="0"/>
        <v>1.0252204521920754E-2</v>
      </c>
    </row>
    <row r="34" spans="2:13" ht="15.75">
      <c r="B34" s="74" t="s">
        <v>69</v>
      </c>
      <c r="C34" s="75" t="s">
        <v>70</v>
      </c>
      <c r="D34" s="48">
        <v>172338</v>
      </c>
      <c r="E34" s="76">
        <f t="shared" si="0"/>
        <v>2.2770667752229957E-2</v>
      </c>
    </row>
    <row r="35" spans="2:13" ht="15.75">
      <c r="B35" s="74" t="s">
        <v>71</v>
      </c>
      <c r="C35" s="75" t="s">
        <v>72</v>
      </c>
      <c r="D35" s="48">
        <v>122171</v>
      </c>
      <c r="E35" s="76">
        <f t="shared" si="0"/>
        <v>1.614220456288042E-2</v>
      </c>
    </row>
    <row r="36" spans="2:13" ht="15.75">
      <c r="B36" s="74" t="s">
        <v>73</v>
      </c>
      <c r="C36" s="75" t="s">
        <v>74</v>
      </c>
      <c r="D36" s="48">
        <v>68486</v>
      </c>
      <c r="E36" s="76">
        <f t="shared" si="0"/>
        <v>9.0489152228714551E-3</v>
      </c>
    </row>
    <row r="37" spans="2:13" ht="15.75">
      <c r="B37" s="74" t="s">
        <v>75</v>
      </c>
      <c r="C37" s="75" t="s">
        <v>76</v>
      </c>
      <c r="D37" s="48">
        <v>181025</v>
      </c>
      <c r="E37" s="76">
        <f t="shared" si="0"/>
        <v>2.3918463309585976E-2</v>
      </c>
    </row>
    <row r="38" spans="2:13" ht="15.75">
      <c r="B38" s="74" t="s">
        <v>77</v>
      </c>
      <c r="C38" s="75" t="s">
        <v>78</v>
      </c>
      <c r="D38" s="48">
        <v>165566</v>
      </c>
      <c r="E38" s="76">
        <f t="shared" si="0"/>
        <v>2.1875897231404016E-2</v>
      </c>
    </row>
    <row r="39" spans="2:13" ht="15.75">
      <c r="B39" s="74" t="s">
        <v>79</v>
      </c>
      <c r="C39" s="75" t="s">
        <v>80</v>
      </c>
      <c r="D39" s="48">
        <v>41598</v>
      </c>
      <c r="E39" s="76">
        <f t="shared" si="0"/>
        <v>5.4962587308502002E-3</v>
      </c>
    </row>
    <row r="40" spans="2:13" ht="15.75">
      <c r="B40" s="74" t="s">
        <v>81</v>
      </c>
      <c r="C40" s="75" t="s">
        <v>82</v>
      </c>
      <c r="D40" s="48">
        <v>362520</v>
      </c>
      <c r="E40" s="76">
        <f t="shared" si="0"/>
        <v>4.7899026758685861E-2</v>
      </c>
      <c r="M40" s="24"/>
    </row>
    <row r="41" spans="2:13" ht="15.75">
      <c r="B41" s="74" t="s">
        <v>83</v>
      </c>
      <c r="C41" s="75" t="s">
        <v>84</v>
      </c>
      <c r="D41" s="48">
        <v>57278</v>
      </c>
      <c r="E41" s="76">
        <f t="shared" si="0"/>
        <v>7.5680250873993403E-3</v>
      </c>
    </row>
    <row r="42" spans="2:13" ht="15.75">
      <c r="B42" s="74" t="s">
        <v>85</v>
      </c>
      <c r="C42" s="75" t="s">
        <v>86</v>
      </c>
      <c r="D42" s="48">
        <v>85607</v>
      </c>
      <c r="E42" s="76">
        <f t="shared" si="0"/>
        <v>1.1311077964611112E-2</v>
      </c>
    </row>
    <row r="43" spans="2:13" ht="15.75">
      <c r="B43" s="74" t="s">
        <v>87</v>
      </c>
      <c r="C43" s="75" t="s">
        <v>88</v>
      </c>
      <c r="D43" s="48">
        <v>108127</v>
      </c>
      <c r="E43" s="76">
        <f t="shared" si="0"/>
        <v>1.4286599543022249E-2</v>
      </c>
    </row>
    <row r="44" spans="2:13" ht="15.75">
      <c r="B44" s="74" t="s">
        <v>89</v>
      </c>
      <c r="C44" s="75" t="s">
        <v>90</v>
      </c>
      <c r="D44" s="48">
        <v>83722</v>
      </c>
      <c r="E44" s="76">
        <f t="shared" si="0"/>
        <v>1.1062016766773413E-2</v>
      </c>
    </row>
    <row r="45" spans="2:13" ht="15.75">
      <c r="B45" s="74" t="s">
        <v>91</v>
      </c>
      <c r="C45" s="75" t="s">
        <v>92</v>
      </c>
      <c r="D45" s="48">
        <v>41845</v>
      </c>
      <c r="E45" s="76">
        <f t="shared" si="0"/>
        <v>5.5288943360841053E-3</v>
      </c>
    </row>
    <row r="46" spans="2:13" ht="15.75">
      <c r="B46" s="74" t="s">
        <v>93</v>
      </c>
      <c r="C46" s="75" t="s">
        <v>94</v>
      </c>
      <c r="D46" s="48">
        <v>2433532</v>
      </c>
      <c r="E46" s="76">
        <f t="shared" si="0"/>
        <v>0.32153761002460091</v>
      </c>
    </row>
    <row r="47" spans="2:13" ht="15.75">
      <c r="B47" s="74" t="s">
        <v>95</v>
      </c>
      <c r="C47" s="75" t="s">
        <v>96</v>
      </c>
      <c r="D47" s="58">
        <v>727236</v>
      </c>
      <c r="E47" s="76">
        <f t="shared" si="0"/>
        <v>9.6088206509653731E-2</v>
      </c>
    </row>
    <row r="48" spans="2:13" ht="16.5" thickBot="1">
      <c r="B48" s="77" t="s">
        <v>97</v>
      </c>
      <c r="C48" s="78" t="s">
        <v>5</v>
      </c>
      <c r="D48" s="44">
        <f>SUM(D5:D47)</f>
        <v>7568421</v>
      </c>
      <c r="E48" s="79">
        <f t="shared" si="0"/>
        <v>1</v>
      </c>
    </row>
    <row r="49" spans="4:4">
      <c r="D49" s="32"/>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G8" sqref="G8"/>
    </sheetView>
  </sheetViews>
  <sheetFormatPr defaultRowHeight="15"/>
  <cols>
    <col min="2" max="2" width="8.28515625" customWidth="1"/>
    <col min="3" max="3" width="19.28515625" customWidth="1"/>
    <col min="4" max="4" width="32.28515625" customWidth="1"/>
    <col min="5" max="16384" width="9.140625" style="10"/>
  </cols>
  <sheetData>
    <row r="1" spans="2:4" ht="15.75" thickBot="1"/>
    <row r="2" spans="2:4" ht="57" customHeight="1">
      <c r="B2" s="124" t="s">
        <v>217</v>
      </c>
      <c r="C2" s="125"/>
      <c r="D2" s="126"/>
    </row>
    <row r="3" spans="2:4" ht="54" customHeight="1">
      <c r="B3" s="122" t="s">
        <v>6</v>
      </c>
      <c r="C3" s="123"/>
      <c r="D3" s="80" t="s">
        <v>189</v>
      </c>
    </row>
    <row r="4" spans="2:4">
      <c r="B4" s="71" t="s">
        <v>8</v>
      </c>
      <c r="C4" s="72" t="s">
        <v>148</v>
      </c>
      <c r="D4" s="81"/>
    </row>
    <row r="5" spans="2:4" ht="15.75">
      <c r="B5" s="82"/>
      <c r="C5" s="75" t="s">
        <v>149</v>
      </c>
      <c r="D5" s="83">
        <v>11797</v>
      </c>
    </row>
    <row r="6" spans="2:4" ht="15.75">
      <c r="B6" s="82" t="s">
        <v>13</v>
      </c>
      <c r="C6" s="75" t="s">
        <v>14</v>
      </c>
      <c r="D6" s="83">
        <v>74556</v>
      </c>
    </row>
    <row r="7" spans="2:4" ht="15.75">
      <c r="B7" s="82" t="s">
        <v>15</v>
      </c>
      <c r="C7" s="75" t="s">
        <v>16</v>
      </c>
      <c r="D7" s="83">
        <v>94280</v>
      </c>
    </row>
    <row r="8" spans="2:4" ht="15.75">
      <c r="B8" s="82" t="s">
        <v>17</v>
      </c>
      <c r="C8" s="75" t="s">
        <v>18</v>
      </c>
      <c r="D8" s="83">
        <v>141044</v>
      </c>
    </row>
    <row r="9" spans="2:4" ht="15.75">
      <c r="B9" s="82" t="s">
        <v>19</v>
      </c>
      <c r="C9" s="75" t="s">
        <v>20</v>
      </c>
      <c r="D9" s="83">
        <v>90221</v>
      </c>
    </row>
    <row r="10" spans="2:4" ht="15.75">
      <c r="B10" s="82" t="s">
        <v>21</v>
      </c>
      <c r="C10" s="75" t="s">
        <v>22</v>
      </c>
      <c r="D10" s="83">
        <v>127586</v>
      </c>
    </row>
    <row r="11" spans="2:4" ht="15.75">
      <c r="B11" s="82" t="s">
        <v>23</v>
      </c>
      <c r="C11" s="75" t="s">
        <v>24</v>
      </c>
      <c r="D11" s="83">
        <v>48143</v>
      </c>
    </row>
    <row r="12" spans="2:4" ht="15.75">
      <c r="B12" s="82" t="s">
        <v>25</v>
      </c>
      <c r="C12" s="75" t="s">
        <v>26</v>
      </c>
      <c r="D12" s="83">
        <v>40777</v>
      </c>
    </row>
    <row r="13" spans="2:4" ht="15.75">
      <c r="B13" s="82" t="s">
        <v>27</v>
      </c>
      <c r="C13" s="75" t="s">
        <v>28</v>
      </c>
      <c r="D13" s="83">
        <v>130638</v>
      </c>
    </row>
    <row r="14" spans="2:4" ht="15.75">
      <c r="B14" s="82" t="s">
        <v>29</v>
      </c>
      <c r="C14" s="75" t="s">
        <v>30</v>
      </c>
      <c r="D14" s="83">
        <v>54657</v>
      </c>
    </row>
    <row r="15" spans="2:4" ht="15.75">
      <c r="B15" s="82" t="s">
        <v>31</v>
      </c>
      <c r="C15" s="75" t="s">
        <v>32</v>
      </c>
      <c r="D15" s="83">
        <v>69419</v>
      </c>
    </row>
    <row r="16" spans="2:4" ht="15.75">
      <c r="B16" s="82" t="s">
        <v>33</v>
      </c>
      <c r="C16" s="75" t="s">
        <v>34</v>
      </c>
      <c r="D16" s="83">
        <v>42738</v>
      </c>
    </row>
    <row r="17" spans="2:4" ht="15.75">
      <c r="B17" s="82" t="s">
        <v>35</v>
      </c>
      <c r="C17" s="75" t="s">
        <v>36</v>
      </c>
      <c r="D17" s="83">
        <v>172140</v>
      </c>
    </row>
    <row r="18" spans="2:4" ht="15.75">
      <c r="B18" s="82" t="s">
        <v>37</v>
      </c>
      <c r="C18" s="75" t="s">
        <v>38</v>
      </c>
      <c r="D18" s="83">
        <v>141139</v>
      </c>
    </row>
    <row r="19" spans="2:4" ht="15.75">
      <c r="B19" s="82" t="s">
        <v>39</v>
      </c>
      <c r="C19" s="75" t="s">
        <v>40</v>
      </c>
      <c r="D19" s="83">
        <v>39279</v>
      </c>
    </row>
    <row r="20" spans="2:4" ht="15.75">
      <c r="B20" s="82" t="s">
        <v>41</v>
      </c>
      <c r="C20" s="75" t="s">
        <v>42</v>
      </c>
      <c r="D20" s="83">
        <v>85067</v>
      </c>
    </row>
    <row r="21" spans="2:4" ht="15.75">
      <c r="B21" s="82" t="s">
        <v>43</v>
      </c>
      <c r="C21" s="75" t="s">
        <v>44</v>
      </c>
      <c r="D21" s="83">
        <v>105517</v>
      </c>
    </row>
    <row r="22" spans="2:4" ht="15.75">
      <c r="B22" s="82" t="s">
        <v>45</v>
      </c>
      <c r="C22" s="75" t="s">
        <v>46</v>
      </c>
      <c r="D22" s="83">
        <v>85329</v>
      </c>
    </row>
    <row r="23" spans="2:4" ht="15.75">
      <c r="B23" s="82" t="s">
        <v>47</v>
      </c>
      <c r="C23" s="75" t="s">
        <v>48</v>
      </c>
      <c r="D23" s="83">
        <v>64216</v>
      </c>
    </row>
    <row r="24" spans="2:4" ht="15.75">
      <c r="B24" s="82" t="s">
        <v>49</v>
      </c>
      <c r="C24" s="75" t="s">
        <v>50</v>
      </c>
      <c r="D24" s="83">
        <v>57315</v>
      </c>
    </row>
    <row r="25" spans="2:4" ht="15.75">
      <c r="B25" s="82" t="s">
        <v>51</v>
      </c>
      <c r="C25" s="75" t="s">
        <v>52</v>
      </c>
      <c r="D25" s="83">
        <v>81393</v>
      </c>
    </row>
    <row r="26" spans="2:4" ht="15.75">
      <c r="B26" s="82" t="s">
        <v>53</v>
      </c>
      <c r="C26" s="75" t="s">
        <v>54</v>
      </c>
      <c r="D26" s="83">
        <v>46048</v>
      </c>
    </row>
    <row r="27" spans="2:4" ht="15.75">
      <c r="B27" s="82" t="s">
        <v>55</v>
      </c>
      <c r="C27" s="75" t="s">
        <v>56</v>
      </c>
      <c r="D27" s="83">
        <v>133972</v>
      </c>
    </row>
    <row r="28" spans="2:4" ht="15.75">
      <c r="B28" s="82" t="s">
        <v>57</v>
      </c>
      <c r="C28" s="75" t="s">
        <v>58</v>
      </c>
      <c r="D28" s="83">
        <v>43159</v>
      </c>
    </row>
    <row r="29" spans="2:4" ht="15.75">
      <c r="B29" s="82" t="s">
        <v>59</v>
      </c>
      <c r="C29" s="75" t="s">
        <v>60</v>
      </c>
      <c r="D29" s="83">
        <v>82789</v>
      </c>
    </row>
    <row r="30" spans="2:4" ht="15.75">
      <c r="B30" s="82" t="s">
        <v>61</v>
      </c>
      <c r="C30" s="75" t="s">
        <v>62</v>
      </c>
      <c r="D30" s="83">
        <v>37503</v>
      </c>
    </row>
    <row r="31" spans="2:4" ht="15.75">
      <c r="B31" s="82" t="s">
        <v>63</v>
      </c>
      <c r="C31" s="75" t="s">
        <v>64</v>
      </c>
      <c r="D31" s="83">
        <v>107068</v>
      </c>
    </row>
    <row r="32" spans="2:4" ht="15.75">
      <c r="B32" s="82" t="s">
        <v>65</v>
      </c>
      <c r="C32" s="75" t="s">
        <v>66</v>
      </c>
      <c r="D32" s="83">
        <v>66103</v>
      </c>
    </row>
    <row r="33" spans="2:12" ht="15.75">
      <c r="B33" s="82" t="s">
        <v>67</v>
      </c>
      <c r="C33" s="75" t="s">
        <v>68</v>
      </c>
      <c r="D33" s="83">
        <v>63544</v>
      </c>
    </row>
    <row r="34" spans="2:12" ht="15.75">
      <c r="B34" s="82" t="s">
        <v>69</v>
      </c>
      <c r="C34" s="75" t="s">
        <v>70</v>
      </c>
      <c r="D34" s="83">
        <v>159778</v>
      </c>
    </row>
    <row r="35" spans="2:12" ht="15.75">
      <c r="B35" s="82" t="s">
        <v>71</v>
      </c>
      <c r="C35" s="75" t="s">
        <v>72</v>
      </c>
      <c r="D35" s="83">
        <v>63278</v>
      </c>
    </row>
    <row r="36" spans="2:12" ht="15.75">
      <c r="B36" s="82" t="s">
        <v>73</v>
      </c>
      <c r="C36" s="75" t="s">
        <v>74</v>
      </c>
      <c r="D36" s="83">
        <v>41916</v>
      </c>
    </row>
    <row r="37" spans="2:12" ht="15.75">
      <c r="B37" s="82" t="s">
        <v>75</v>
      </c>
      <c r="C37" s="75" t="s">
        <v>76</v>
      </c>
      <c r="D37" s="83">
        <v>97207</v>
      </c>
    </row>
    <row r="38" spans="2:12" ht="15.75">
      <c r="B38" s="82" t="s">
        <v>77</v>
      </c>
      <c r="C38" s="75" t="s">
        <v>78</v>
      </c>
      <c r="D38" s="83">
        <v>87782</v>
      </c>
    </row>
    <row r="39" spans="2:12" ht="15.75">
      <c r="B39" s="82" t="s">
        <v>79</v>
      </c>
      <c r="C39" s="75" t="s">
        <v>80</v>
      </c>
      <c r="D39" s="83">
        <v>52976</v>
      </c>
    </row>
    <row r="40" spans="2:12" ht="15.75">
      <c r="B40" s="82" t="s">
        <v>81</v>
      </c>
      <c r="C40" s="75" t="s">
        <v>82</v>
      </c>
      <c r="D40" s="83">
        <v>167589</v>
      </c>
    </row>
    <row r="41" spans="2:12" ht="15.75">
      <c r="B41" s="82" t="s">
        <v>83</v>
      </c>
      <c r="C41" s="75" t="s">
        <v>84</v>
      </c>
      <c r="D41" s="83">
        <v>35607</v>
      </c>
    </row>
    <row r="42" spans="2:12" ht="15.75">
      <c r="B42" s="82" t="s">
        <v>85</v>
      </c>
      <c r="C42" s="75" t="s">
        <v>86</v>
      </c>
      <c r="D42" s="83">
        <v>48911</v>
      </c>
    </row>
    <row r="43" spans="2:12" ht="15.75">
      <c r="B43" s="82" t="s">
        <v>87</v>
      </c>
      <c r="C43" s="75" t="s">
        <v>88</v>
      </c>
      <c r="D43" s="83">
        <v>66405</v>
      </c>
    </row>
    <row r="44" spans="2:12" ht="15.75">
      <c r="B44" s="82" t="s">
        <v>89</v>
      </c>
      <c r="C44" s="75" t="s">
        <v>90</v>
      </c>
      <c r="D44" s="83">
        <v>44812</v>
      </c>
      <c r="L44" s="24"/>
    </row>
    <row r="45" spans="2:12" ht="15.75">
      <c r="B45" s="82" t="s">
        <v>91</v>
      </c>
      <c r="C45" s="75" t="s">
        <v>92</v>
      </c>
      <c r="D45" s="83">
        <v>49468</v>
      </c>
    </row>
    <row r="46" spans="2:12" ht="15.75">
      <c r="B46" s="82" t="s">
        <v>93</v>
      </c>
      <c r="C46" s="75" t="s">
        <v>94</v>
      </c>
      <c r="D46" s="83">
        <v>62069</v>
      </c>
    </row>
    <row r="47" spans="2:12" ht="15.75">
      <c r="B47" s="82">
        <v>421</v>
      </c>
      <c r="C47" s="75" t="s">
        <v>94</v>
      </c>
      <c r="D47" s="83">
        <v>91061</v>
      </c>
    </row>
    <row r="48" spans="2:12" ht="15.75">
      <c r="B48" s="82">
        <v>431</v>
      </c>
      <c r="C48" s="75" t="s">
        <v>94</v>
      </c>
      <c r="D48" s="83">
        <v>118620</v>
      </c>
    </row>
    <row r="49" spans="2:4" ht="15.75">
      <c r="B49" s="82">
        <v>441</v>
      </c>
      <c r="C49" s="75" t="s">
        <v>94</v>
      </c>
      <c r="D49" s="83">
        <v>89503</v>
      </c>
    </row>
    <row r="50" spans="2:4" ht="15.75">
      <c r="B50" s="82">
        <v>451</v>
      </c>
      <c r="C50" s="75" t="s">
        <v>94</v>
      </c>
      <c r="D50" s="83">
        <v>74792</v>
      </c>
    </row>
    <row r="51" spans="2:4" ht="15.75">
      <c r="B51" s="82">
        <v>461</v>
      </c>
      <c r="C51" s="75" t="s">
        <v>94</v>
      </c>
      <c r="D51" s="83">
        <v>109139</v>
      </c>
    </row>
    <row r="52" spans="2:4" ht="15.75">
      <c r="B52" s="82" t="s">
        <v>95</v>
      </c>
      <c r="C52" s="75" t="s">
        <v>96</v>
      </c>
      <c r="D52" s="83">
        <v>125473</v>
      </c>
    </row>
    <row r="53" spans="2:4" ht="16.5" thickBot="1">
      <c r="B53" s="77" t="s">
        <v>97</v>
      </c>
      <c r="C53" s="78" t="s">
        <v>5</v>
      </c>
      <c r="D53" s="84">
        <f>SUM(D5:D52)</f>
        <v>3923823</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8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0"/>
  <sheetViews>
    <sheetView workbookViewId="0">
      <selection activeCell="M42" sqref="M42"/>
    </sheetView>
  </sheetViews>
  <sheetFormatPr defaultRowHeight="12.75"/>
  <cols>
    <col min="1" max="1" width="12.140625" customWidth="1"/>
    <col min="2" max="2" width="29.140625" customWidth="1"/>
    <col min="3" max="3" width="29.85546875" customWidth="1"/>
  </cols>
  <sheetData>
    <row r="1" spans="2:3" ht="16.5" thickBot="1">
      <c r="B1" s="118"/>
      <c r="C1" s="118"/>
    </row>
    <row r="2" spans="2:3" ht="44.25" customHeight="1">
      <c r="B2" s="119" t="s">
        <v>218</v>
      </c>
      <c r="C2" s="121"/>
    </row>
    <row r="3" spans="2:3">
      <c r="B3" s="71" t="s">
        <v>146</v>
      </c>
      <c r="C3" s="81" t="s">
        <v>7</v>
      </c>
    </row>
    <row r="4" spans="2:3" ht="15">
      <c r="B4" s="85" t="s">
        <v>160</v>
      </c>
      <c r="C4" s="37">
        <v>108011</v>
      </c>
    </row>
    <row r="5" spans="2:3" ht="15">
      <c r="B5" s="85" t="s">
        <v>164</v>
      </c>
      <c r="C5" s="37">
        <v>107613</v>
      </c>
    </row>
    <row r="6" spans="2:3" ht="15">
      <c r="B6" s="85" t="s">
        <v>168</v>
      </c>
      <c r="C6" s="37">
        <v>107162</v>
      </c>
    </row>
    <row r="7" spans="2:3" ht="15">
      <c r="B7" s="85" t="s">
        <v>171</v>
      </c>
      <c r="C7" s="37">
        <v>106920</v>
      </c>
    </row>
    <row r="8" spans="2:3" ht="15">
      <c r="B8" s="85" t="s">
        <v>176</v>
      </c>
      <c r="C8" s="37">
        <v>106677</v>
      </c>
    </row>
    <row r="9" spans="2:3" ht="15">
      <c r="B9" s="85" t="s">
        <v>180</v>
      </c>
      <c r="C9" s="37">
        <v>106275</v>
      </c>
    </row>
    <row r="10" spans="2:3" ht="15.75" thickBot="1">
      <c r="B10" s="86" t="s">
        <v>190</v>
      </c>
      <c r="C10" s="87">
        <v>105881</v>
      </c>
    </row>
  </sheetData>
  <mergeCells count="2">
    <mergeCell ref="B1:C1"/>
    <mergeCell ref="B2:C2"/>
  </mergeCells>
  <phoneticPr fontId="31" type="noConversion"/>
  <printOptions horizontalCentered="1"/>
  <pageMargins left="0.55118110236220474" right="0.55118110236220474" top="1.3779527559055118"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F21" sqref="F21"/>
    </sheetView>
  </sheetViews>
  <sheetFormatPr defaultColWidth="11.42578125" defaultRowHeight="12.75"/>
  <cols>
    <col min="2" max="2" width="6.28515625" customWidth="1"/>
    <col min="3" max="3" width="20.140625" style="8" customWidth="1"/>
    <col min="4" max="4" width="25.140625" customWidth="1"/>
    <col min="5" max="6" width="10.140625" bestFit="1" customWidth="1"/>
  </cols>
  <sheetData>
    <row r="1" spans="2:8" ht="13.5" thickBot="1"/>
    <row r="2" spans="2:8" ht="42.75" customHeight="1">
      <c r="B2" s="88" t="s">
        <v>219</v>
      </c>
      <c r="C2" s="89"/>
      <c r="D2" s="89"/>
      <c r="E2" s="89"/>
      <c r="F2" s="90"/>
    </row>
    <row r="3" spans="2:8" ht="23.25" customHeight="1">
      <c r="B3" s="104" t="s">
        <v>4</v>
      </c>
      <c r="C3" s="92" t="s">
        <v>125</v>
      </c>
      <c r="D3" s="92" t="s">
        <v>98</v>
      </c>
      <c r="E3" s="92" t="s">
        <v>100</v>
      </c>
      <c r="F3" s="100"/>
    </row>
    <row r="4" spans="2:8">
      <c r="B4" s="104"/>
      <c r="C4" s="92"/>
      <c r="D4" s="92"/>
      <c r="E4" s="41" t="s">
        <v>131</v>
      </c>
      <c r="F4" s="52" t="s">
        <v>132</v>
      </c>
    </row>
    <row r="5" spans="2:8" ht="15">
      <c r="B5" s="46">
        <f>k_total_tec_0720!B6</f>
        <v>1</v>
      </c>
      <c r="C5" s="51" t="str">
        <f>k_total_tec_0720!C6</f>
        <v>METROPOLITAN LIFE</v>
      </c>
      <c r="D5" s="48">
        <f t="shared" ref="D5:D11" si="0">E5+F5</f>
        <v>1058618</v>
      </c>
      <c r="E5" s="48">
        <v>505253</v>
      </c>
      <c r="F5" s="49">
        <v>553365</v>
      </c>
      <c r="G5" s="5"/>
      <c r="H5" s="5"/>
    </row>
    <row r="6" spans="2:8" ht="15">
      <c r="B6" s="50">
        <f>k_total_tec_0720!B7</f>
        <v>2</v>
      </c>
      <c r="C6" s="51" t="str">
        <f>k_total_tec_0720!C7</f>
        <v>AZT VIITORUL TAU</v>
      </c>
      <c r="D6" s="48">
        <f t="shared" si="0"/>
        <v>1604657</v>
      </c>
      <c r="E6" s="48">
        <v>766072</v>
      </c>
      <c r="F6" s="49">
        <v>838585</v>
      </c>
      <c r="G6" s="5"/>
      <c r="H6" s="5"/>
    </row>
    <row r="7" spans="2:8" ht="15">
      <c r="B7" s="50">
        <f>k_total_tec_0720!B8</f>
        <v>3</v>
      </c>
      <c r="C7" s="51" t="str">
        <f>k_total_tec_0720!C8</f>
        <v>BCR</v>
      </c>
      <c r="D7" s="48">
        <f t="shared" si="0"/>
        <v>681126</v>
      </c>
      <c r="E7" s="48">
        <v>320783</v>
      </c>
      <c r="F7" s="49">
        <v>360343</v>
      </c>
      <c r="G7" s="5"/>
      <c r="H7" s="5"/>
    </row>
    <row r="8" spans="2:8" ht="15">
      <c r="B8" s="50">
        <f>k_total_tec_0720!B9</f>
        <v>4</v>
      </c>
      <c r="C8" s="51" t="str">
        <f>k_total_tec_0720!C9</f>
        <v>BRD</v>
      </c>
      <c r="D8" s="48">
        <f t="shared" si="0"/>
        <v>467594</v>
      </c>
      <c r="E8" s="48">
        <v>219157</v>
      </c>
      <c r="F8" s="49">
        <v>248437</v>
      </c>
      <c r="G8" s="5"/>
      <c r="H8" s="5"/>
    </row>
    <row r="9" spans="2:8" ht="15">
      <c r="B9" s="50">
        <f>k_total_tec_0720!B10</f>
        <v>5</v>
      </c>
      <c r="C9" s="51" t="str">
        <f>k_total_tec_0720!C10</f>
        <v>VITAL</v>
      </c>
      <c r="D9" s="48">
        <f t="shared" si="0"/>
        <v>947264</v>
      </c>
      <c r="E9" s="48">
        <v>444659</v>
      </c>
      <c r="F9" s="49">
        <v>502605</v>
      </c>
      <c r="G9" s="5"/>
      <c r="H9" s="5"/>
    </row>
    <row r="10" spans="2:8" ht="15">
      <c r="B10" s="50">
        <f>k_total_tec_0720!B11</f>
        <v>6</v>
      </c>
      <c r="C10" s="51" t="str">
        <f>k_total_tec_0720!C11</f>
        <v>ARIPI</v>
      </c>
      <c r="D10" s="48">
        <f t="shared" si="0"/>
        <v>782036</v>
      </c>
      <c r="E10" s="48">
        <v>369227</v>
      </c>
      <c r="F10" s="49">
        <v>412809</v>
      </c>
      <c r="G10" s="5"/>
      <c r="H10" s="5"/>
    </row>
    <row r="11" spans="2:8" ht="15">
      <c r="B11" s="50">
        <f>k_total_tec_0720!B12</f>
        <v>7</v>
      </c>
      <c r="C11" s="51" t="s">
        <v>154</v>
      </c>
      <c r="D11" s="48">
        <f t="shared" si="0"/>
        <v>2027126</v>
      </c>
      <c r="E11" s="48">
        <v>1003564</v>
      </c>
      <c r="F11" s="49">
        <v>1023562</v>
      </c>
      <c r="G11" s="5"/>
      <c r="H11" s="5"/>
    </row>
    <row r="12" spans="2:8" ht="15.75" thickBot="1">
      <c r="B12" s="127" t="s">
        <v>5</v>
      </c>
      <c r="C12" s="128"/>
      <c r="D12" s="44">
        <f>SUM(D5:D11)</f>
        <v>7568421</v>
      </c>
      <c r="E12" s="44">
        <f>SUM(E5:E11)</f>
        <v>3628715</v>
      </c>
      <c r="F12" s="45">
        <f>SUM(F5:F11)</f>
        <v>3939706</v>
      </c>
      <c r="G12" s="5"/>
      <c r="H12" s="5"/>
    </row>
    <row r="14" spans="2:8">
      <c r="B14" s="12"/>
      <c r="C14" s="13"/>
    </row>
    <row r="15" spans="2:8">
      <c r="B15" s="16"/>
      <c r="C15" s="16"/>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G38" sqref="G38"/>
    </sheetView>
  </sheetViews>
  <sheetFormatPr defaultRowHeight="12.75"/>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L31" sqref="L31"/>
    </sheetView>
  </sheetViews>
  <sheetFormatPr defaultColWidth="11.42578125" defaultRowHeight="12.75"/>
  <cols>
    <col min="2" max="2" width="5" customWidth="1"/>
    <col min="3" max="3" width="20.7109375" style="8"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39.75" customHeight="1">
      <c r="B2" s="132" t="s">
        <v>220</v>
      </c>
      <c r="C2" s="133"/>
      <c r="D2" s="133"/>
      <c r="E2" s="133"/>
      <c r="F2" s="133"/>
      <c r="G2" s="133"/>
      <c r="H2" s="133"/>
      <c r="I2" s="133"/>
      <c r="J2" s="133"/>
      <c r="K2" s="133"/>
      <c r="L2" s="133"/>
      <c r="M2" s="133"/>
      <c r="N2" s="133"/>
      <c r="O2" s="133"/>
      <c r="P2" s="134"/>
    </row>
    <row r="3" spans="2:16" ht="23.25" customHeight="1">
      <c r="B3" s="104" t="s">
        <v>4</v>
      </c>
      <c r="C3" s="92" t="s">
        <v>125</v>
      </c>
      <c r="D3" s="92" t="s">
        <v>98</v>
      </c>
      <c r="E3" s="129"/>
      <c r="F3" s="130"/>
      <c r="G3" s="130"/>
      <c r="H3" s="131"/>
      <c r="I3" s="92" t="s">
        <v>100</v>
      </c>
      <c r="J3" s="92"/>
      <c r="K3" s="92"/>
      <c r="L3" s="92"/>
      <c r="M3" s="92"/>
      <c r="N3" s="92"/>
      <c r="O3" s="92"/>
      <c r="P3" s="100"/>
    </row>
    <row r="4" spans="2:16" ht="23.25" customHeight="1">
      <c r="B4" s="104"/>
      <c r="C4" s="92"/>
      <c r="D4" s="92"/>
      <c r="E4" s="92" t="s">
        <v>5</v>
      </c>
      <c r="F4" s="92"/>
      <c r="G4" s="92"/>
      <c r="H4" s="92"/>
      <c r="I4" s="92" t="s">
        <v>133</v>
      </c>
      <c r="J4" s="92"/>
      <c r="K4" s="92"/>
      <c r="L4" s="92"/>
      <c r="M4" s="92" t="s">
        <v>134</v>
      </c>
      <c r="N4" s="92"/>
      <c r="O4" s="92"/>
      <c r="P4" s="100"/>
    </row>
    <row r="5" spans="2:16" ht="47.25" customHeight="1">
      <c r="B5" s="104"/>
      <c r="C5" s="92"/>
      <c r="D5" s="92"/>
      <c r="E5" s="41" t="s">
        <v>135</v>
      </c>
      <c r="F5" s="41" t="s">
        <v>136</v>
      </c>
      <c r="G5" s="41" t="s">
        <v>151</v>
      </c>
      <c r="H5" s="41" t="s">
        <v>150</v>
      </c>
      <c r="I5" s="41" t="s">
        <v>135</v>
      </c>
      <c r="J5" s="41" t="s">
        <v>136</v>
      </c>
      <c r="K5" s="41" t="s">
        <v>151</v>
      </c>
      <c r="L5" s="41" t="s">
        <v>150</v>
      </c>
      <c r="M5" s="41" t="s">
        <v>135</v>
      </c>
      <c r="N5" s="41" t="s">
        <v>136</v>
      </c>
      <c r="O5" s="41" t="s">
        <v>151</v>
      </c>
      <c r="P5" s="52" t="s">
        <v>150</v>
      </c>
    </row>
    <row r="6" spans="2:16" ht="18" hidden="1" customHeight="1">
      <c r="B6" s="34"/>
      <c r="C6" s="17"/>
      <c r="D6" s="19" t="s">
        <v>137</v>
      </c>
      <c r="E6" s="19" t="s">
        <v>138</v>
      </c>
      <c r="F6" s="19" t="s">
        <v>139</v>
      </c>
      <c r="G6" s="19"/>
      <c r="H6" s="19" t="s">
        <v>140</v>
      </c>
      <c r="I6" s="19" t="s">
        <v>138</v>
      </c>
      <c r="J6" s="19" t="s">
        <v>139</v>
      </c>
      <c r="K6" s="19"/>
      <c r="L6" s="19" t="s">
        <v>140</v>
      </c>
      <c r="M6" s="19" t="s">
        <v>141</v>
      </c>
      <c r="N6" s="19" t="s">
        <v>142</v>
      </c>
      <c r="O6" s="19"/>
      <c r="P6" s="20" t="s">
        <v>143</v>
      </c>
    </row>
    <row r="7" spans="2:16" ht="15">
      <c r="B7" s="46">
        <f>k_total_tec_0720!B6</f>
        <v>1</v>
      </c>
      <c r="C7" s="51" t="str">
        <f>k_total_tec_0720!C6</f>
        <v>METROPOLITAN LIFE</v>
      </c>
      <c r="D7" s="48">
        <f>SUM(E7+F7+G7+H7)</f>
        <v>1058618</v>
      </c>
      <c r="E7" s="48">
        <f>I7+M7</f>
        <v>105705</v>
      </c>
      <c r="F7" s="48">
        <f>J7+N7</f>
        <v>351288</v>
      </c>
      <c r="G7" s="48">
        <f>K7+O7</f>
        <v>362296</v>
      </c>
      <c r="H7" s="48">
        <f>L7+P7</f>
        <v>239329</v>
      </c>
      <c r="I7" s="48">
        <v>48129</v>
      </c>
      <c r="J7" s="48">
        <v>164310</v>
      </c>
      <c r="K7" s="48">
        <v>170824</v>
      </c>
      <c r="L7" s="48">
        <v>121990</v>
      </c>
      <c r="M7" s="48">
        <v>57576</v>
      </c>
      <c r="N7" s="48">
        <v>186978</v>
      </c>
      <c r="O7" s="48">
        <v>191472</v>
      </c>
      <c r="P7" s="49">
        <v>117339</v>
      </c>
    </row>
    <row r="8" spans="2:16" ht="15">
      <c r="B8" s="50">
        <f>k_total_tec_0720!B7</f>
        <v>2</v>
      </c>
      <c r="C8" s="51" t="str">
        <f>k_total_tec_0720!C7</f>
        <v>AZT VIITORUL TAU</v>
      </c>
      <c r="D8" s="48">
        <f t="shared" ref="D8:D13" si="0">SUM(E8+F8+G8+H8)</f>
        <v>1604657</v>
      </c>
      <c r="E8" s="48">
        <f t="shared" ref="E8:E13" si="1">I8+M8</f>
        <v>105445</v>
      </c>
      <c r="F8" s="48">
        <f t="shared" ref="F8:F13" si="2">J8+N8</f>
        <v>380228</v>
      </c>
      <c r="G8" s="48">
        <f t="shared" ref="G8:G13" si="3">K8+O8</f>
        <v>650346</v>
      </c>
      <c r="H8" s="48">
        <f t="shared" ref="H8:H13" si="4">L8+P8</f>
        <v>468638</v>
      </c>
      <c r="I8" s="48">
        <v>47988</v>
      </c>
      <c r="J8" s="48">
        <v>176913</v>
      </c>
      <c r="K8" s="48">
        <v>304967</v>
      </c>
      <c r="L8" s="48">
        <v>236204</v>
      </c>
      <c r="M8" s="48">
        <v>57457</v>
      </c>
      <c r="N8" s="48">
        <v>203315</v>
      </c>
      <c r="O8" s="48">
        <v>345379</v>
      </c>
      <c r="P8" s="49">
        <v>232434</v>
      </c>
    </row>
    <row r="9" spans="2:16" ht="15">
      <c r="B9" s="50">
        <f>k_total_tec_0720!B8</f>
        <v>3</v>
      </c>
      <c r="C9" s="51" t="str">
        <f>k_total_tec_0720!C8</f>
        <v>BCR</v>
      </c>
      <c r="D9" s="48">
        <f t="shared" si="0"/>
        <v>681126</v>
      </c>
      <c r="E9" s="48">
        <f t="shared" si="1"/>
        <v>109935</v>
      </c>
      <c r="F9" s="48">
        <f t="shared" si="2"/>
        <v>282515</v>
      </c>
      <c r="G9" s="48">
        <f t="shared" si="3"/>
        <v>167778</v>
      </c>
      <c r="H9" s="48">
        <f t="shared" si="4"/>
        <v>120898</v>
      </c>
      <c r="I9" s="48">
        <v>49947</v>
      </c>
      <c r="J9" s="48">
        <v>134236</v>
      </c>
      <c r="K9" s="48">
        <v>77359</v>
      </c>
      <c r="L9" s="48">
        <v>59241</v>
      </c>
      <c r="M9" s="48">
        <v>59988</v>
      </c>
      <c r="N9" s="48">
        <v>148279</v>
      </c>
      <c r="O9" s="48">
        <v>90419</v>
      </c>
      <c r="P9" s="49">
        <v>61657</v>
      </c>
    </row>
    <row r="10" spans="2:16" ht="15">
      <c r="B10" s="50">
        <f>k_total_tec_0720!B9</f>
        <v>4</v>
      </c>
      <c r="C10" s="51" t="str">
        <f>k_total_tec_0720!C9</f>
        <v>BRD</v>
      </c>
      <c r="D10" s="48">
        <f t="shared" si="0"/>
        <v>467594</v>
      </c>
      <c r="E10" s="48">
        <f t="shared" si="1"/>
        <v>114011</v>
      </c>
      <c r="F10" s="48">
        <f t="shared" si="2"/>
        <v>208869</v>
      </c>
      <c r="G10" s="48">
        <f t="shared" si="3"/>
        <v>97772</v>
      </c>
      <c r="H10" s="48">
        <f t="shared" si="4"/>
        <v>46942</v>
      </c>
      <c r="I10" s="48">
        <v>51838</v>
      </c>
      <c r="J10" s="48">
        <v>99773</v>
      </c>
      <c r="K10" s="48">
        <v>44969</v>
      </c>
      <c r="L10" s="48">
        <v>22577</v>
      </c>
      <c r="M10" s="48">
        <v>62173</v>
      </c>
      <c r="N10" s="48">
        <v>109096</v>
      </c>
      <c r="O10" s="48">
        <v>52803</v>
      </c>
      <c r="P10" s="49">
        <v>24365</v>
      </c>
    </row>
    <row r="11" spans="2:16" ht="15">
      <c r="B11" s="50">
        <f>k_total_tec_0720!B10</f>
        <v>5</v>
      </c>
      <c r="C11" s="51" t="str">
        <f>k_total_tec_0720!C10</f>
        <v>VITAL</v>
      </c>
      <c r="D11" s="48">
        <f t="shared" si="0"/>
        <v>947264</v>
      </c>
      <c r="E11" s="48">
        <f t="shared" si="1"/>
        <v>106485</v>
      </c>
      <c r="F11" s="48">
        <f t="shared" si="2"/>
        <v>366898</v>
      </c>
      <c r="G11" s="48">
        <f t="shared" si="3"/>
        <v>295111</v>
      </c>
      <c r="H11" s="48">
        <f t="shared" si="4"/>
        <v>178770</v>
      </c>
      <c r="I11" s="48">
        <v>48505</v>
      </c>
      <c r="J11" s="48">
        <v>172022</v>
      </c>
      <c r="K11" s="48">
        <v>134624</v>
      </c>
      <c r="L11" s="48">
        <v>89508</v>
      </c>
      <c r="M11" s="48">
        <v>57980</v>
      </c>
      <c r="N11" s="48">
        <v>194876</v>
      </c>
      <c r="O11" s="48">
        <v>160487</v>
      </c>
      <c r="P11" s="49">
        <v>89262</v>
      </c>
    </row>
    <row r="12" spans="2:16" ht="15">
      <c r="B12" s="50">
        <f>k_total_tec_0720!B11</f>
        <v>6</v>
      </c>
      <c r="C12" s="51" t="str">
        <f>k_total_tec_0720!C11</f>
        <v>ARIPI</v>
      </c>
      <c r="D12" s="48">
        <f t="shared" si="0"/>
        <v>782036</v>
      </c>
      <c r="E12" s="48">
        <f t="shared" si="1"/>
        <v>105292</v>
      </c>
      <c r="F12" s="48">
        <f t="shared" si="2"/>
        <v>276233</v>
      </c>
      <c r="G12" s="48">
        <f t="shared" si="3"/>
        <v>241681</v>
      </c>
      <c r="H12" s="48">
        <f t="shared" si="4"/>
        <v>158830</v>
      </c>
      <c r="I12" s="48">
        <v>47919</v>
      </c>
      <c r="J12" s="48">
        <v>129486</v>
      </c>
      <c r="K12" s="48">
        <v>111657</v>
      </c>
      <c r="L12" s="48">
        <v>80165</v>
      </c>
      <c r="M12" s="48">
        <v>57373</v>
      </c>
      <c r="N12" s="48">
        <v>146747</v>
      </c>
      <c r="O12" s="48">
        <v>130024</v>
      </c>
      <c r="P12" s="49">
        <v>78665</v>
      </c>
    </row>
    <row r="13" spans="2:16" ht="15">
      <c r="B13" s="50">
        <f>k_total_tec_0720!B12</f>
        <v>7</v>
      </c>
      <c r="C13" s="51" t="s">
        <v>154</v>
      </c>
      <c r="D13" s="48">
        <f t="shared" si="0"/>
        <v>2027126</v>
      </c>
      <c r="E13" s="48">
        <f t="shared" si="1"/>
        <v>120292</v>
      </c>
      <c r="F13" s="48">
        <f t="shared" si="2"/>
        <v>416764</v>
      </c>
      <c r="G13" s="48">
        <f t="shared" si="3"/>
        <v>856761</v>
      </c>
      <c r="H13" s="48">
        <f t="shared" si="4"/>
        <v>633309</v>
      </c>
      <c r="I13" s="48">
        <v>55387</v>
      </c>
      <c r="J13" s="48">
        <v>196470</v>
      </c>
      <c r="K13" s="48">
        <v>423817</v>
      </c>
      <c r="L13" s="48">
        <v>327890</v>
      </c>
      <c r="M13" s="48">
        <v>64905</v>
      </c>
      <c r="N13" s="48">
        <v>220294</v>
      </c>
      <c r="O13" s="48">
        <v>432944</v>
      </c>
      <c r="P13" s="49">
        <v>305419</v>
      </c>
    </row>
    <row r="14" spans="2:16" ht="15.75" thickBot="1">
      <c r="B14" s="102" t="s">
        <v>5</v>
      </c>
      <c r="C14" s="103"/>
      <c r="D14" s="44">
        <f t="shared" ref="D14:P14" si="5">SUM(D7:D13)</f>
        <v>7568421</v>
      </c>
      <c r="E14" s="44">
        <f t="shared" si="5"/>
        <v>767165</v>
      </c>
      <c r="F14" s="44">
        <f t="shared" si="5"/>
        <v>2282795</v>
      </c>
      <c r="G14" s="44">
        <f t="shared" si="5"/>
        <v>2671745</v>
      </c>
      <c r="H14" s="44">
        <f t="shared" si="5"/>
        <v>1846716</v>
      </c>
      <c r="I14" s="44">
        <f t="shared" si="5"/>
        <v>349713</v>
      </c>
      <c r="J14" s="44">
        <f t="shared" si="5"/>
        <v>1073210</v>
      </c>
      <c r="K14" s="44">
        <f t="shared" si="5"/>
        <v>1268217</v>
      </c>
      <c r="L14" s="44">
        <f t="shared" si="5"/>
        <v>937575</v>
      </c>
      <c r="M14" s="44">
        <f t="shared" si="5"/>
        <v>417452</v>
      </c>
      <c r="N14" s="44">
        <f t="shared" si="5"/>
        <v>1209585</v>
      </c>
      <c r="O14" s="44">
        <f t="shared" si="5"/>
        <v>1403528</v>
      </c>
      <c r="P14" s="45">
        <f t="shared" si="5"/>
        <v>909141</v>
      </c>
    </row>
    <row r="16" spans="2:16">
      <c r="B16" s="12"/>
      <c r="C16" s="13"/>
      <c r="E16" s="5"/>
      <c r="I16" s="5"/>
    </row>
    <row r="17" spans="2:3">
      <c r="B17" s="16"/>
      <c r="C17" s="16"/>
    </row>
  </sheetData>
  <mergeCells count="10">
    <mergeCell ref="E3:H3"/>
    <mergeCell ref="B14:C14"/>
    <mergeCell ref="B3:B5"/>
    <mergeCell ref="C3:C5"/>
    <mergeCell ref="I3:P3"/>
    <mergeCell ref="I4:L4"/>
    <mergeCell ref="M4:P4"/>
    <mergeCell ref="D3:D5"/>
    <mergeCell ref="E4:H4"/>
    <mergeCell ref="B2:P2"/>
  </mergeCells>
  <phoneticPr fontId="0" type="noConversion"/>
  <printOptions horizontalCentered="1" verticalCentered="1"/>
  <pageMargins left="0.74803149606299202" right="0.74803149606299202" top="0.98425196850393704" bottom="0.98425196850393704" header="0.511811023622047" footer="0.511811023622047"/>
  <pageSetup paperSize="9" scale="78"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U43" sqref="U43"/>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9"/>
  <sheetViews>
    <sheetView zoomScaleNormal="100" workbookViewId="0">
      <selection activeCell="N19" sqref="N19"/>
    </sheetView>
  </sheetViews>
  <sheetFormatPr defaultRowHeight="12.75"/>
  <cols>
    <col min="2" max="2" width="6.42578125" customWidth="1"/>
    <col min="3" max="3" width="20.7109375" customWidth="1"/>
    <col min="4" max="4" width="24.1406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3.5" customHeight="1">
      <c r="B2" s="88" t="s">
        <v>193</v>
      </c>
      <c r="C2" s="89"/>
      <c r="D2" s="89"/>
      <c r="E2" s="89"/>
      <c r="F2" s="89"/>
      <c r="G2" s="89"/>
      <c r="H2" s="89"/>
      <c r="I2" s="89"/>
      <c r="J2" s="89"/>
      <c r="K2" s="90"/>
    </row>
    <row r="3" spans="2:11" ht="69.75" customHeight="1">
      <c r="B3" s="93" t="s">
        <v>4</v>
      </c>
      <c r="C3" s="94" t="s">
        <v>125</v>
      </c>
      <c r="D3" s="92" t="s">
        <v>156</v>
      </c>
      <c r="E3" s="92" t="s">
        <v>99</v>
      </c>
      <c r="F3" s="92"/>
      <c r="G3" s="92" t="s">
        <v>196</v>
      </c>
      <c r="H3" s="92"/>
      <c r="I3" s="92"/>
      <c r="J3" s="92" t="s">
        <v>100</v>
      </c>
      <c r="K3" s="100"/>
    </row>
    <row r="4" spans="2:11" ht="119.25" customHeight="1">
      <c r="B4" s="93" t="s">
        <v>4</v>
      </c>
      <c r="C4" s="94"/>
      <c r="D4" s="92"/>
      <c r="E4" s="41" t="s">
        <v>10</v>
      </c>
      <c r="F4" s="41" t="s">
        <v>101</v>
      </c>
      <c r="G4" s="41" t="s">
        <v>10</v>
      </c>
      <c r="H4" s="41" t="s">
        <v>102</v>
      </c>
      <c r="I4" s="41" t="s">
        <v>101</v>
      </c>
      <c r="J4" s="41" t="s">
        <v>197</v>
      </c>
      <c r="K4" s="52" t="s">
        <v>198</v>
      </c>
    </row>
    <row r="5" spans="2:11" hidden="1">
      <c r="B5" s="30"/>
      <c r="C5" s="28"/>
      <c r="D5" s="29" t="s">
        <v>103</v>
      </c>
      <c r="E5" s="29" t="s">
        <v>104</v>
      </c>
      <c r="F5" s="28"/>
      <c r="G5" s="29" t="s">
        <v>105</v>
      </c>
      <c r="H5" s="28"/>
      <c r="I5" s="28"/>
      <c r="J5" s="29" t="s">
        <v>106</v>
      </c>
      <c r="K5" s="31" t="s">
        <v>107</v>
      </c>
    </row>
    <row r="6" spans="2:11" ht="15">
      <c r="B6" s="46">
        <f>[1]k_total_tec_0609!A10</f>
        <v>1</v>
      </c>
      <c r="C6" s="51" t="s">
        <v>155</v>
      </c>
      <c r="D6" s="48">
        <v>1058618</v>
      </c>
      <c r="E6" s="48">
        <v>540553</v>
      </c>
      <c r="F6" s="54">
        <f>E6/D6</f>
        <v>0.51062139506413073</v>
      </c>
      <c r="G6" s="48">
        <v>36671</v>
      </c>
      <c r="H6" s="54">
        <f t="shared" ref="H6:H13" si="0">G6/$G$13</f>
        <v>0.14197827214792905</v>
      </c>
      <c r="I6" s="54">
        <f t="shared" ref="I6:I13" si="1">G6/D6</f>
        <v>3.4640446317746341E-2</v>
      </c>
      <c r="J6" s="48">
        <v>31779</v>
      </c>
      <c r="K6" s="49">
        <v>4892</v>
      </c>
    </row>
    <row r="7" spans="2:11" ht="15">
      <c r="B7" s="50">
        <v>2</v>
      </c>
      <c r="C7" s="51" t="str">
        <f>[1]k_total_tec_0609!B12</f>
        <v>AZT VIITORUL TAU</v>
      </c>
      <c r="D7" s="48">
        <v>1604657</v>
      </c>
      <c r="E7" s="48">
        <v>847661</v>
      </c>
      <c r="F7" s="54">
        <f t="shared" ref="F7:F12" si="2">E7/D7</f>
        <v>0.52825058563917393</v>
      </c>
      <c r="G7" s="48">
        <v>52098</v>
      </c>
      <c r="H7" s="54">
        <f t="shared" si="0"/>
        <v>0.20170663528027072</v>
      </c>
      <c r="I7" s="54">
        <f t="shared" si="1"/>
        <v>3.2466751461527291E-2</v>
      </c>
      <c r="J7" s="48">
        <v>45753</v>
      </c>
      <c r="K7" s="49">
        <v>6345</v>
      </c>
    </row>
    <row r="8" spans="2:11" ht="15">
      <c r="B8" s="50">
        <v>3</v>
      </c>
      <c r="C8" s="51" t="str">
        <f>[1]k_total_tec_0609!B13</f>
        <v>BCR</v>
      </c>
      <c r="D8" s="48">
        <v>681126</v>
      </c>
      <c r="E8" s="48">
        <v>328665</v>
      </c>
      <c r="F8" s="54">
        <f t="shared" si="2"/>
        <v>0.48253186635071926</v>
      </c>
      <c r="G8" s="48">
        <v>24321</v>
      </c>
      <c r="H8" s="54">
        <f t="shared" si="0"/>
        <v>9.416305955413766E-2</v>
      </c>
      <c r="I8" s="54">
        <f t="shared" si="1"/>
        <v>3.5707049796953869E-2</v>
      </c>
      <c r="J8" s="48">
        <v>21355</v>
      </c>
      <c r="K8" s="49">
        <v>2966</v>
      </c>
    </row>
    <row r="9" spans="2:11" ht="15">
      <c r="B9" s="50">
        <v>4</v>
      </c>
      <c r="C9" s="51" t="str">
        <f>[1]k_total_tec_0609!B15</f>
        <v>BRD</v>
      </c>
      <c r="D9" s="48">
        <v>467594</v>
      </c>
      <c r="E9" s="48">
        <v>219047</v>
      </c>
      <c r="F9" s="54">
        <f t="shared" si="2"/>
        <v>0.46845554049025434</v>
      </c>
      <c r="G9" s="48">
        <v>17979</v>
      </c>
      <c r="H9" s="54">
        <f t="shared" si="0"/>
        <v>6.9608883176014186E-2</v>
      </c>
      <c r="I9" s="54">
        <f t="shared" si="1"/>
        <v>3.8450022883099441E-2</v>
      </c>
      <c r="J9" s="48">
        <v>15886</v>
      </c>
      <c r="K9" s="49">
        <v>2093</v>
      </c>
    </row>
    <row r="10" spans="2:11" ht="15">
      <c r="B10" s="50">
        <v>5</v>
      </c>
      <c r="C10" s="51" t="str">
        <f>[1]k_total_tec_0609!B16</f>
        <v>VITAL</v>
      </c>
      <c r="D10" s="48">
        <v>947264</v>
      </c>
      <c r="E10" s="48">
        <v>454162</v>
      </c>
      <c r="F10" s="54">
        <f t="shared" si="2"/>
        <v>0.4794460678332545</v>
      </c>
      <c r="G10" s="48">
        <v>32191</v>
      </c>
      <c r="H10" s="54">
        <f t="shared" si="0"/>
        <v>0.12463315859163873</v>
      </c>
      <c r="I10" s="54">
        <f t="shared" si="1"/>
        <v>3.3983134585500979E-2</v>
      </c>
      <c r="J10" s="48">
        <v>28391</v>
      </c>
      <c r="K10" s="49">
        <v>3800</v>
      </c>
    </row>
    <row r="11" spans="2:11" ht="15">
      <c r="B11" s="50">
        <v>6</v>
      </c>
      <c r="C11" s="51" t="str">
        <f>[1]k_total_tec_0609!B18</f>
        <v>ARIPI</v>
      </c>
      <c r="D11" s="48">
        <v>782036</v>
      </c>
      <c r="E11" s="48">
        <v>392945</v>
      </c>
      <c r="F11" s="54">
        <f t="shared" si="2"/>
        <v>0.50246408093745043</v>
      </c>
      <c r="G11" s="48">
        <v>27527</v>
      </c>
      <c r="H11" s="54">
        <f t="shared" si="0"/>
        <v>0.10657565644285792</v>
      </c>
      <c r="I11" s="54">
        <f t="shared" si="1"/>
        <v>3.5199146842344854E-2</v>
      </c>
      <c r="J11" s="48">
        <v>24080</v>
      </c>
      <c r="K11" s="49">
        <v>3447</v>
      </c>
    </row>
    <row r="12" spans="2:11" ht="15">
      <c r="B12" s="50">
        <v>7</v>
      </c>
      <c r="C12" s="51" t="s">
        <v>154</v>
      </c>
      <c r="D12" s="48">
        <v>2027126</v>
      </c>
      <c r="E12" s="48">
        <v>1140790</v>
      </c>
      <c r="F12" s="54">
        <f t="shared" si="2"/>
        <v>0.56276225552827008</v>
      </c>
      <c r="G12" s="48">
        <v>67499</v>
      </c>
      <c r="H12" s="54">
        <f t="shared" si="0"/>
        <v>0.26133433480715174</v>
      </c>
      <c r="I12" s="54">
        <f t="shared" si="1"/>
        <v>3.3297880842138083E-2</v>
      </c>
      <c r="J12" s="48">
        <v>58545</v>
      </c>
      <c r="K12" s="49">
        <v>8954</v>
      </c>
    </row>
    <row r="13" spans="2:11" ht="15.75" thickBot="1">
      <c r="B13" s="42" t="s">
        <v>5</v>
      </c>
      <c r="C13" s="43"/>
      <c r="D13" s="44">
        <f>SUM(D6:D12)</f>
        <v>7568421</v>
      </c>
      <c r="E13" s="44">
        <f>SUM(E6:E12)</f>
        <v>3923823</v>
      </c>
      <c r="F13" s="53">
        <f>E13/D13</f>
        <v>0.51844671431465028</v>
      </c>
      <c r="G13" s="44">
        <f>SUM(G6:G12)</f>
        <v>258286</v>
      </c>
      <c r="H13" s="53">
        <f t="shared" si="0"/>
        <v>1</v>
      </c>
      <c r="I13" s="53">
        <f t="shared" si="1"/>
        <v>3.4126801349977753E-2</v>
      </c>
      <c r="J13" s="44">
        <f>SUM(J6:J12)</f>
        <v>225789</v>
      </c>
      <c r="K13" s="45">
        <f>SUM(K6:K12)</f>
        <v>32497</v>
      </c>
    </row>
    <row r="14" spans="2:11">
      <c r="C14" s="8"/>
      <c r="D14" s="5"/>
      <c r="E14" s="5"/>
    </row>
    <row r="15" spans="2:11" ht="14.25" customHeight="1">
      <c r="B15" s="96" t="s">
        <v>108</v>
      </c>
      <c r="C15" s="96"/>
      <c r="D15" s="96"/>
      <c r="E15" s="96"/>
      <c r="F15" s="96"/>
      <c r="G15" s="96"/>
      <c r="H15" s="96"/>
      <c r="I15" s="96"/>
      <c r="J15" s="96"/>
      <c r="K15" s="96"/>
    </row>
    <row r="16" spans="2:11" ht="33.75" customHeight="1">
      <c r="B16" s="97" t="s">
        <v>144</v>
      </c>
      <c r="C16" s="97"/>
      <c r="D16" s="97"/>
      <c r="E16" s="97"/>
      <c r="F16" s="97"/>
      <c r="G16" s="97"/>
      <c r="H16" s="97"/>
      <c r="I16" s="97"/>
      <c r="J16" s="97"/>
      <c r="K16" s="97"/>
    </row>
    <row r="17" spans="2:11" ht="30.75" customHeight="1">
      <c r="B17" s="96" t="s">
        <v>109</v>
      </c>
      <c r="C17" s="96"/>
      <c r="D17" s="96"/>
      <c r="E17" s="96"/>
      <c r="F17" s="96"/>
      <c r="G17" s="96"/>
      <c r="H17" s="96"/>
      <c r="I17" s="96"/>
      <c r="J17" s="96"/>
      <c r="K17" s="96"/>
    </row>
    <row r="18" spans="2:11" ht="196.5" hidden="1" customHeight="1">
      <c r="C18" s="21"/>
      <c r="D18" s="21"/>
      <c r="E18" s="21"/>
      <c r="F18" s="21"/>
      <c r="G18" s="21"/>
      <c r="H18" s="21"/>
      <c r="I18" s="21"/>
      <c r="J18" s="21"/>
      <c r="K18" s="21"/>
    </row>
    <row r="19" spans="2:11" ht="167.25" customHeight="1">
      <c r="B19" s="98" t="s">
        <v>195</v>
      </c>
      <c r="C19" s="99"/>
      <c r="D19" s="99"/>
      <c r="E19" s="99"/>
      <c r="F19" s="99"/>
      <c r="G19" s="99"/>
      <c r="H19" s="99"/>
      <c r="I19" s="99"/>
      <c r="J19" s="99"/>
      <c r="K19" s="99"/>
    </row>
  </sheetData>
  <mergeCells count="11">
    <mergeCell ref="B19:K19"/>
    <mergeCell ref="J3:K3"/>
    <mergeCell ref="B3:B4"/>
    <mergeCell ref="C3:C4"/>
    <mergeCell ref="D3:D4"/>
    <mergeCell ref="E3:F3"/>
    <mergeCell ref="G3:I3"/>
    <mergeCell ref="B2:K2"/>
    <mergeCell ref="B15:K15"/>
    <mergeCell ref="B16:K16"/>
    <mergeCell ref="B17:K17"/>
  </mergeCells>
  <phoneticPr fontId="31" type="noConversion"/>
  <printOptions horizontalCentered="1" verticalCentered="1"/>
  <pageMargins left="0" right="0" top="0.19685039370078741" bottom="0" header="0.31496062992125984" footer="0.51181102362204722"/>
  <pageSetup scale="80"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J18"/>
  <sheetViews>
    <sheetView zoomScaleNormal="100" workbookViewId="0">
      <selection activeCell="G23" sqref="G23"/>
    </sheetView>
  </sheetViews>
  <sheetFormatPr defaultRowHeight="12.75"/>
  <cols>
    <col min="2" max="2" width="5.5703125" customWidth="1"/>
    <col min="3" max="3" width="21.42578125" customWidth="1"/>
    <col min="4" max="10" width="13.5703125" customWidth="1"/>
  </cols>
  <sheetData>
    <row r="1" spans="2:10" ht="13.5" thickBot="1"/>
    <row r="2" spans="2:10" s="2" customFormat="1" ht="46.5" customHeight="1">
      <c r="B2" s="88" t="s">
        <v>199</v>
      </c>
      <c r="C2" s="89"/>
      <c r="D2" s="89"/>
      <c r="E2" s="89"/>
      <c r="F2" s="89"/>
      <c r="G2" s="89"/>
      <c r="H2" s="89"/>
      <c r="I2" s="89"/>
      <c r="J2" s="90"/>
    </row>
    <row r="3" spans="2:10" s="21" customFormat="1" ht="12.75" customHeight="1">
      <c r="B3" s="104" t="s">
        <v>4</v>
      </c>
      <c r="C3" s="92" t="s">
        <v>145</v>
      </c>
      <c r="D3" s="105" t="s">
        <v>157</v>
      </c>
      <c r="E3" s="105" t="s">
        <v>161</v>
      </c>
      <c r="F3" s="105" t="s">
        <v>165</v>
      </c>
      <c r="G3" s="105" t="s">
        <v>169</v>
      </c>
      <c r="H3" s="105" t="s">
        <v>173</v>
      </c>
      <c r="I3" s="105" t="s">
        <v>177</v>
      </c>
      <c r="J3" s="101" t="s">
        <v>181</v>
      </c>
    </row>
    <row r="4" spans="2:10" s="21" customFormat="1" ht="30" customHeight="1">
      <c r="B4" s="104"/>
      <c r="C4" s="92"/>
      <c r="D4" s="92"/>
      <c r="E4" s="92"/>
      <c r="F4" s="92"/>
      <c r="G4" s="92"/>
      <c r="H4" s="92"/>
      <c r="I4" s="92"/>
      <c r="J4" s="100"/>
    </row>
    <row r="5" spans="2:10" ht="15">
      <c r="B5" s="46">
        <f>k_total_tec_0720!B6</f>
        <v>1</v>
      </c>
      <c r="C5" s="51" t="str">
        <f>k_total_tec_0720!C6</f>
        <v>METROPOLITAN LIFE</v>
      </c>
      <c r="D5" s="48">
        <v>1050331</v>
      </c>
      <c r="E5" s="48">
        <v>1052230</v>
      </c>
      <c r="F5" s="48">
        <v>1053349</v>
      </c>
      <c r="G5" s="48">
        <v>1054612</v>
      </c>
      <c r="H5" s="48">
        <v>1056506</v>
      </c>
      <c r="I5" s="48">
        <v>1057907</v>
      </c>
      <c r="J5" s="49">
        <v>1058618</v>
      </c>
    </row>
    <row r="6" spans="2:10" ht="15">
      <c r="B6" s="50">
        <f>k_total_tec_0720!B7</f>
        <v>2</v>
      </c>
      <c r="C6" s="51" t="str">
        <f>k_total_tec_0720!C7</f>
        <v>AZT VIITORUL TAU</v>
      </c>
      <c r="D6" s="48">
        <v>1596807</v>
      </c>
      <c r="E6" s="48">
        <v>1598630</v>
      </c>
      <c r="F6" s="48">
        <v>1599681</v>
      </c>
      <c r="G6" s="48">
        <v>1600880</v>
      </c>
      <c r="H6" s="48">
        <v>1602689</v>
      </c>
      <c r="I6" s="48">
        <v>1604013</v>
      </c>
      <c r="J6" s="49">
        <v>1604657</v>
      </c>
    </row>
    <row r="7" spans="2:10" ht="15">
      <c r="B7" s="50">
        <f>k_total_tec_0720!B8</f>
        <v>3</v>
      </c>
      <c r="C7" s="51" t="str">
        <f>k_total_tec_0720!C8</f>
        <v>BCR</v>
      </c>
      <c r="D7" s="48">
        <v>672383</v>
      </c>
      <c r="E7" s="48">
        <v>674421</v>
      </c>
      <c r="F7" s="48">
        <v>675614</v>
      </c>
      <c r="G7" s="48">
        <v>676921</v>
      </c>
      <c r="H7" s="48">
        <v>678863</v>
      </c>
      <c r="I7" s="48">
        <v>680328</v>
      </c>
      <c r="J7" s="49">
        <v>681126</v>
      </c>
    </row>
    <row r="8" spans="2:10" ht="15">
      <c r="B8" s="50">
        <f>k_total_tec_0720!B9</f>
        <v>4</v>
      </c>
      <c r="C8" s="51" t="str">
        <f>k_total_tec_0720!C9</f>
        <v>BRD</v>
      </c>
      <c r="D8" s="48">
        <v>458329</v>
      </c>
      <c r="E8" s="48">
        <v>460462</v>
      </c>
      <c r="F8" s="48">
        <v>461788</v>
      </c>
      <c r="G8" s="48">
        <v>463126</v>
      </c>
      <c r="H8" s="48">
        <v>465110</v>
      </c>
      <c r="I8" s="48">
        <v>466639</v>
      </c>
      <c r="J8" s="49">
        <v>467594</v>
      </c>
    </row>
    <row r="9" spans="2:10" ht="15">
      <c r="B9" s="50">
        <f>k_total_tec_0720!B10</f>
        <v>5</v>
      </c>
      <c r="C9" s="51" t="str">
        <f>k_total_tec_0720!C10</f>
        <v>VITAL</v>
      </c>
      <c r="D9" s="48">
        <v>938865</v>
      </c>
      <c r="E9" s="48">
        <v>940802</v>
      </c>
      <c r="F9" s="48">
        <v>941929</v>
      </c>
      <c r="G9" s="48">
        <v>943206</v>
      </c>
      <c r="H9" s="48">
        <v>945118</v>
      </c>
      <c r="I9" s="48">
        <v>946538</v>
      </c>
      <c r="J9" s="49">
        <v>947264</v>
      </c>
    </row>
    <row r="10" spans="2:10" ht="15">
      <c r="B10" s="50">
        <f>k_total_tec_0720!B11</f>
        <v>6</v>
      </c>
      <c r="C10" s="51" t="str">
        <f>k_total_tec_0720!C11</f>
        <v>ARIPI</v>
      </c>
      <c r="D10" s="48">
        <v>773647</v>
      </c>
      <c r="E10" s="48">
        <v>775567</v>
      </c>
      <c r="F10" s="48">
        <v>776713</v>
      </c>
      <c r="G10" s="48">
        <v>777990</v>
      </c>
      <c r="H10" s="48">
        <v>779895</v>
      </c>
      <c r="I10" s="48">
        <v>781319</v>
      </c>
      <c r="J10" s="49">
        <v>782036</v>
      </c>
    </row>
    <row r="11" spans="2:10" ht="15">
      <c r="B11" s="50">
        <f>k_total_tec_0720!B12</f>
        <v>7</v>
      </c>
      <c r="C11" s="51" t="str">
        <f>k_total_tec_0720!C12</f>
        <v>NN</v>
      </c>
      <c r="D11" s="48">
        <v>2019196</v>
      </c>
      <c r="E11" s="48">
        <v>2021089</v>
      </c>
      <c r="F11" s="48">
        <v>2022127</v>
      </c>
      <c r="G11" s="48">
        <v>2023329</v>
      </c>
      <c r="H11" s="48">
        <v>2025165</v>
      </c>
      <c r="I11" s="48">
        <v>2026515</v>
      </c>
      <c r="J11" s="49">
        <v>2027126</v>
      </c>
    </row>
    <row r="12" spans="2:10" ht="15.75" thickBot="1">
      <c r="B12" s="102" t="s">
        <v>2</v>
      </c>
      <c r="C12" s="103"/>
      <c r="D12" s="55">
        <f t="shared" ref="D12:J12" si="0">SUM(D5:D11)</f>
        <v>7509558</v>
      </c>
      <c r="E12" s="55">
        <f t="shared" si="0"/>
        <v>7523201</v>
      </c>
      <c r="F12" s="55">
        <f t="shared" si="0"/>
        <v>7531201</v>
      </c>
      <c r="G12" s="55">
        <f t="shared" si="0"/>
        <v>7540064</v>
      </c>
      <c r="H12" s="55">
        <f t="shared" si="0"/>
        <v>7553346</v>
      </c>
      <c r="I12" s="55">
        <f t="shared" si="0"/>
        <v>7563259</v>
      </c>
      <c r="J12" s="56">
        <f t="shared" si="0"/>
        <v>7568421</v>
      </c>
    </row>
    <row r="17" spans="3:3" ht="18">
      <c r="C17" s="1"/>
    </row>
    <row r="18" spans="3:3" ht="18">
      <c r="C18" s="1"/>
    </row>
  </sheetData>
  <mergeCells count="11">
    <mergeCell ref="B12:C12"/>
    <mergeCell ref="B3:B4"/>
    <mergeCell ref="C3:C4"/>
    <mergeCell ref="I3:I4"/>
    <mergeCell ref="H3:H4"/>
    <mergeCell ref="G3:G4"/>
    <mergeCell ref="F3:F4"/>
    <mergeCell ref="E3:E4"/>
    <mergeCell ref="D3:D4"/>
    <mergeCell ref="J3:J4"/>
    <mergeCell ref="B2:J2"/>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Q24"/>
  <sheetViews>
    <sheetView zoomScaleNormal="100" workbookViewId="0">
      <selection activeCell="F18" sqref="F18"/>
    </sheetView>
  </sheetViews>
  <sheetFormatPr defaultRowHeight="12.75"/>
  <cols>
    <col min="2" max="2" width="5.42578125" customWidth="1"/>
    <col min="3" max="3" width="20.28515625" customWidth="1"/>
    <col min="4" max="10" width="17.5703125" customWidth="1"/>
    <col min="11" max="11" width="18.42578125" customWidth="1"/>
    <col min="17" max="17" width="16.7109375" customWidth="1"/>
  </cols>
  <sheetData>
    <row r="1" spans="2:17" ht="13.5" thickBot="1"/>
    <row r="2" spans="2:17" ht="46.5" customHeight="1">
      <c r="B2" s="88" t="s">
        <v>200</v>
      </c>
      <c r="C2" s="89"/>
      <c r="D2" s="89"/>
      <c r="E2" s="89"/>
      <c r="F2" s="89"/>
      <c r="G2" s="89"/>
      <c r="H2" s="89"/>
      <c r="I2" s="89"/>
      <c r="J2" s="89"/>
      <c r="K2" s="90"/>
    </row>
    <row r="3" spans="2:17" s="6" customFormat="1" ht="21" customHeight="1">
      <c r="B3" s="104" t="s">
        <v>4</v>
      </c>
      <c r="C3" s="92" t="s">
        <v>145</v>
      </c>
      <c r="D3" s="106" t="s">
        <v>157</v>
      </c>
      <c r="E3" s="106" t="s">
        <v>161</v>
      </c>
      <c r="F3" s="106" t="s">
        <v>165</v>
      </c>
      <c r="G3" s="106" t="s">
        <v>169</v>
      </c>
      <c r="H3" s="106" t="s">
        <v>173</v>
      </c>
      <c r="I3" s="106" t="s">
        <v>177</v>
      </c>
      <c r="J3" s="106" t="s">
        <v>181</v>
      </c>
      <c r="K3" s="100" t="s">
        <v>2</v>
      </c>
    </row>
    <row r="4" spans="2:17" ht="33.75" customHeight="1">
      <c r="B4" s="104"/>
      <c r="C4" s="92"/>
      <c r="D4" s="106"/>
      <c r="E4" s="106"/>
      <c r="F4" s="106"/>
      <c r="G4" s="106"/>
      <c r="H4" s="106"/>
      <c r="I4" s="106"/>
      <c r="J4" s="106"/>
      <c r="K4" s="100"/>
    </row>
    <row r="5" spans="2:17" s="9" customFormat="1" ht="36.75" customHeight="1">
      <c r="B5" s="104"/>
      <c r="C5" s="92"/>
      <c r="D5" s="57" t="s">
        <v>201</v>
      </c>
      <c r="E5" s="57" t="s">
        <v>202</v>
      </c>
      <c r="F5" s="57" t="s">
        <v>203</v>
      </c>
      <c r="G5" s="57" t="s">
        <v>204</v>
      </c>
      <c r="H5" s="57" t="s">
        <v>205</v>
      </c>
      <c r="I5" s="57" t="s">
        <v>206</v>
      </c>
      <c r="J5" s="57" t="s">
        <v>207</v>
      </c>
      <c r="K5" s="100"/>
    </row>
    <row r="6" spans="2:17" ht="15.75">
      <c r="B6" s="46">
        <f>k_total_tec_0720!B6</f>
        <v>1</v>
      </c>
      <c r="C6" s="51" t="str">
        <f>k_total_tec_0720!C6</f>
        <v>METROPOLITAN LIFE</v>
      </c>
      <c r="D6" s="48">
        <v>22491397.043643422</v>
      </c>
      <c r="E6" s="48">
        <v>20979120.967741933</v>
      </c>
      <c r="F6" s="48">
        <v>21627117.912051581</v>
      </c>
      <c r="G6" s="48">
        <v>19143983.345042773</v>
      </c>
      <c r="H6" s="48">
        <v>18933157.536085244</v>
      </c>
      <c r="I6" s="48">
        <v>24450320.172082152</v>
      </c>
      <c r="J6" s="48">
        <v>21473790.91021366</v>
      </c>
      <c r="K6" s="49">
        <f t="shared" ref="K6:K12" si="0">SUM(D6:J6)</f>
        <v>149098887.88686076</v>
      </c>
      <c r="Q6" s="25"/>
    </row>
    <row r="7" spans="2:17" ht="15.75">
      <c r="B7" s="46">
        <f>k_total_tec_0720!B7</f>
        <v>2</v>
      </c>
      <c r="C7" s="51" t="str">
        <f>k_total_tec_0720!C7</f>
        <v>AZT VIITORUL TAU</v>
      </c>
      <c r="D7" s="48">
        <v>34236775.259094104</v>
      </c>
      <c r="E7" s="48">
        <v>31598583.953680728</v>
      </c>
      <c r="F7" s="48">
        <v>32245258.927095387</v>
      </c>
      <c r="G7" s="48">
        <v>28771502.87225689</v>
      </c>
      <c r="H7" s="48">
        <v>28487387.614347368</v>
      </c>
      <c r="I7" s="48">
        <v>36976824.339696787</v>
      </c>
      <c r="J7" s="48">
        <v>32187167.26359557</v>
      </c>
      <c r="K7" s="49">
        <f t="shared" si="0"/>
        <v>224503500.22976685</v>
      </c>
      <c r="Q7" s="25"/>
    </row>
    <row r="8" spans="2:17" ht="15.75">
      <c r="B8" s="46">
        <f>k_total_tec_0720!B8</f>
        <v>3</v>
      </c>
      <c r="C8" s="51" t="str">
        <f>k_total_tec_0720!C8</f>
        <v>BCR</v>
      </c>
      <c r="D8" s="48">
        <v>12054175.647219125</v>
      </c>
      <c r="E8" s="48">
        <v>11349814.929693962</v>
      </c>
      <c r="F8" s="48">
        <v>11487159.034551166</v>
      </c>
      <c r="G8" s="48">
        <v>10256985.163450014</v>
      </c>
      <c r="H8" s="48">
        <v>10183605.633221138</v>
      </c>
      <c r="I8" s="48">
        <v>13487058.884361621</v>
      </c>
      <c r="J8" s="48">
        <v>11654320.73607509</v>
      </c>
      <c r="K8" s="49">
        <f t="shared" si="0"/>
        <v>80473120.028572112</v>
      </c>
      <c r="Q8" s="25"/>
    </row>
    <row r="9" spans="2:17" ht="15.75">
      <c r="B9" s="46">
        <f>k_total_tec_0720!B9</f>
        <v>4</v>
      </c>
      <c r="C9" s="51" t="str">
        <f>k_total_tec_0720!C9</f>
        <v>BRD</v>
      </c>
      <c r="D9" s="48">
        <v>8001928.4446096038</v>
      </c>
      <c r="E9" s="48">
        <v>7524514.2679900741</v>
      </c>
      <c r="F9" s="48">
        <v>7792646.5118201356</v>
      </c>
      <c r="G9" s="48">
        <v>6682792.2883002022</v>
      </c>
      <c r="H9" s="48">
        <v>6684659.1777314311</v>
      </c>
      <c r="I9" s="48">
        <v>8998252.2906368282</v>
      </c>
      <c r="J9" s="48">
        <v>7727573.1752500925</v>
      </c>
      <c r="K9" s="49">
        <f t="shared" si="0"/>
        <v>53412366.156338364</v>
      </c>
      <c r="Q9" s="25"/>
    </row>
    <row r="10" spans="2:17" ht="15.75">
      <c r="B10" s="46">
        <f>k_total_tec_0720!B10</f>
        <v>5</v>
      </c>
      <c r="C10" s="51" t="str">
        <f>k_total_tec_0720!C10</f>
        <v>VITAL</v>
      </c>
      <c r="D10" s="48">
        <v>17041061.976134442</v>
      </c>
      <c r="E10" s="48">
        <v>16024917.700578989</v>
      </c>
      <c r="F10" s="48">
        <v>16225731.112580592</v>
      </c>
      <c r="G10" s="48">
        <v>14298365.086580981</v>
      </c>
      <c r="H10" s="48">
        <v>14288351.539430484</v>
      </c>
      <c r="I10" s="48">
        <v>18877245.444580033</v>
      </c>
      <c r="J10" s="48">
        <v>16397782.717879049</v>
      </c>
      <c r="K10" s="49">
        <f t="shared" si="0"/>
        <v>113153455.57776457</v>
      </c>
      <c r="Q10" s="25"/>
    </row>
    <row r="11" spans="2:17" ht="15.75">
      <c r="B11" s="46">
        <f>k_total_tec_0720!B11</f>
        <v>6</v>
      </c>
      <c r="C11" s="51" t="str">
        <f>k_total_tec_0720!C11</f>
        <v>ARIPI</v>
      </c>
      <c r="D11" s="48">
        <v>14792292.208596557</v>
      </c>
      <c r="E11" s="48">
        <v>13893449.131513646</v>
      </c>
      <c r="F11" s="48">
        <v>14201090.882790543</v>
      </c>
      <c r="G11" s="48">
        <v>12455588.089432573</v>
      </c>
      <c r="H11" s="48">
        <v>12445209.903566193</v>
      </c>
      <c r="I11" s="48">
        <v>16395131.233324369</v>
      </c>
      <c r="J11" s="48">
        <v>14221312.831913054</v>
      </c>
      <c r="K11" s="49">
        <f t="shared" si="0"/>
        <v>98404074.28113693</v>
      </c>
      <c r="Q11" s="25"/>
    </row>
    <row r="12" spans="2:17" ht="15.75">
      <c r="B12" s="46">
        <f>k_total_tec_0720!B12</f>
        <v>7</v>
      </c>
      <c r="C12" s="51" t="str">
        <f>k_total_tec_0720!C12</f>
        <v>NN</v>
      </c>
      <c r="D12" s="48">
        <v>52901368.34716545</v>
      </c>
      <c r="E12" s="48">
        <v>49373600.703060381</v>
      </c>
      <c r="F12" s="48">
        <v>51202761.613489836</v>
      </c>
      <c r="G12" s="48">
        <v>45688207.62904492</v>
      </c>
      <c r="H12" s="48">
        <v>44897659.363578171</v>
      </c>
      <c r="I12" s="48">
        <v>56442085.668783218</v>
      </c>
      <c r="J12" s="48">
        <v>50061951.34000247</v>
      </c>
      <c r="K12" s="49">
        <f t="shared" si="0"/>
        <v>350567634.66512448</v>
      </c>
      <c r="Q12" s="25"/>
    </row>
    <row r="13" spans="2:17" ht="15.75" thickBot="1">
      <c r="B13" s="102" t="s">
        <v>2</v>
      </c>
      <c r="C13" s="103"/>
      <c r="D13" s="44">
        <f t="shared" ref="D13:K13" si="1">SUM(D6:D12)</f>
        <v>161518998.92646271</v>
      </c>
      <c r="E13" s="44">
        <f t="shared" si="1"/>
        <v>150744001.65425971</v>
      </c>
      <c r="F13" s="44">
        <f t="shared" si="1"/>
        <v>154781765.99437925</v>
      </c>
      <c r="G13" s="44">
        <f t="shared" si="1"/>
        <v>137297424.47410834</v>
      </c>
      <c r="H13" s="44">
        <f t="shared" si="1"/>
        <v>135920030.76796001</v>
      </c>
      <c r="I13" s="44">
        <f t="shared" si="1"/>
        <v>175626918.033465</v>
      </c>
      <c r="J13" s="44">
        <f t="shared" si="1"/>
        <v>153723898.974929</v>
      </c>
      <c r="K13" s="45">
        <f t="shared" si="1"/>
        <v>1069613038.8255639</v>
      </c>
      <c r="Q13" s="26"/>
    </row>
    <row r="24" spans="4:11">
      <c r="D24" s="5"/>
      <c r="E24" s="5"/>
      <c r="F24" s="5"/>
      <c r="G24" s="5"/>
      <c r="H24" s="5"/>
      <c r="I24" s="5"/>
      <c r="J24" s="5"/>
      <c r="K24" s="5"/>
    </row>
  </sheetData>
  <mergeCells count="12">
    <mergeCell ref="B13:C13"/>
    <mergeCell ref="B3:B5"/>
    <mergeCell ref="C3:C5"/>
    <mergeCell ref="D3:D4"/>
    <mergeCell ref="K3:K5"/>
    <mergeCell ref="J3:J4"/>
    <mergeCell ref="G3:G4"/>
    <mergeCell ref="B2:K2"/>
    <mergeCell ref="F3:F4"/>
    <mergeCell ref="E3:E4"/>
    <mergeCell ref="I3:I4"/>
    <mergeCell ref="H3:H4"/>
  </mergeCells>
  <phoneticPr fontId="31" type="noConversion"/>
  <pageMargins left="0.28000000000000003" right="0.23" top="1" bottom="1" header="0.5" footer="0.5"/>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dimension ref="B2:M7"/>
  <sheetViews>
    <sheetView workbookViewId="0">
      <selection activeCell="M15" sqref="M15"/>
    </sheetView>
  </sheetViews>
  <sheetFormatPr defaultRowHeight="12.75"/>
  <cols>
    <col min="2" max="2" width="10.42578125" bestFit="1" customWidth="1"/>
    <col min="3" max="9" width="13.140625" bestFit="1" customWidth="1"/>
  </cols>
  <sheetData>
    <row r="2" spans="2:13" ht="25.5">
      <c r="B2" s="27"/>
      <c r="C2" s="60" t="s">
        <v>158</v>
      </c>
      <c r="D2" s="60" t="s">
        <v>162</v>
      </c>
      <c r="E2" s="60" t="s">
        <v>166</v>
      </c>
      <c r="F2" s="60" t="s">
        <v>170</v>
      </c>
      <c r="G2" s="60" t="s">
        <v>174</v>
      </c>
      <c r="H2" s="60" t="s">
        <v>178</v>
      </c>
      <c r="I2" s="60" t="s">
        <v>182</v>
      </c>
    </row>
    <row r="3" spans="2:13" ht="15">
      <c r="B3" s="61" t="s">
        <v>110</v>
      </c>
      <c r="C3" s="48">
        <v>161518999</v>
      </c>
      <c r="D3" s="48">
        <v>150744001.65425971</v>
      </c>
      <c r="E3" s="48">
        <v>154781765.99437925</v>
      </c>
      <c r="F3" s="48">
        <v>137297424</v>
      </c>
      <c r="G3" s="48">
        <v>135920030.76796001</v>
      </c>
      <c r="H3" s="48">
        <v>175626918</v>
      </c>
      <c r="I3" s="48">
        <v>153723899</v>
      </c>
    </row>
    <row r="4" spans="2:13" ht="15" hidden="1">
      <c r="B4" s="61"/>
      <c r="C4" s="58"/>
      <c r="D4" s="58"/>
      <c r="E4" s="58"/>
      <c r="F4" s="58"/>
      <c r="G4" s="58"/>
      <c r="H4" s="58"/>
      <c r="I4" s="58"/>
    </row>
    <row r="5" spans="2:13" ht="15">
      <c r="B5" s="61" t="s">
        <v>111</v>
      </c>
      <c r="C5" s="48">
        <v>782365727</v>
      </c>
      <c r="D5" s="48">
        <v>728997992</v>
      </c>
      <c r="E5" s="48">
        <v>749019922</v>
      </c>
      <c r="F5" s="48">
        <v>664437156</v>
      </c>
      <c r="G5" s="48">
        <v>658219933</v>
      </c>
      <c r="H5" s="48">
        <v>849138586</v>
      </c>
      <c r="I5" s="48">
        <v>746821446</v>
      </c>
    </row>
    <row r="6" spans="2:13" ht="15">
      <c r="B6" s="61" t="s">
        <v>112</v>
      </c>
      <c r="C6" s="59">
        <v>4.8437999999999999</v>
      </c>
      <c r="D6" s="59">
        <v>4.8360000000000003</v>
      </c>
      <c r="E6" s="59">
        <v>4.8391999999999999</v>
      </c>
      <c r="F6" s="59">
        <v>4.8394000000000004</v>
      </c>
      <c r="G6" s="59">
        <v>4.8426999999999998</v>
      </c>
      <c r="H6" s="59">
        <v>4.8349000000000002</v>
      </c>
      <c r="I6" s="59">
        <v>4.8582000000000001</v>
      </c>
    </row>
    <row r="7" spans="2:13" ht="38.25">
      <c r="B7" s="27"/>
      <c r="C7" s="57" t="s">
        <v>159</v>
      </c>
      <c r="D7" s="57" t="s">
        <v>163</v>
      </c>
      <c r="E7" s="57" t="s">
        <v>167</v>
      </c>
      <c r="F7" s="57" t="s">
        <v>172</v>
      </c>
      <c r="G7" s="57" t="s">
        <v>175</v>
      </c>
      <c r="H7" s="57" t="s">
        <v>179</v>
      </c>
      <c r="I7" s="57" t="s">
        <v>192</v>
      </c>
      <c r="M7" s="33"/>
    </row>
  </sheetData>
  <phoneticPr fontId="31"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J19"/>
  <sheetViews>
    <sheetView zoomScaleNormal="100" workbookViewId="0">
      <selection activeCell="D25" sqref="D25"/>
    </sheetView>
  </sheetViews>
  <sheetFormatPr defaultRowHeight="12.75"/>
  <cols>
    <col min="2" max="2" width="6.140625" customWidth="1"/>
    <col min="3" max="3" width="20.5703125" customWidth="1"/>
    <col min="4" max="10" width="16.85546875" customWidth="1"/>
  </cols>
  <sheetData>
    <row r="1" spans="2:10" ht="13.5" thickBot="1"/>
    <row r="2" spans="2:10" s="2" customFormat="1" ht="39" customHeight="1">
      <c r="B2" s="107" t="s">
        <v>208</v>
      </c>
      <c r="C2" s="108"/>
      <c r="D2" s="108"/>
      <c r="E2" s="108"/>
      <c r="F2" s="108"/>
      <c r="G2" s="108"/>
      <c r="H2" s="108"/>
      <c r="I2" s="108"/>
      <c r="J2" s="109"/>
    </row>
    <row r="3" spans="2:10" ht="12.75" customHeight="1">
      <c r="B3" s="104" t="s">
        <v>4</v>
      </c>
      <c r="C3" s="92" t="s">
        <v>3</v>
      </c>
      <c r="D3" s="105" t="s">
        <v>157</v>
      </c>
      <c r="E3" s="105" t="s">
        <v>161</v>
      </c>
      <c r="F3" s="105" t="s">
        <v>165</v>
      </c>
      <c r="G3" s="105" t="s">
        <v>169</v>
      </c>
      <c r="H3" s="105" t="s">
        <v>173</v>
      </c>
      <c r="I3" s="105" t="s">
        <v>177</v>
      </c>
      <c r="J3" s="101" t="s">
        <v>181</v>
      </c>
    </row>
    <row r="4" spans="2:10" ht="21.75" customHeight="1">
      <c r="B4" s="104"/>
      <c r="C4" s="92"/>
      <c r="D4" s="92"/>
      <c r="E4" s="92"/>
      <c r="F4" s="92"/>
      <c r="G4" s="92"/>
      <c r="H4" s="92"/>
      <c r="I4" s="92"/>
      <c r="J4" s="100"/>
    </row>
    <row r="5" spans="2:10" ht="25.5">
      <c r="B5" s="104"/>
      <c r="C5" s="92"/>
      <c r="D5" s="57" t="s">
        <v>209</v>
      </c>
      <c r="E5" s="57" t="s">
        <v>210</v>
      </c>
      <c r="F5" s="57" t="s">
        <v>211</v>
      </c>
      <c r="G5" s="57" t="s">
        <v>212</v>
      </c>
      <c r="H5" s="57" t="s">
        <v>213</v>
      </c>
      <c r="I5" s="57" t="s">
        <v>214</v>
      </c>
      <c r="J5" s="62" t="s">
        <v>215</v>
      </c>
    </row>
    <row r="6" spans="2:10" ht="15">
      <c r="B6" s="46">
        <f>k_total_tec_0720!B6</f>
        <v>1</v>
      </c>
      <c r="C6" s="51" t="str">
        <f>k_total_tec_0720!C6</f>
        <v>METROPOLITAN LIFE</v>
      </c>
      <c r="D6" s="65">
        <f>sume_euro_0720!D6/evolutie_rp_0720!D5</f>
        <v>21.413627745580605</v>
      </c>
      <c r="E6" s="65">
        <f>sume_euro_0720!E6/evolutie_rp_0720!E5</f>
        <v>19.937771179059649</v>
      </c>
      <c r="F6" s="65">
        <f>sume_euro_0720!F6/evolutie_rp_0720!F5</f>
        <v>20.531768589566784</v>
      </c>
      <c r="G6" s="65">
        <f>sume_euro_0720!G6/evolutie_rp_0720!G5</f>
        <v>18.152631816291464</v>
      </c>
      <c r="H6" s="65">
        <f>sume_euro_0720!H6/evolutie_rp_0720!H5</f>
        <v>17.92053952943499</v>
      </c>
      <c r="I6" s="65">
        <f>sume_euro_0720!I6/evolutie_rp_0720!I5</f>
        <v>23.111975033799901</v>
      </c>
      <c r="J6" s="66">
        <f>sume_euro_0720!J6/evolutie_rp_0720!J5</f>
        <v>20.284740019736734</v>
      </c>
    </row>
    <row r="7" spans="2:10" ht="15">
      <c r="B7" s="50">
        <f>k_total_tec_0720!B7</f>
        <v>2</v>
      </c>
      <c r="C7" s="51" t="str">
        <f>k_total_tec_0720!C7</f>
        <v>AZT VIITORUL TAU</v>
      </c>
      <c r="D7" s="65">
        <f>sume_euro_0720!D7/evolutie_rp_0720!D6</f>
        <v>21.440772278111321</v>
      </c>
      <c r="E7" s="65">
        <f>sume_euro_0720!E7/evolutie_rp_0720!E6</f>
        <v>19.766039642494341</v>
      </c>
      <c r="F7" s="65">
        <f>sume_euro_0720!F7/evolutie_rp_0720!F6</f>
        <v>20.157305692257012</v>
      </c>
      <c r="G7" s="65">
        <f>sume_euro_0720!G7/evolutie_rp_0720!G6</f>
        <v>17.972304527670339</v>
      </c>
      <c r="H7" s="65">
        <f>sume_euro_0720!H7/evolutie_rp_0720!H6</f>
        <v>17.774744578859259</v>
      </c>
      <c r="I7" s="65">
        <f>sume_euro_0720!I7/evolutie_rp_0720!I6</f>
        <v>23.05269616873229</v>
      </c>
      <c r="J7" s="66">
        <f>sume_euro_0720!J7/evolutie_rp_0720!J6</f>
        <v>20.05859648734625</v>
      </c>
    </row>
    <row r="8" spans="2:10" ht="15">
      <c r="B8" s="50">
        <f>k_total_tec_0720!B8</f>
        <v>3</v>
      </c>
      <c r="C8" s="51" t="str">
        <f>k_total_tec_0720!C8</f>
        <v>BCR</v>
      </c>
      <c r="D8" s="65">
        <f>sume_euro_0720!D8/evolutie_rp_0720!D7</f>
        <v>17.92754374697029</v>
      </c>
      <c r="E8" s="65">
        <f>sume_euro_0720!E8/evolutie_rp_0720!E7</f>
        <v>16.828976158355037</v>
      </c>
      <c r="F8" s="65">
        <f>sume_euro_0720!F8/evolutie_rp_0720!F7</f>
        <v>17.00254736365908</v>
      </c>
      <c r="G8" s="65">
        <f>sume_euro_0720!G8/evolutie_rp_0720!G7</f>
        <v>15.152410936357439</v>
      </c>
      <c r="H8" s="65">
        <f>sume_euro_0720!H8/evolutie_rp_0720!H7</f>
        <v>15.000973146601211</v>
      </c>
      <c r="I8" s="65">
        <f>sume_euro_0720!I8/evolutie_rp_0720!I7</f>
        <v>19.824347791597024</v>
      </c>
      <c r="J8" s="66">
        <f>sume_euro_0720!J8/evolutie_rp_0720!J7</f>
        <v>17.110374198129406</v>
      </c>
    </row>
    <row r="9" spans="2:10" ht="15">
      <c r="B9" s="50">
        <f>k_total_tec_0720!B9</f>
        <v>4</v>
      </c>
      <c r="C9" s="51" t="str">
        <f>k_total_tec_0720!C9</f>
        <v>BRD</v>
      </c>
      <c r="D9" s="65">
        <f>sume_euro_0720!D9/evolutie_rp_0720!D8</f>
        <v>17.458918036191477</v>
      </c>
      <c r="E9" s="65">
        <f>sume_euro_0720!E9/evolutie_rp_0720!E8</f>
        <v>16.341227436770186</v>
      </c>
      <c r="F9" s="65">
        <f>sume_euro_0720!F9/evolutie_rp_0720!F8</f>
        <v>16.87494372270422</v>
      </c>
      <c r="G9" s="65">
        <f>sume_euro_0720!G9/evolutie_rp_0720!G8</f>
        <v>14.429749762052232</v>
      </c>
      <c r="H9" s="65">
        <f>sume_euro_0720!H9/evolutie_rp_0720!H8</f>
        <v>14.372211256974547</v>
      </c>
      <c r="I9" s="65">
        <f>sume_euro_0720!I9/evolutie_rp_0720!I8</f>
        <v>19.283112407314494</v>
      </c>
      <c r="J9" s="66">
        <f>sume_euro_0720!J9/evolutie_rp_0720!J8</f>
        <v>16.526245365103257</v>
      </c>
    </row>
    <row r="10" spans="2:10" ht="15">
      <c r="B10" s="50">
        <f>k_total_tec_0720!B10</f>
        <v>5</v>
      </c>
      <c r="C10" s="51" t="str">
        <f>k_total_tec_0720!C10</f>
        <v>VITAL</v>
      </c>
      <c r="D10" s="65">
        <f>sume_euro_0720!D10/evolutie_rp_0720!D9</f>
        <v>18.150705347557363</v>
      </c>
      <c r="E10" s="65">
        <f>sume_euro_0720!E10/evolutie_rp_0720!E9</f>
        <v>17.033252162069161</v>
      </c>
      <c r="F10" s="65">
        <f>sume_euro_0720!F10/evolutie_rp_0720!F9</f>
        <v>17.226065990728166</v>
      </c>
      <c r="G10" s="65">
        <f>sume_euro_0720!G10/evolutie_rp_0720!G9</f>
        <v>15.159323717810299</v>
      </c>
      <c r="H10" s="65">
        <f>sume_euro_0720!H10/evolutie_rp_0720!H9</f>
        <v>15.118060961097434</v>
      </c>
      <c r="I10" s="65">
        <f>sume_euro_0720!I10/evolutie_rp_0720!I9</f>
        <v>19.943462855775504</v>
      </c>
      <c r="J10" s="66">
        <f>sume_euro_0720!J10/evolutie_rp_0720!J9</f>
        <v>17.310678668121081</v>
      </c>
    </row>
    <row r="11" spans="2:10" ht="15">
      <c r="B11" s="50">
        <f>k_total_tec_0720!B11</f>
        <v>6</v>
      </c>
      <c r="C11" s="51" t="str">
        <f>k_total_tec_0720!C11</f>
        <v>ARIPI</v>
      </c>
      <c r="D11" s="65">
        <f>sume_euro_0720!D11/evolutie_rp_0720!D10</f>
        <v>19.120208840203034</v>
      </c>
      <c r="E11" s="65">
        <f>sume_euro_0720!E11/evolutie_rp_0720!E10</f>
        <v>17.913925078701965</v>
      </c>
      <c r="F11" s="65">
        <f>sume_euro_0720!F11/evolutie_rp_0720!F10</f>
        <v>18.283575635776074</v>
      </c>
      <c r="G11" s="65">
        <f>sume_euro_0720!G11/evolutie_rp_0720!G10</f>
        <v>16.009959111855643</v>
      </c>
      <c r="H11" s="65">
        <f>sume_euro_0720!H11/evolutie_rp_0720!H10</f>
        <v>15.957545443381727</v>
      </c>
      <c r="I11" s="65">
        <f>sume_euro_0720!I11/evolutie_rp_0720!I10</f>
        <v>20.983914679310715</v>
      </c>
      <c r="J11" s="66">
        <f>sume_euro_0720!J11/evolutie_rp_0720!J10</f>
        <v>18.184984875265403</v>
      </c>
    </row>
    <row r="12" spans="2:10" ht="15">
      <c r="B12" s="50">
        <f>k_total_tec_0720!B12</f>
        <v>7</v>
      </c>
      <c r="C12" s="51" t="str">
        <f>k_total_tec_0720!C12</f>
        <v>NN</v>
      </c>
      <c r="D12" s="65">
        <f>sume_euro_0720!D12/evolutie_rp_0720!D11</f>
        <v>26.199224021425088</v>
      </c>
      <c r="E12" s="65">
        <f>sume_euro_0720!E12/evolutie_rp_0720!E11</f>
        <v>24.429206582718713</v>
      </c>
      <c r="F12" s="65">
        <f>sume_euro_0720!F12/evolutie_rp_0720!F11</f>
        <v>25.32123927601473</v>
      </c>
      <c r="G12" s="65">
        <f>sume_euro_0720!G12/evolutie_rp_0720!G11</f>
        <v>22.580711109782403</v>
      </c>
      <c r="H12" s="65">
        <f>sume_euro_0720!H12/evolutie_rp_0720!H11</f>
        <v>22.169877201896227</v>
      </c>
      <c r="I12" s="65">
        <f>sume_euro_0720!I12/evolutie_rp_0720!I11</f>
        <v>27.851797627347054</v>
      </c>
      <c r="J12" s="66">
        <f>sume_euro_0720!J12/evolutie_rp_0720!J11</f>
        <v>24.696023503226968</v>
      </c>
    </row>
    <row r="13" spans="2:10" ht="15.75" thickBot="1">
      <c r="B13" s="102" t="s">
        <v>2</v>
      </c>
      <c r="C13" s="103"/>
      <c r="D13" s="63">
        <f>sume_euro_0720!D13/evolutie_rp_0720!D12</f>
        <v>21.508456147014606</v>
      </c>
      <c r="E13" s="63">
        <f>sume_euro_0720!E13/evolutie_rp_0720!E12</f>
        <v>20.037215761516901</v>
      </c>
      <c r="F13" s="63">
        <f>sume_euro_0720!F13/evolutie_rp_0720!F12</f>
        <v>20.55206945006238</v>
      </c>
      <c r="G13" s="63">
        <f>sume_euro_0720!G13/evolutie_rp_0720!G12</f>
        <v>18.209052930334323</v>
      </c>
      <c r="H13" s="63">
        <f>sume_euro_0720!H13/evolutie_rp_0720!H12</f>
        <v>17.994678221805277</v>
      </c>
      <c r="I13" s="63">
        <f>sume_euro_0720!I13/evolutie_rp_0720!I12</f>
        <v>23.221063569747511</v>
      </c>
      <c r="J13" s="64">
        <f>sume_euro_0720!J13/evolutie_rp_0720!J12</f>
        <v>20.311224623330151</v>
      </c>
    </row>
    <row r="18" spans="3:3" ht="18">
      <c r="C18" s="1"/>
    </row>
    <row r="19" spans="3:3" ht="18">
      <c r="C19" s="1"/>
    </row>
  </sheetData>
  <mergeCells count="11">
    <mergeCell ref="B13:C13"/>
    <mergeCell ref="C3:C5"/>
    <mergeCell ref="B3:B5"/>
    <mergeCell ref="F3:F4"/>
    <mergeCell ref="J3:J4"/>
    <mergeCell ref="E3:E4"/>
    <mergeCell ref="D3:D4"/>
    <mergeCell ref="B2:J2"/>
    <mergeCell ref="I3:I4"/>
    <mergeCell ref="H3:H4"/>
    <mergeCell ref="G3:G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S33"/>
  <sheetViews>
    <sheetView zoomScaleNormal="100" workbookViewId="0">
      <selection activeCell="I26" sqref="I26"/>
    </sheetView>
  </sheetViews>
  <sheetFormatPr defaultRowHeight="12.75"/>
  <cols>
    <col min="2" max="2" width="5.5703125" customWidth="1"/>
    <col min="3" max="3" width="19.85546875" customWidth="1"/>
    <col min="4" max="4" width="19.5703125" customWidth="1"/>
    <col min="5" max="5" width="16.140625" customWidth="1"/>
    <col min="6" max="6" width="15.7109375" customWidth="1"/>
    <col min="7" max="7" width="14.7109375" customWidth="1"/>
    <col min="8" max="8" width="12" customWidth="1"/>
    <col min="9" max="9" width="9.42578125" customWidth="1"/>
    <col min="10" max="10" width="10.42578125" customWidth="1"/>
    <col min="11" max="11" width="13" customWidth="1"/>
    <col min="12" max="12" width="16.85546875" customWidth="1"/>
    <col min="13" max="13" width="24.140625" customWidth="1"/>
  </cols>
  <sheetData>
    <row r="1" spans="2:19" ht="18.75" thickBot="1">
      <c r="B1" s="4"/>
      <c r="C1" s="8"/>
      <c r="D1" s="8"/>
      <c r="Q1" s="5"/>
      <c r="R1" s="18"/>
      <c r="S1" s="5"/>
    </row>
    <row r="2" spans="2:19" s="2" customFormat="1" ht="42.75" customHeight="1">
      <c r="B2" s="88" t="s">
        <v>208</v>
      </c>
      <c r="C2" s="89"/>
      <c r="D2" s="89"/>
      <c r="E2" s="89"/>
      <c r="F2" s="89"/>
      <c r="G2" s="89"/>
      <c r="H2" s="89"/>
      <c r="I2" s="89"/>
      <c r="J2" s="89"/>
      <c r="K2" s="89"/>
      <c r="L2" s="89"/>
      <c r="M2" s="90"/>
      <c r="N2" s="3"/>
      <c r="O2" s="3"/>
    </row>
    <row r="3" spans="2:19" ht="27" customHeight="1">
      <c r="B3" s="104" t="s">
        <v>4</v>
      </c>
      <c r="C3" s="92" t="s">
        <v>3</v>
      </c>
      <c r="D3" s="92" t="s">
        <v>183</v>
      </c>
      <c r="E3" s="92" t="s">
        <v>184</v>
      </c>
      <c r="F3" s="92" t="s">
        <v>185</v>
      </c>
      <c r="G3" s="92" t="s">
        <v>186</v>
      </c>
      <c r="H3" s="92" t="s">
        <v>147</v>
      </c>
      <c r="I3" s="92"/>
      <c r="J3" s="92"/>
      <c r="K3" s="92"/>
      <c r="L3" s="92" t="s">
        <v>187</v>
      </c>
      <c r="M3" s="100" t="s">
        <v>188</v>
      </c>
    </row>
    <row r="4" spans="2:19" ht="84" customHeight="1">
      <c r="B4" s="112"/>
      <c r="C4" s="110"/>
      <c r="D4" s="110"/>
      <c r="E4" s="110"/>
      <c r="F4" s="110"/>
      <c r="G4" s="92"/>
      <c r="H4" s="41" t="s">
        <v>123</v>
      </c>
      <c r="I4" s="41" t="s">
        <v>124</v>
      </c>
      <c r="J4" s="41" t="s">
        <v>152</v>
      </c>
      <c r="K4" s="41" t="s">
        <v>153</v>
      </c>
      <c r="L4" s="110"/>
      <c r="M4" s="111"/>
    </row>
    <row r="5" spans="2:19" ht="15.75">
      <c r="B5" s="46">
        <f>k_total_tec_0720!B6</f>
        <v>1</v>
      </c>
      <c r="C5" s="51" t="str">
        <f>k_total_tec_0720!C6</f>
        <v>METROPOLITAN LIFE</v>
      </c>
      <c r="D5" s="48">
        <v>1057907</v>
      </c>
      <c r="E5" s="58">
        <v>10</v>
      </c>
      <c r="F5" s="48">
        <v>6</v>
      </c>
      <c r="G5" s="48">
        <v>0</v>
      </c>
      <c r="H5" s="48">
        <v>62</v>
      </c>
      <c r="I5" s="48">
        <v>3</v>
      </c>
      <c r="J5" s="48">
        <v>0</v>
      </c>
      <c r="K5" s="48">
        <v>0</v>
      </c>
      <c r="L5" s="48">
        <v>774</v>
      </c>
      <c r="M5" s="49">
        <f>D5-E5+F5+G5-H5+I5+L5+J5+K5</f>
        <v>1058618</v>
      </c>
      <c r="N5" s="67"/>
      <c r="O5" s="5"/>
    </row>
    <row r="6" spans="2:19" ht="15.75">
      <c r="B6" s="50">
        <f>k_total_tec_0720!B7</f>
        <v>2</v>
      </c>
      <c r="C6" s="51" t="str">
        <f>k_total_tec_0720!C7</f>
        <v>AZT VIITORUL TAU</v>
      </c>
      <c r="D6" s="48">
        <v>1604013</v>
      </c>
      <c r="E6" s="58">
        <v>15</v>
      </c>
      <c r="F6" s="48">
        <v>4</v>
      </c>
      <c r="G6" s="48">
        <v>4</v>
      </c>
      <c r="H6" s="48">
        <v>123</v>
      </c>
      <c r="I6" s="48">
        <v>0</v>
      </c>
      <c r="J6" s="48">
        <v>0</v>
      </c>
      <c r="K6" s="48">
        <v>0</v>
      </c>
      <c r="L6" s="48">
        <v>774</v>
      </c>
      <c r="M6" s="49">
        <f t="shared" ref="M6:M11" si="0">D6-E6+F6+G6-H6+I6+L6+J6+K6</f>
        <v>1604657</v>
      </c>
      <c r="N6" s="67"/>
      <c r="O6" s="5"/>
    </row>
    <row r="7" spans="2:19" ht="15.75">
      <c r="B7" s="50">
        <f>k_total_tec_0720!B8</f>
        <v>3</v>
      </c>
      <c r="C7" s="51" t="str">
        <f>k_total_tec_0720!C8</f>
        <v>BCR</v>
      </c>
      <c r="D7" s="48">
        <v>680328</v>
      </c>
      <c r="E7" s="58">
        <v>3</v>
      </c>
      <c r="F7" s="48">
        <v>35</v>
      </c>
      <c r="G7" s="48">
        <v>27</v>
      </c>
      <c r="H7" s="48">
        <v>36</v>
      </c>
      <c r="I7" s="48">
        <v>0</v>
      </c>
      <c r="J7" s="48">
        <v>0</v>
      </c>
      <c r="K7" s="48">
        <v>1</v>
      </c>
      <c r="L7" s="48">
        <v>774</v>
      </c>
      <c r="M7" s="49">
        <f t="shared" si="0"/>
        <v>681126</v>
      </c>
      <c r="N7" s="67"/>
      <c r="O7" s="5"/>
    </row>
    <row r="8" spans="2:19" ht="15.75">
      <c r="B8" s="50">
        <f>k_total_tec_0720!B9</f>
        <v>4</v>
      </c>
      <c r="C8" s="51" t="str">
        <f>k_total_tec_0720!C9</f>
        <v>BRD</v>
      </c>
      <c r="D8" s="48">
        <v>466639</v>
      </c>
      <c r="E8" s="58">
        <v>19</v>
      </c>
      <c r="F8" s="48">
        <v>5</v>
      </c>
      <c r="G8" s="48">
        <v>184</v>
      </c>
      <c r="H8" s="48">
        <v>10</v>
      </c>
      <c r="I8" s="48">
        <v>0</v>
      </c>
      <c r="J8" s="48">
        <v>0</v>
      </c>
      <c r="K8" s="48">
        <v>0</v>
      </c>
      <c r="L8" s="48">
        <v>795</v>
      </c>
      <c r="M8" s="49">
        <f t="shared" si="0"/>
        <v>467594</v>
      </c>
      <c r="N8" s="67"/>
      <c r="O8" s="5"/>
    </row>
    <row r="9" spans="2:19" ht="15.75">
      <c r="B9" s="50">
        <f>k_total_tec_0720!B10</f>
        <v>5</v>
      </c>
      <c r="C9" s="51" t="str">
        <f>k_total_tec_0720!C10</f>
        <v>VITAL</v>
      </c>
      <c r="D9" s="48">
        <v>946538</v>
      </c>
      <c r="E9" s="58">
        <v>13</v>
      </c>
      <c r="F9" s="48">
        <v>5</v>
      </c>
      <c r="G9" s="48">
        <v>1</v>
      </c>
      <c r="H9" s="48">
        <v>41</v>
      </c>
      <c r="I9" s="48">
        <v>0</v>
      </c>
      <c r="J9" s="48">
        <v>0</v>
      </c>
      <c r="K9" s="48">
        <v>0</v>
      </c>
      <c r="L9" s="48">
        <v>774</v>
      </c>
      <c r="M9" s="49">
        <f t="shared" si="0"/>
        <v>947264</v>
      </c>
      <c r="N9" s="67"/>
      <c r="O9" s="5"/>
    </row>
    <row r="10" spans="2:19" ht="15.75">
      <c r="B10" s="50">
        <f>k_total_tec_0720!B11</f>
        <v>6</v>
      </c>
      <c r="C10" s="51" t="str">
        <f>k_total_tec_0720!C11</f>
        <v>ARIPI</v>
      </c>
      <c r="D10" s="48">
        <v>781319</v>
      </c>
      <c r="E10" s="58">
        <v>12</v>
      </c>
      <c r="F10" s="48">
        <v>4</v>
      </c>
      <c r="G10" s="48">
        <v>1</v>
      </c>
      <c r="H10" s="48">
        <v>50</v>
      </c>
      <c r="I10" s="48">
        <v>0</v>
      </c>
      <c r="J10" s="48">
        <v>0</v>
      </c>
      <c r="K10" s="48">
        <v>0</v>
      </c>
      <c r="L10" s="48">
        <v>774</v>
      </c>
      <c r="M10" s="49">
        <f t="shared" si="0"/>
        <v>782036</v>
      </c>
      <c r="N10" s="67"/>
      <c r="O10" s="5"/>
    </row>
    <row r="11" spans="2:19" ht="15.75">
      <c r="B11" s="50">
        <f>k_total_tec_0720!B12</f>
        <v>7</v>
      </c>
      <c r="C11" s="51" t="str">
        <f>k_total_tec_0720!C12</f>
        <v>NN</v>
      </c>
      <c r="D11" s="48">
        <v>2026515</v>
      </c>
      <c r="E11" s="58">
        <v>10</v>
      </c>
      <c r="F11" s="48">
        <v>23</v>
      </c>
      <c r="G11" s="48">
        <v>2</v>
      </c>
      <c r="H11" s="48">
        <v>179</v>
      </c>
      <c r="I11" s="48">
        <v>1</v>
      </c>
      <c r="J11" s="48">
        <v>0</v>
      </c>
      <c r="K11" s="48">
        <v>0</v>
      </c>
      <c r="L11" s="48">
        <v>774</v>
      </c>
      <c r="M11" s="49">
        <f t="shared" si="0"/>
        <v>2027126</v>
      </c>
      <c r="N11" s="67"/>
      <c r="O11" s="5"/>
    </row>
    <row r="12" spans="2:19" ht="16.5" thickBot="1">
      <c r="B12" s="113" t="s">
        <v>2</v>
      </c>
      <c r="C12" s="114"/>
      <c r="D12" s="68">
        <f t="shared" ref="D12:M12" si="1">SUM(D5:D11)</f>
        <v>7563259</v>
      </c>
      <c r="E12" s="68">
        <f t="shared" si="1"/>
        <v>82</v>
      </c>
      <c r="F12" s="68">
        <f t="shared" si="1"/>
        <v>82</v>
      </c>
      <c r="G12" s="68">
        <f t="shared" si="1"/>
        <v>219</v>
      </c>
      <c r="H12" s="68">
        <f t="shared" si="1"/>
        <v>501</v>
      </c>
      <c r="I12" s="68">
        <f t="shared" si="1"/>
        <v>4</v>
      </c>
      <c r="J12" s="68">
        <f t="shared" si="1"/>
        <v>0</v>
      </c>
      <c r="K12" s="68">
        <f t="shared" si="1"/>
        <v>1</v>
      </c>
      <c r="L12" s="68">
        <f t="shared" si="1"/>
        <v>5439</v>
      </c>
      <c r="M12" s="69">
        <f t="shared" si="1"/>
        <v>7568421</v>
      </c>
      <c r="N12" s="5"/>
      <c r="O12" s="5"/>
    </row>
    <row r="13" spans="2:19">
      <c r="D13" s="5"/>
      <c r="F13" s="5"/>
      <c r="J13" s="5"/>
      <c r="L13" s="5"/>
    </row>
    <row r="14" spans="2:19">
      <c r="F14" s="5"/>
    </row>
    <row r="15" spans="2:19">
      <c r="D15" s="5"/>
    </row>
    <row r="16" spans="2:19">
      <c r="D16" s="5"/>
    </row>
    <row r="17" spans="3:11">
      <c r="D17" s="5"/>
    </row>
    <row r="18" spans="3:11" ht="18">
      <c r="C18" s="1"/>
      <c r="D18" s="1"/>
      <c r="F18" s="5"/>
      <c r="G18" s="5"/>
      <c r="H18" s="5"/>
      <c r="I18" s="5"/>
      <c r="J18" s="5"/>
      <c r="K18" s="5"/>
    </row>
    <row r="19" spans="3:11" ht="18">
      <c r="C19" s="1"/>
      <c r="D19" s="1"/>
      <c r="F19" s="5"/>
      <c r="G19" s="5"/>
      <c r="H19" s="5"/>
      <c r="I19" s="5"/>
      <c r="J19" s="5"/>
      <c r="K19" s="5"/>
    </row>
    <row r="20" spans="3:11" ht="18">
      <c r="C20" s="1"/>
      <c r="D20" s="1"/>
      <c r="F20" s="5"/>
      <c r="G20" s="5"/>
      <c r="H20" s="5"/>
      <c r="I20" s="5"/>
      <c r="J20" s="5"/>
      <c r="K20" s="5"/>
    </row>
    <row r="21" spans="3:11" ht="18">
      <c r="C21" s="1"/>
      <c r="D21" s="1"/>
      <c r="F21" s="5"/>
      <c r="G21" s="5"/>
      <c r="H21" s="5"/>
      <c r="I21" s="5"/>
      <c r="J21" s="5"/>
      <c r="K21" s="5"/>
    </row>
    <row r="22" spans="3:11" ht="18">
      <c r="C22" s="1"/>
      <c r="D22" s="1"/>
      <c r="F22" s="5"/>
      <c r="G22" s="5"/>
      <c r="H22" s="5"/>
      <c r="I22" s="5"/>
      <c r="J22" s="5"/>
      <c r="K22" s="5"/>
    </row>
    <row r="23" spans="3:11" ht="18">
      <c r="C23" s="1"/>
      <c r="D23" s="1"/>
      <c r="F23" s="5"/>
      <c r="G23" s="5"/>
      <c r="H23" s="5"/>
      <c r="I23" s="5"/>
      <c r="J23" s="5"/>
      <c r="K23" s="5"/>
    </row>
    <row r="24" spans="3:11" ht="18">
      <c r="C24" s="1"/>
      <c r="D24" s="1"/>
      <c r="F24" s="5"/>
      <c r="G24" s="5"/>
      <c r="H24" s="5"/>
      <c r="I24" s="5"/>
      <c r="J24" s="5"/>
      <c r="K24" s="5"/>
    </row>
    <row r="25" spans="3:11" ht="18">
      <c r="C25" s="1"/>
      <c r="D25" s="1"/>
      <c r="F25" s="5"/>
      <c r="G25" s="5"/>
      <c r="H25" s="5"/>
      <c r="I25" s="5"/>
      <c r="J25" s="5"/>
      <c r="K25" s="5"/>
    </row>
    <row r="26" spans="3:11" ht="18">
      <c r="C26" s="1"/>
      <c r="D26" s="1"/>
      <c r="F26" s="5"/>
      <c r="G26" s="5"/>
      <c r="H26" s="5"/>
      <c r="I26" s="5"/>
      <c r="J26" s="5"/>
      <c r="K26" s="5"/>
    </row>
    <row r="27" spans="3:11" ht="18">
      <c r="C27" s="1"/>
      <c r="D27" s="1"/>
      <c r="F27" s="5"/>
      <c r="G27" s="5"/>
      <c r="H27" s="5"/>
      <c r="I27" s="5"/>
      <c r="J27" s="5"/>
      <c r="K27" s="5"/>
    </row>
    <row r="28" spans="3:11" ht="18">
      <c r="C28" s="1"/>
      <c r="D28" s="1"/>
      <c r="F28" s="5"/>
      <c r="G28" s="5"/>
      <c r="H28" s="5"/>
      <c r="I28" s="5"/>
      <c r="J28" s="5"/>
      <c r="K28" s="5"/>
    </row>
    <row r="29" spans="3:11" ht="18">
      <c r="C29" s="1"/>
      <c r="D29" s="1"/>
      <c r="F29" s="5"/>
      <c r="G29" s="5"/>
      <c r="H29" s="5"/>
      <c r="I29" s="5"/>
      <c r="J29" s="5"/>
      <c r="K29" s="5"/>
    </row>
    <row r="30" spans="3:11" ht="18">
      <c r="C30" s="1"/>
      <c r="D30" s="1"/>
      <c r="F30" s="5"/>
      <c r="G30" s="5"/>
      <c r="H30" s="5"/>
      <c r="I30" s="5"/>
      <c r="J30" s="5"/>
      <c r="K30" s="5"/>
    </row>
    <row r="31" spans="3:11" ht="18">
      <c r="C31" s="1"/>
      <c r="D31" s="1"/>
      <c r="F31" s="5"/>
      <c r="G31" s="5"/>
      <c r="H31" s="5"/>
      <c r="I31" s="5"/>
      <c r="J31" s="5"/>
      <c r="K31" s="5"/>
    </row>
    <row r="32" spans="3:11" ht="18">
      <c r="C32" s="1"/>
      <c r="D32" s="1"/>
      <c r="F32" s="5"/>
      <c r="G32" s="5"/>
      <c r="H32" s="5"/>
      <c r="I32" s="5"/>
      <c r="J32" s="5"/>
      <c r="K32" s="5"/>
    </row>
    <row r="33" spans="3:11" ht="18">
      <c r="C33" s="1"/>
      <c r="D33" s="1"/>
      <c r="F33" s="5"/>
      <c r="G33" s="5"/>
      <c r="H33" s="5"/>
      <c r="I33" s="5"/>
      <c r="J33" s="5"/>
      <c r="K33" s="5"/>
    </row>
  </sheetData>
  <mergeCells count="11">
    <mergeCell ref="B12:C12"/>
    <mergeCell ref="L3:L4"/>
    <mergeCell ref="C3:C4"/>
    <mergeCell ref="M3:M4"/>
    <mergeCell ref="D3:D4"/>
    <mergeCell ref="G3:G4"/>
    <mergeCell ref="B2:M2"/>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2:H3"/>
  <sheetViews>
    <sheetView workbookViewId="0">
      <selection activeCell="K27" sqref="K27"/>
    </sheetView>
  </sheetViews>
  <sheetFormatPr defaultRowHeight="12.75"/>
  <cols>
    <col min="2" max="8" width="16.140625" customWidth="1"/>
  </cols>
  <sheetData>
    <row r="2" spans="2:8">
      <c r="B2" s="70" t="s">
        <v>157</v>
      </c>
      <c r="C2" s="70" t="s">
        <v>161</v>
      </c>
      <c r="D2" s="70" t="s">
        <v>165</v>
      </c>
      <c r="E2" s="70" t="s">
        <v>169</v>
      </c>
      <c r="F2" s="70" t="s">
        <v>173</v>
      </c>
      <c r="G2" s="70" t="s">
        <v>177</v>
      </c>
      <c r="H2" s="70" t="s">
        <v>181</v>
      </c>
    </row>
    <row r="3" spans="2:8" ht="15">
      <c r="B3" s="48">
        <v>7509558</v>
      </c>
      <c r="C3" s="48">
        <v>7523201</v>
      </c>
      <c r="D3" s="48">
        <v>7531201</v>
      </c>
      <c r="E3" s="48">
        <v>7540064</v>
      </c>
      <c r="F3" s="48">
        <v>7553346</v>
      </c>
      <c r="G3" s="48">
        <v>7563259</v>
      </c>
      <c r="H3" s="48">
        <v>7568421</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2:H6"/>
  <sheetViews>
    <sheetView workbookViewId="0">
      <selection activeCell="K26" sqref="K26"/>
    </sheetView>
  </sheetViews>
  <sheetFormatPr defaultRowHeight="12.75"/>
  <cols>
    <col min="2" max="8" width="16.7109375" customWidth="1"/>
  </cols>
  <sheetData>
    <row r="2" spans="2:8">
      <c r="B2" s="70" t="s">
        <v>157</v>
      </c>
      <c r="C2" s="70" t="s">
        <v>161</v>
      </c>
      <c r="D2" s="70" t="s">
        <v>165</v>
      </c>
      <c r="E2" s="70" t="s">
        <v>169</v>
      </c>
      <c r="F2" s="70" t="s">
        <v>173</v>
      </c>
      <c r="G2" s="70" t="s">
        <v>177</v>
      </c>
      <c r="H2" s="70" t="s">
        <v>181</v>
      </c>
    </row>
    <row r="3" spans="2:8" ht="15">
      <c r="B3" s="48">
        <v>3411765</v>
      </c>
      <c r="C3" s="48">
        <v>3425735</v>
      </c>
      <c r="D3" s="48">
        <v>3433979</v>
      </c>
      <c r="E3" s="48">
        <v>3443256</v>
      </c>
      <c r="F3" s="48">
        <v>3456948</v>
      </c>
      <c r="G3" s="48">
        <v>3467335</v>
      </c>
      <c r="H3" s="48">
        <v>3472774</v>
      </c>
    </row>
    <row r="6" spans="2:8">
      <c r="B6" s="5"/>
      <c r="C6" s="5"/>
      <c r="D6" s="5"/>
      <c r="E6" s="5"/>
      <c r="F6" s="5"/>
      <c r="G6" s="5"/>
      <c r="H6" s="5"/>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k_total_tec_0720</vt:lpstr>
      <vt:lpstr>regularizati_0720</vt:lpstr>
      <vt:lpstr>evolutie_rp_0720</vt:lpstr>
      <vt:lpstr>sume_euro_0720</vt:lpstr>
      <vt:lpstr>sume_euro_0720_graf</vt:lpstr>
      <vt:lpstr>evolutie_contrib_0720</vt:lpstr>
      <vt:lpstr>part_fonduri_0720</vt:lpstr>
      <vt:lpstr>evolutie_rp_0720_graf</vt:lpstr>
      <vt:lpstr>evolutie_aleatorii_0720_graf</vt:lpstr>
      <vt:lpstr>participanti_judete_0720</vt:lpstr>
      <vt:lpstr>participanti_jud_dom_0720</vt:lpstr>
      <vt:lpstr>conturi_goale_0720</vt:lpstr>
      <vt:lpstr>rp_sexe_0720</vt:lpstr>
      <vt:lpstr>Sheet1</vt:lpstr>
      <vt:lpstr>rp_varste_sexe_0720</vt:lpstr>
      <vt:lpstr>Sheet2</vt:lpstr>
      <vt:lpstr>evolutie_contrib_0720!Print_Area</vt:lpstr>
      <vt:lpstr>evolutie_rp_0720!Print_Area</vt:lpstr>
      <vt:lpstr>k_total_tec_0720!Print_Area</vt:lpstr>
      <vt:lpstr>part_fonduri_0720!Print_Area</vt:lpstr>
      <vt:lpstr>participanti_judete_0720!Print_Area</vt:lpstr>
      <vt:lpstr>rp_sexe_0720!Print_Area</vt:lpstr>
      <vt:lpstr>rp_varste_sexe_0720!Print_Area</vt:lpstr>
      <vt:lpstr>sume_euro_0720!Print_Area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2020-10-01T08:26:41Z</cp:lastPrinted>
  <dcterms:created xsi:type="dcterms:W3CDTF">2008-08-08T07:39:32Z</dcterms:created>
  <dcterms:modified xsi:type="dcterms:W3CDTF">2020-10-01T08:29:41Z</dcterms:modified>
</cp:coreProperties>
</file>