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620" sheetId="23" r:id="rId1"/>
    <sheet name="regularizati_0620" sheetId="31" r:id="rId2"/>
    <sheet name="evolutie_rp_0620" sheetId="1" r:id="rId3"/>
    <sheet name="sume_euro_0620" sheetId="15" r:id="rId4"/>
    <sheet name="sume_euro_0620_graf" sheetId="16" r:id="rId5"/>
    <sheet name="evolutie_contrib_0620" sheetId="25" r:id="rId6"/>
    <sheet name="part_fonduri_0620" sheetId="24" r:id="rId7"/>
    <sheet name="evolutie_rp_0620_graf" sheetId="13" r:id="rId8"/>
    <sheet name="evolutie_aleatorii_0620_graf" sheetId="14" r:id="rId9"/>
    <sheet name="participanti_judete_0620" sheetId="17" r:id="rId10"/>
    <sheet name="participanti_jud_dom_0620" sheetId="32" r:id="rId11"/>
    <sheet name="conturi_goale_0620" sheetId="30" r:id="rId12"/>
    <sheet name="rp_sexe_0620" sheetId="26" r:id="rId13"/>
    <sheet name="Sheet1" sheetId="33" r:id="rId14"/>
    <sheet name="rp_varste_sexe_0620" sheetId="28" r:id="rId15"/>
    <sheet name="Sheet2" sheetId="34" r:id="rId16"/>
  </sheets>
  <externalReferences>
    <externalReference r:id="rId17"/>
  </externalReferences>
  <definedNames>
    <definedName name="_xlnm.Print_Area" localSheetId="5">evolutie_contrib_0620!$B$2:$C$13</definedName>
    <definedName name="_xlnm.Print_Area" localSheetId="2">evolutie_rp_0620!$B$2:$C$12</definedName>
    <definedName name="_xlnm.Print_Area" localSheetId="0">k_total_tec_0620!$B$2:$K$16</definedName>
    <definedName name="_xlnm.Print_Area" localSheetId="6">part_fonduri_0620!$B$2:$M$12</definedName>
    <definedName name="_xlnm.Print_Area" localSheetId="10">participanti_jud_dom_0620!#REF!</definedName>
    <definedName name="_xlnm.Print_Area" localSheetId="9">participanti_judete_0620!$B$2:$E$48</definedName>
    <definedName name="_xlnm.Print_Area" localSheetId="12">rp_sexe_0620!$B$2:$F$12</definedName>
    <definedName name="_xlnm.Print_Area" localSheetId="14">rp_varste_sexe_0620!$B$2:$P$14</definedName>
    <definedName name="_xlnm.Print_Area" localSheetId="3">sume_euro_0620!$B$2:$J$13</definedName>
  </definedNames>
  <calcPr calcId="125725"/>
</workbook>
</file>

<file path=xl/calcChain.xml><?xml version="1.0" encoding="utf-8"?>
<calcChain xmlns="http://schemas.openxmlformats.org/spreadsheetml/2006/main">
  <c r="B8" i="31"/>
  <c r="I12" i="1"/>
  <c r="I13" i="15"/>
  <c r="I12" i="25"/>
  <c r="I11"/>
  <c r="I10"/>
  <c r="I9"/>
  <c r="I8"/>
  <c r="I7"/>
  <c r="I6"/>
  <c r="J7" i="15"/>
  <c r="J8"/>
  <c r="J9"/>
  <c r="J10"/>
  <c r="J11"/>
  <c r="J12"/>
  <c r="J6"/>
  <c r="J13" s="1"/>
  <c r="H12" i="1"/>
  <c r="H13" i="15"/>
  <c r="H13" i="25" s="1"/>
  <c r="H12"/>
  <c r="H11"/>
  <c r="H10"/>
  <c r="H9"/>
  <c r="H8"/>
  <c r="H7"/>
  <c r="H6"/>
  <c r="G12" i="1"/>
  <c r="G13" i="15"/>
  <c r="G12" i="25"/>
  <c r="G11"/>
  <c r="G10"/>
  <c r="G9"/>
  <c r="G8"/>
  <c r="G7"/>
  <c r="G6"/>
  <c r="F7" i="31"/>
  <c r="F8"/>
  <c r="F9"/>
  <c r="F10"/>
  <c r="F11"/>
  <c r="F12"/>
  <c r="F6"/>
  <c r="F12" i="1"/>
  <c r="F13" i="15"/>
  <c r="F12" i="25"/>
  <c r="F11"/>
  <c r="F10"/>
  <c r="F9"/>
  <c r="F8"/>
  <c r="F7"/>
  <c r="F6"/>
  <c r="E12" i="1"/>
  <c r="E13" i="15"/>
  <c r="E13" i="25" s="1"/>
  <c r="E12"/>
  <c r="E11"/>
  <c r="E10"/>
  <c r="E9"/>
  <c r="E8"/>
  <c r="E7"/>
  <c r="E6"/>
  <c r="D13" i="15"/>
  <c r="D13" i="25" s="1"/>
  <c r="D12" i="1"/>
  <c r="D12" i="25"/>
  <c r="D11"/>
  <c r="D10"/>
  <c r="D9"/>
  <c r="D8"/>
  <c r="D7"/>
  <c r="D6"/>
  <c r="D53" i="32"/>
  <c r="E8" i="28"/>
  <c r="D8" s="1"/>
  <c r="F8"/>
  <c r="G8"/>
  <c r="H8"/>
  <c r="E9"/>
  <c r="F9"/>
  <c r="D9"/>
  <c r="G9"/>
  <c r="H9"/>
  <c r="E10"/>
  <c r="F10"/>
  <c r="G10"/>
  <c r="H10"/>
  <c r="D10"/>
  <c r="E11"/>
  <c r="D11" s="1"/>
  <c r="F11"/>
  <c r="G11"/>
  <c r="H11"/>
  <c r="E12"/>
  <c r="F12"/>
  <c r="G12"/>
  <c r="G14" s="1"/>
  <c r="H12"/>
  <c r="E13"/>
  <c r="D13"/>
  <c r="F13"/>
  <c r="G13"/>
  <c r="H13"/>
  <c r="E7"/>
  <c r="E14" s="1"/>
  <c r="F7"/>
  <c r="G7"/>
  <c r="H7"/>
  <c r="H14" s="1"/>
  <c r="J12" i="24"/>
  <c r="L12"/>
  <c r="D48" i="17"/>
  <c r="E30" s="1"/>
  <c r="M6" i="24"/>
  <c r="M7"/>
  <c r="M8"/>
  <c r="M9"/>
  <c r="M10"/>
  <c r="M11"/>
  <c r="M5"/>
  <c r="M12" s="1"/>
  <c r="K12"/>
  <c r="F13" i="23"/>
  <c r="K14" i="28"/>
  <c r="O14"/>
  <c r="K7" i="23"/>
  <c r="K8"/>
  <c r="K9"/>
  <c r="K13" s="1"/>
  <c r="K10"/>
  <c r="K11"/>
  <c r="K12"/>
  <c r="K6"/>
  <c r="I7"/>
  <c r="I6"/>
  <c r="I8"/>
  <c r="I13" s="1"/>
  <c r="I9"/>
  <c r="I10"/>
  <c r="I11"/>
  <c r="I12"/>
  <c r="D12" i="24"/>
  <c r="G13" i="31"/>
  <c r="H10" s="1"/>
  <c r="E13" i="23"/>
  <c r="D13"/>
  <c r="D11" i="26"/>
  <c r="D10"/>
  <c r="D9"/>
  <c r="D8"/>
  <c r="D6"/>
  <c r="D12" s="1"/>
  <c r="D5"/>
  <c r="D7"/>
  <c r="E12"/>
  <c r="F12"/>
  <c r="K13" i="31"/>
  <c r="J13"/>
  <c r="D13"/>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9" i="31"/>
  <c r="F13"/>
  <c r="B6" i="26"/>
  <c r="B8" i="28"/>
  <c r="B6" i="24"/>
  <c r="B7" i="25"/>
  <c r="B6" i="1"/>
  <c r="B7" i="15"/>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H6" i="31"/>
  <c r="F14" i="28"/>
  <c r="H7" i="31"/>
  <c r="H11"/>
  <c r="H13"/>
  <c r="H8"/>
  <c r="H12"/>
  <c r="D7" i="28" l="1"/>
  <c r="D14" s="1"/>
  <c r="D12"/>
  <c r="E22" i="17"/>
  <c r="E47"/>
  <c r="E19"/>
  <c r="E41"/>
  <c r="E43"/>
  <c r="E8"/>
  <c r="E26"/>
  <c r="E24"/>
  <c r="E37"/>
  <c r="E10"/>
  <c r="E7"/>
  <c r="E18"/>
  <c r="E40"/>
  <c r="E14"/>
  <c r="E34"/>
  <c r="E45"/>
  <c r="E44"/>
  <c r="E27"/>
  <c r="E23"/>
  <c r="E29"/>
  <c r="E31"/>
  <c r="E12"/>
  <c r="E33"/>
  <c r="E32"/>
  <c r="E17"/>
  <c r="E11"/>
  <c r="E21"/>
  <c r="E9"/>
  <c r="E36"/>
  <c r="E25"/>
  <c r="E6"/>
  <c r="E35"/>
  <c r="E15"/>
  <c r="E48"/>
  <c r="E13"/>
  <c r="E46"/>
  <c r="E42"/>
  <c r="E16"/>
  <c r="E38"/>
  <c r="E39"/>
  <c r="E20"/>
  <c r="E28"/>
  <c r="E5"/>
  <c r="I13" i="25"/>
  <c r="F13"/>
  <c r="G13"/>
  <c r="I13" i="31"/>
</calcChain>
</file>

<file path=xl/sharedStrings.xml><?xml version="1.0" encoding="utf-8"?>
<sst xmlns="http://schemas.openxmlformats.org/spreadsheetml/2006/main" count="381" uniqueCount="215">
  <si>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</si>
  <si>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</si>
  <si>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</si>
  <si>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</si>
  <si>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</si>
  <si>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</si>
  <si>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</si>
  <si>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</si>
  <si>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</si>
  <si>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</si>
  <si>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</si>
  <si>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</si>
  <si>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</si>
  <si>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</si>
  <si>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</si>
  <si>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</si>
  <si>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</si>
  <si>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</si>
  <si>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</si>
  <si>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</si>
  <si>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</si>
  <si>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</si>
  <si>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</si>
  <si>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</si>
  <si>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</si>
  <si>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</si>
  <si>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</si>
  <si>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</si>
  <si>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</si>
  <si>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</si>
  <si>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</si>
  <si>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</si>
  <si>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</si>
  <si>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</si>
  <si>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</si>
  <si>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</si>
  <si>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</si>
  <si>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</si>
  <si>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</si>
  <si>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</si>
  <si>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</si>
  <si>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</si>
  <si>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</si>
  <si>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</si>
  <si>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</si>
  <si>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</si>
  <si>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</si>
  <si>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</si>
  <si>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</si>
  <si>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</si>
  <si>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</si>
  <si>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</si>
  <si>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</si>
  <si>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</si>
  <si>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</si>
  <si>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</si>
  <si>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</si>
  <si>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</si>
  <si>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</si>
  <si>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</si>
  <si>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</si>
  <si>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</si>
  <si>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</si>
  <si>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</si>
  <si>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</si>
  <si>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</si>
  <si>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</si>
  <si>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</si>
  <si>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</si>
  <si>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</si>
  <si>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</si>
  <si>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</si>
  <si>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</si>
  <si>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</si>
  <si>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</si>
  <si>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</si>
  <si>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</si>
  <si>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</si>
  <si>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</si>
  <si>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</si>
  <si>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</si>
  <si>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</si>
  <si>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</si>
  <si>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</si>
  <si>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</si>
  <si>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</si>
  <si>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</si>
  <si>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</si>
  <si>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</si>
  <si>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</si>
  <si>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</si>
  <si>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</si>
  <si>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</si>
  <si>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</si>
  <si>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</si>
  <si>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</si>
  <si>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</si>
  <si>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</si>
  <si>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</si>
  <si>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</si>
  <si>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</si>
  <si>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</si>
  <si>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</si>
  <si>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</si>
  <si>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</si>
  <si>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</si>
  <si>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</si>
  <si>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</si>
  <si>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</si>
  <si>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</si>
  <si>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</si>
  <si>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</si>
  <si>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</si>
  <si>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</si>
  <si>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</si>
  <si>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</si>
  <si>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</si>
  <si>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</si>
  <si>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</si>
  <si>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</si>
  <si>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</si>
  <si>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</si>
  <si>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</si>
  <si>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</si>
  <si>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</si>
  <si>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</si>
  <si>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</si>
  <si>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</si>
  <si>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</si>
  <si>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</si>
  <si>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</si>
  <si>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</si>
  <si>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</si>
  <si>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</si>
  <si>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</si>
  <si>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</si>
  <si>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</si>
  <si>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</si>
  <si>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</si>
  <si>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</si>
  <si>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</si>
  <si>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</si>
  <si>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</si>
  <si>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</si>
  <si>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</si>
  <si>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</si>
  <si>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</si>
  <si>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</si>
  <si>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</si>
  <si>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</si>
  <si>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</si>
  <si>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</si>
  <si>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</si>
  <si>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</si>
  <si>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</si>
  <si>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</si>
  <si>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</si>
  <si>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</si>
  <si>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</si>
  <si>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</si>
  <si>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</si>
  <si>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</si>
  <si>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</si>
  <si>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</si>
  <si>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</si>
  <si>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</si>
  <si>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</si>
  <si>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</si>
  <si>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</si>
  <si>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</si>
  <si>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</si>
  <si>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</si>
  <si>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</si>
  <si>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</si>
  <si>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</si>
  <si>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</si>
  <si>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</si>
  <si>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(BNR  18/08/2020)</t>
  </si>
  <si>
    <t>IUNIE 2020</t>
  </si>
  <si>
    <t>Iunie 2020'</t>
  </si>
  <si>
    <t xml:space="preserve">1Euro 4,8349 BNR 18/08/2020)              </t>
  </si>
  <si>
    <t>Numar participanti in Registrul Participantilor la luna de referinta  MAI 2020</t>
  </si>
  <si>
    <t>Transferuri validate catre alte fonduri la luna de referinta IUNIE 2020</t>
  </si>
  <si>
    <t>Transferuri validate de la alte fonduri la luna de referinta   IUNIE 2020</t>
  </si>
  <si>
    <t>Acte aderare validate pentru luna de referinta  IUNIE 2020</t>
  </si>
  <si>
    <t>Asigurati repartizati aleatoriu la luna de referinta IUNIE 2020</t>
  </si>
  <si>
    <t>Numar participanti in Registrul participantilor dupa repartizarea aleatorie la luna de referinta   IUNIE 2020</t>
  </si>
  <si>
    <t>Numar de participanti pentru care se fac viramente in luna de referinta IUNIE 2020</t>
  </si>
  <si>
    <t>iunie 2020</t>
  </si>
  <si>
    <t>Situatie centralizatoare
privind numarul participantilor si contributiile virate la fondurile de pensii administrate privat
aferente lunii de referinta IUNIE 2020</t>
  </si>
  <si>
    <t>1 EUR</t>
  </si>
  <si>
    <r>
      <t>din care, Numar participanti pentru care s-au efectuat regularizari prin actualizarea cu datele primite de la angajatori</t>
    </r>
    <r>
      <rPr>
        <b/>
        <sz val="10"/>
        <color indexed="10"/>
        <rFont val="Arial"/>
        <family val="2"/>
      </rPr>
      <t xml:space="preserve"> (*)</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</si>
  <si>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</si>
  <si>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</si>
  <si>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</si>
  <si>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IUNIE 2020</t>
  </si>
  <si>
    <t>Situatie centralizatoare                
privind valoarea in Euro a viramentelor catre fondurile de pensii administrate privat 
aferente lunilor de referinta IANUARIE 2020 - IUNIE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</si>
  <si>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</si>
  <si>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</si>
  <si>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</si>
  <si>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</si>
  <si>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</si>
  <si>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</si>
  <si>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Situatie centralizatoare               
privind evolutia contributiei medii in Euro la pilonul II a participantilor pana la luna de referinta 
IUNIE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</si>
  <si>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</si>
  <si>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</si>
  <si>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</si>
  <si>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</si>
  <si>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</si>
  <si>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</si>
  <si>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Situatie centralizatoare           
privind repartizarea participantilor dupa judetul 
angajatorului la luna de referinta 
IUNIE 2020</t>
  </si>
  <si>
    <t>Situatie centralizatoare privind repartizarea participantilor
 dupa judetul de domiciliu pentru care se fac viramente 
la luna de referinta 
IUNIE 2020</t>
  </si>
  <si>
    <t>Situatie centralizatoare privind numarul de participanti  
care nu figurează cu declaraţii depuse 
in sistemul public de pensii</t>
  </si>
  <si>
    <t>Situatie centralizatoare    
privind repartizarea pe sexe a participantilor    
aferente lunii de referinta IUNIE 2020</t>
  </si>
  <si>
    <t>Situatie centralizatoare              
privind repartizarea pe sexe si varste a participantilor              
aferente lunii de referinta IUNIE 2020</t>
  </si>
</sst>
</file>

<file path=xl/styles.xml><?xml version="1.0" encoding="utf-8"?>
<styleSheet xmlns="http://schemas.openxmlformats.org/spreadsheetml/2006/main">
  <numFmts count="1">
    <numFmt numFmtId="164" formatCode="#,##0.0000"/>
  </numFmts>
  <fonts count="39">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9">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0" fillId="0" borderId="10" xfId="0" applyBorder="1"/>
    <xf numFmtId="0" fontId="27"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27" fillId="25" borderId="11"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2" xfId="0" applyFont="1" applyFill="1" applyBorder="1" applyAlignment="1">
      <alignment horizontal="center" vertical="center" wrapText="1"/>
    </xf>
    <xf numFmtId="3" fontId="27" fillId="25" borderId="10" xfId="0" applyNumberFormat="1" applyFont="1" applyFill="1" applyBorder="1" applyAlignment="1">
      <alignment horizontal="center" vertical="center" wrapText="1"/>
    </xf>
    <xf numFmtId="3" fontId="28" fillId="0" borderId="10" xfId="0" applyNumberFormat="1" applyFont="1" applyBorder="1"/>
    <xf numFmtId="0" fontId="26" fillId="0" borderId="10" xfId="0" applyFont="1" applyBorder="1" applyAlignment="1">
      <alignment horizontal="left"/>
    </xf>
    <xf numFmtId="3" fontId="27" fillId="0" borderId="11" xfId="0" applyNumberFormat="1" applyFont="1" applyFill="1" applyBorder="1" applyAlignment="1">
      <alignment horizontal="center" vertical="center" wrapText="1"/>
    </xf>
    <xf numFmtId="0" fontId="26" fillId="0" borderId="12" xfId="0" applyFont="1" applyBorder="1" applyAlignment="1">
      <alignment horizontal="center"/>
    </xf>
    <xf numFmtId="3" fontId="28" fillId="0" borderId="11" xfId="0" applyNumberFormat="1" applyFont="1" applyBorder="1"/>
    <xf numFmtId="0" fontId="26" fillId="0" borderId="12" xfId="0" quotePrefix="1" applyFont="1" applyBorder="1" applyAlignment="1">
      <alignment horizontal="center"/>
    </xf>
    <xf numFmtId="0" fontId="36" fillId="0" borderId="0" xfId="0" applyFont="1" applyAlignment="1">
      <alignment horizontal="right"/>
    </xf>
    <xf numFmtId="164" fontId="37" fillId="0" borderId="0" xfId="0" quotePrefix="1" applyNumberFormat="1" applyFont="1" applyAlignment="1">
      <alignment horizontal="left"/>
    </xf>
    <xf numFmtId="0" fontId="36" fillId="0" borderId="0" xfId="0" applyFont="1"/>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2" xfId="0" applyFont="1" applyFill="1" applyBorder="1" applyAlignment="1">
      <alignment horizontal="center"/>
    </xf>
    <xf numFmtId="0" fontId="26" fillId="29" borderId="10" xfId="0" applyFont="1" applyFill="1" applyBorder="1" applyAlignment="1">
      <alignment horizontal="left"/>
    </xf>
    <xf numFmtId="3" fontId="28" fillId="29" borderId="10" xfId="0" applyNumberFormat="1" applyFont="1" applyFill="1" applyBorder="1"/>
    <xf numFmtId="3" fontId="28" fillId="29" borderId="11" xfId="0" applyNumberFormat="1" applyFont="1" applyFill="1" applyBorder="1"/>
    <xf numFmtId="0" fontId="26" fillId="29" borderId="12" xfId="0" quotePrefix="1" applyFont="1" applyFill="1" applyBorder="1" applyAlignment="1">
      <alignment horizontal="center"/>
    </xf>
    <xf numFmtId="0" fontId="26" fillId="28" borderId="11" xfId="0" applyFont="1" applyFill="1" applyBorder="1" applyAlignment="1">
      <alignment horizontal="center" vertical="center" wrapText="1"/>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6" fillId="28" borderId="10" xfId="0" applyFont="1" applyFill="1" applyBorder="1" applyAlignment="1">
      <alignment vertical="center" wrapText="1"/>
    </xf>
    <xf numFmtId="0" fontId="26" fillId="28" borderId="10" xfId="0" applyFont="1" applyFill="1" applyBorder="1"/>
    <xf numFmtId="17" fontId="26" fillId="28" borderId="10" xfId="0" quotePrefix="1" applyNumberFormat="1" applyFont="1" applyFill="1" applyBorder="1" applyAlignment="1">
      <alignment horizontal="center" vertical="center" wrapText="1"/>
    </xf>
    <xf numFmtId="0" fontId="28" fillId="29" borderId="10" xfId="0" applyFont="1" applyFill="1" applyBorder="1"/>
    <xf numFmtId="164" fontId="28" fillId="29" borderId="10" xfId="0" applyNumberFormat="1" applyFont="1" applyFill="1" applyBorder="1"/>
    <xf numFmtId="0" fontId="36" fillId="28" borderId="11"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1" xfId="0" applyNumberFormat="1" applyFont="1" applyFill="1" applyBorder="1" applyAlignment="1">
      <alignment horizontal="center"/>
    </xf>
    <xf numFmtId="3" fontId="3" fillId="0" borderId="0" xfId="0" applyNumberFormat="1" applyFont="1" applyFill="1" applyBorder="1"/>
    <xf numFmtId="17" fontId="26" fillId="28" borderId="19" xfId="0" quotePrefix="1" applyNumberFormat="1" applyFont="1" applyFill="1" applyBorder="1" applyAlignment="1">
      <alignment horizontal="center" vertical="center" wrapText="1"/>
    </xf>
    <xf numFmtId="17" fontId="26" fillId="28" borderId="20" xfId="0" quotePrefix="1" applyNumberFormat="1" applyFont="1" applyFill="1" applyBorder="1" applyAlignment="1">
      <alignment horizontal="center" vertical="center" wrapText="1"/>
    </xf>
    <xf numFmtId="17" fontId="26" fillId="28" borderId="21"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6" fillId="28" borderId="12" xfId="38" applyFont="1" applyFill="1" applyBorder="1" applyAlignment="1">
      <alignment horizontal="center"/>
    </xf>
    <xf numFmtId="0" fontId="26" fillId="28" borderId="10" xfId="38" applyFont="1" applyFill="1" applyBorder="1" applyAlignment="1">
      <alignment horizontal="center"/>
    </xf>
    <xf numFmtId="10" fontId="26" fillId="28" borderId="11" xfId="38" applyNumberFormat="1" applyFont="1" applyFill="1" applyBorder="1" applyAlignment="1">
      <alignment horizontal="center"/>
    </xf>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8" fillId="29" borderId="12" xfId="38" applyFont="1" applyFill="1" applyBorder="1"/>
    <xf numFmtId="0" fontId="28" fillId="29" borderId="10" xfId="38" applyFont="1" applyFill="1" applyBorder="1"/>
    <xf numFmtId="10" fontId="28" fillId="29" borderId="11" xfId="38" applyNumberFormat="1" applyFont="1" applyFill="1" applyBorder="1"/>
    <xf numFmtId="0" fontId="26" fillId="28" borderId="11" xfId="38" applyFont="1" applyFill="1" applyBorder="1" applyAlignment="1">
      <alignment horizontal="center" vertical="center" wrapText="1"/>
    </xf>
    <xf numFmtId="0" fontId="26" fillId="28" borderId="11" xfId="38" applyFont="1" applyFill="1" applyBorder="1" applyAlignment="1">
      <alignment horizontal="center"/>
    </xf>
    <xf numFmtId="0" fontId="28" fillId="29" borderId="12" xfId="38" applyFont="1" applyFill="1" applyBorder="1" applyAlignment="1">
      <alignment horizontal="center"/>
    </xf>
    <xf numFmtId="3" fontId="28" fillId="29" borderId="11" xfId="37" applyNumberFormat="1" applyFont="1" applyFill="1" applyBorder="1"/>
    <xf numFmtId="3" fontId="28" fillId="28" borderId="18" xfId="37" applyNumberFormat="1" applyFont="1" applyFill="1" applyBorder="1"/>
    <xf numFmtId="17" fontId="28" fillId="29" borderId="12" xfId="0" quotePrefix="1" applyNumberFormat="1" applyFont="1" applyFill="1" applyBorder="1"/>
    <xf numFmtId="17" fontId="28" fillId="29" borderId="16" xfId="0" quotePrefix="1" applyNumberFormat="1" applyFont="1" applyFill="1" applyBorder="1"/>
    <xf numFmtId="0" fontId="34" fillId="29" borderId="10" xfId="0" applyFont="1" applyFill="1" applyBorder="1" applyAlignment="1">
      <alignment horizontal="left"/>
    </xf>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1"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6" fillId="28" borderId="11" xfId="0"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0" fillId="0" borderId="0" xfId="0" applyAlignment="1">
      <alignment horizontal="left" vertical="top"/>
    </xf>
    <xf numFmtId="0" fontId="28" fillId="28" borderId="16" xfId="0" applyFont="1" applyFill="1" applyBorder="1" applyAlignment="1">
      <alignment horizontal="center"/>
    </xf>
    <xf numFmtId="0" fontId="28" fillId="28" borderId="17" xfId="0" applyFont="1" applyFill="1" applyBorder="1" applyAlignment="1">
      <alignment horizontal="center"/>
    </xf>
    <xf numFmtId="17" fontId="26" fillId="28" borderId="10" xfId="0" quotePrefix="1" applyNumberFormat="1" applyFont="1" applyFill="1" applyBorder="1" applyAlignment="1">
      <alignment horizontal="center" vertical="center" wrapText="1"/>
    </xf>
    <xf numFmtId="17" fontId="26" fillId="28" borderId="11"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6" fillId="28" borderId="12" xfId="38" applyFont="1" applyFill="1" applyBorder="1" applyAlignment="1">
      <alignment horizontal="center"/>
    </xf>
    <xf numFmtId="0" fontId="26" fillId="28" borderId="10" xfId="38" applyFont="1" applyFill="1" applyBorder="1" applyAlignment="1">
      <alignment horizontal="center"/>
    </xf>
    <xf numFmtId="0" fontId="26" fillId="28" borderId="11" xfId="38" applyFont="1" applyFill="1" applyBorder="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2"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xf numFmtId="0" fontId="26" fillId="28" borderId="22" xfId="0" applyFont="1" applyFill="1" applyBorder="1" applyAlignment="1">
      <alignment horizontal="center" vertical="center" wrapText="1"/>
    </xf>
    <xf numFmtId="0" fontId="26" fillId="28" borderId="23" xfId="0" applyFont="1" applyFill="1" applyBorder="1" applyAlignment="1">
      <alignment horizontal="center" vertical="center" wrapText="1"/>
    </xf>
    <xf numFmtId="0" fontId="26" fillId="28" borderId="24" xfId="0" applyFont="1" applyFill="1" applyBorder="1" applyAlignment="1">
      <alignment horizontal="center" vertical="center" wrapText="1"/>
    </xf>
    <xf numFmtId="0" fontId="28" fillId="29" borderId="16" xfId="0" applyFont="1" applyFill="1" applyBorder="1" applyAlignment="1">
      <alignment horizontal="center"/>
    </xf>
    <xf numFmtId="0" fontId="28" fillId="29" borderId="17" xfId="0"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IUNIE 2020
</a:t>
            </a:r>
          </a:p>
        </c:rich>
      </c:tx>
      <c:layout>
        <c:manualLayout>
          <c:xMode val="edge"/>
          <c:yMode val="edge"/>
          <c:x val="0.37735854532606511"/>
          <c:y val="4.418981873841112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rp_sexe_0620!$E$4:$F$4</c:f>
              <c:strCache>
                <c:ptCount val="2"/>
                <c:pt idx="0">
                  <c:v>femei</c:v>
                </c:pt>
                <c:pt idx="1">
                  <c:v>barbati</c:v>
                </c:pt>
              </c:strCache>
            </c:strRef>
          </c:cat>
          <c:val>
            <c:numRef>
              <c:f>rp_sexe_0620!$E$12:$F$12</c:f>
              <c:numCache>
                <c:formatCode>#,##0</c:formatCode>
                <c:ptCount val="2"/>
                <c:pt idx="0">
                  <c:v>3627144</c:v>
                </c:pt>
                <c:pt idx="1">
                  <c:v>3936115</c:v>
                </c:pt>
              </c:numCache>
            </c:numRef>
          </c:val>
        </c:ser>
        <c:dLbls>
          <c:showVal val="1"/>
          <c:showPercent val="1"/>
          <c:separator>
</c:separator>
        </c:dLbls>
      </c:pie3DChart>
      <c:spPr>
        <a:noFill/>
        <a:ln w="25400">
          <a:noFill/>
        </a:ln>
      </c:spPr>
    </c:plotArea>
    <c:legend>
      <c:legendPos val="r"/>
      <c:layout>
        <c:manualLayout>
          <c:xMode val="edge"/>
          <c:yMode val="edge"/>
          <c:x val="0.45283022915404814"/>
          <c:y val="0.80032728785614127"/>
          <c:w val="8.7680320008075907E-2"/>
          <c:h val="0.1472994642792939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IUNIE 2020</a:t>
            </a:r>
          </a:p>
        </c:rich>
      </c:tx>
      <c:layout>
        <c:manualLayout>
          <c:xMode val="edge"/>
          <c:yMode val="edge"/>
          <c:x val="0.28257929943630994"/>
          <c:y val="6.560405976650179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rp_varste_sexe_0620!$E$5:$H$5</c:f>
              <c:strCache>
                <c:ptCount val="1"/>
                <c:pt idx="0">
                  <c:v>15-25 ani 25-35 ani 35-45 ani peste 45 de ani</c:v>
                </c:pt>
              </c:strCache>
            </c:strRef>
          </c:tx>
          <c:dLbls>
            <c:dLbl>
              <c:idx val="0"/>
              <c:layout>
                <c:manualLayout>
                  <c:x val="-0.12383742564723792"/>
                  <c:y val="3.616787977117202E-3"/>
                </c:manualLayout>
              </c:layout>
              <c:showVal val="1"/>
            </c:dLbl>
            <c:dLbl>
              <c:idx val="1"/>
              <c:layout>
                <c:manualLayout>
                  <c:x val="-0.38108919225333532"/>
                  <c:y val="1.0002530402034695E-4"/>
                </c:manualLayout>
              </c:layout>
              <c:showVal val="1"/>
            </c:dLbl>
            <c:dLbl>
              <c:idx val="2"/>
              <c:layout>
                <c:manualLayout>
                  <c:x val="-0.420756091879048"/>
                  <c:y val="3.639809674074621E-4"/>
                </c:manualLayout>
              </c:layout>
              <c:showVal val="1"/>
            </c:dLbl>
            <c:dLbl>
              <c:idx val="3"/>
              <c:layout>
                <c:manualLayout>
                  <c:x val="-0.20255161595924767"/>
                  <c:y val="-6.9335000421733651E-3"/>
                </c:manualLayout>
              </c:layout>
              <c:showVal val="1"/>
            </c:dLbl>
            <c:txPr>
              <a:bodyPr/>
              <a:lstStyle/>
              <a:p>
                <a:pPr>
                  <a:defRPr b="1"/>
                </a:pPr>
                <a:endParaRPr lang="en-US"/>
              </a:p>
            </c:txPr>
            <c:showVal val="1"/>
          </c:dLbls>
          <c:cat>
            <c:strRef>
              <c:f>rp_varste_sexe_0620!$E$5:$H$5</c:f>
              <c:strCache>
                <c:ptCount val="4"/>
                <c:pt idx="0">
                  <c:v>15-25 ani</c:v>
                </c:pt>
                <c:pt idx="1">
                  <c:v>25-35 ani</c:v>
                </c:pt>
                <c:pt idx="2">
                  <c:v>35-45 ani</c:v>
                </c:pt>
                <c:pt idx="3">
                  <c:v>peste 45 de ani</c:v>
                </c:pt>
              </c:strCache>
            </c:strRef>
          </c:cat>
          <c:val>
            <c:numRef>
              <c:f>rp_varste_sexe_0620!$E$14:$H$14</c:f>
              <c:numCache>
                <c:formatCode>#,##0</c:formatCode>
                <c:ptCount val="4"/>
                <c:pt idx="0">
                  <c:v>763522</c:v>
                </c:pt>
                <c:pt idx="1">
                  <c:v>2280948</c:v>
                </c:pt>
                <c:pt idx="2">
                  <c:v>2671677</c:v>
                </c:pt>
                <c:pt idx="3">
                  <c:v>1847112</c:v>
                </c:pt>
              </c:numCache>
            </c:numRef>
          </c:val>
        </c:ser>
        <c:dLbls>
          <c:showVal val="1"/>
        </c:dLbls>
        <c:shape val="box"/>
        <c:axId val="120739712"/>
        <c:axId val="120741248"/>
        <c:axId val="0"/>
      </c:bar3DChart>
      <c:catAx>
        <c:axId val="120739712"/>
        <c:scaling>
          <c:orientation val="minMax"/>
        </c:scaling>
        <c:axPos val="l"/>
        <c:numFmt formatCode="General" sourceLinked="1"/>
        <c:tickLblPos val="low"/>
        <c:txPr>
          <a:bodyPr rot="0" vert="horz"/>
          <a:lstStyle/>
          <a:p>
            <a:pPr>
              <a:defRPr b="1"/>
            </a:pPr>
            <a:endParaRPr lang="en-US"/>
          </a:p>
        </c:txPr>
        <c:crossAx val="120741248"/>
        <c:crosses val="autoZero"/>
        <c:lblAlgn val="ctr"/>
        <c:lblOffset val="100"/>
        <c:tickLblSkip val="1"/>
        <c:tickMarkSkip val="1"/>
      </c:catAx>
      <c:valAx>
        <c:axId val="120741248"/>
        <c:scaling>
          <c:orientation val="minMax"/>
        </c:scaling>
        <c:axPos val="b"/>
        <c:majorGridlines/>
        <c:numFmt formatCode="#,##0" sourceLinked="1"/>
        <c:tickLblPos val="nextTo"/>
        <c:txPr>
          <a:bodyPr rot="0" vert="horz"/>
          <a:lstStyle/>
          <a:p>
            <a:pPr>
              <a:defRPr b="1"/>
            </a:pPr>
            <a:endParaRPr lang="en-US"/>
          </a:p>
        </c:txPr>
        <c:crossAx val="120739712"/>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10</xdr:col>
      <xdr:colOff>94737</xdr:colOff>
      <xdr:row>35</xdr:row>
      <xdr:rowOff>1917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43050"/>
          <a:ext cx="7267062" cy="4535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458849</xdr:colOff>
      <xdr:row>25</xdr:row>
      <xdr:rowOff>101664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5840474" cy="36640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1447</xdr:colOff>
      <xdr:row>30</xdr:row>
      <xdr:rowOff>78491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23875"/>
          <a:ext cx="7907197" cy="44504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9525</xdr:rowOff>
    </xdr:to>
    <xdr:graphicFrame macro="">
      <xdr:nvGraphicFramePr>
        <xdr:cNvPr id="591877"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6082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A12">
            <v>3</v>
          </cell>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C23" sqref="C23"/>
    </sheetView>
  </sheetViews>
  <sheetFormatPr defaultRowHeight="12.75"/>
  <cols>
    <col min="2" max="2" width="6.28515625" customWidth="1"/>
    <col min="3" max="3" width="20.425781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51" customHeight="1">
      <c r="B2" s="93" t="s">
        <v>189</v>
      </c>
      <c r="C2" s="94"/>
      <c r="D2" s="94"/>
      <c r="E2" s="94"/>
      <c r="F2" s="94"/>
      <c r="G2" s="94"/>
      <c r="H2" s="94"/>
      <c r="I2" s="94"/>
      <c r="J2" s="94"/>
      <c r="K2" s="95"/>
    </row>
    <row r="3" spans="2:14" s="5" customFormat="1" ht="76.5" customHeight="1">
      <c r="B3" s="97" t="s">
        <v>4</v>
      </c>
      <c r="C3" s="92" t="s">
        <v>145</v>
      </c>
      <c r="D3" s="92" t="s">
        <v>98</v>
      </c>
      <c r="E3" s="92" t="s">
        <v>113</v>
      </c>
      <c r="F3" s="92" t="s">
        <v>114</v>
      </c>
      <c r="G3" s="92"/>
      <c r="H3" s="92"/>
      <c r="I3" s="92" t="s">
        <v>115</v>
      </c>
      <c r="J3" s="98" t="s">
        <v>116</v>
      </c>
      <c r="K3" s="96" t="s">
        <v>117</v>
      </c>
    </row>
    <row r="4" spans="2:14" s="5" customFormat="1" ht="56.25" customHeight="1">
      <c r="B4" s="97" t="s">
        <v>4</v>
      </c>
      <c r="C4" s="92"/>
      <c r="D4" s="92"/>
      <c r="E4" s="92"/>
      <c r="F4" s="43" t="s">
        <v>2</v>
      </c>
      <c r="G4" s="43" t="s">
        <v>118</v>
      </c>
      <c r="H4" s="43" t="s">
        <v>119</v>
      </c>
      <c r="I4" s="92"/>
      <c r="J4" s="98"/>
      <c r="K4" s="96"/>
    </row>
    <row r="5" spans="2:14" s="6" customFormat="1" ht="13.5" hidden="1" customHeight="1">
      <c r="B5" s="28"/>
      <c r="C5" s="26"/>
      <c r="D5" s="27" t="s">
        <v>103</v>
      </c>
      <c r="E5" s="27" t="s">
        <v>126</v>
      </c>
      <c r="F5" s="27" t="s">
        <v>127</v>
      </c>
      <c r="G5" s="27" t="s">
        <v>128</v>
      </c>
      <c r="H5" s="27" t="s">
        <v>129</v>
      </c>
      <c r="I5" s="26"/>
      <c r="J5" s="33" t="s">
        <v>130</v>
      </c>
      <c r="K5" s="36"/>
    </row>
    <row r="6" spans="2:14" ht="15">
      <c r="B6" s="48">
        <v>1</v>
      </c>
      <c r="C6" s="49" t="s">
        <v>155</v>
      </c>
      <c r="D6" s="50">
        <v>1057907</v>
      </c>
      <c r="E6" s="50">
        <v>1110366</v>
      </c>
      <c r="F6" s="50">
        <v>118214853</v>
      </c>
      <c r="G6" s="50">
        <v>99619453</v>
      </c>
      <c r="H6" s="50">
        <v>18595565</v>
      </c>
      <c r="I6" s="50">
        <f t="shared" ref="I6:I12" si="0">F6/$C$15</f>
        <v>24450320.172082152</v>
      </c>
      <c r="J6" s="50">
        <v>2655870392</v>
      </c>
      <c r="K6" s="51">
        <f t="shared" ref="K6:K12" si="1">J6/$C$15</f>
        <v>549312372.95497322</v>
      </c>
      <c r="N6" s="21"/>
    </row>
    <row r="7" spans="2:14" ht="15">
      <c r="B7" s="52">
        <v>2</v>
      </c>
      <c r="C7" s="49" t="s">
        <v>120</v>
      </c>
      <c r="D7" s="50">
        <v>1604013</v>
      </c>
      <c r="E7" s="50">
        <v>1687976</v>
      </c>
      <c r="F7" s="50">
        <v>178779248</v>
      </c>
      <c r="G7" s="50">
        <v>150229283</v>
      </c>
      <c r="H7" s="50">
        <v>28550107</v>
      </c>
      <c r="I7" s="50">
        <f t="shared" si="0"/>
        <v>36976824.339696787</v>
      </c>
      <c r="J7" s="50">
        <v>4005025697</v>
      </c>
      <c r="K7" s="51">
        <f t="shared" si="1"/>
        <v>828357504.18829751</v>
      </c>
      <c r="N7" s="21"/>
    </row>
    <row r="8" spans="2:14" ht="15">
      <c r="B8" s="52">
        <v>3</v>
      </c>
      <c r="C8" s="49" t="s">
        <v>0</v>
      </c>
      <c r="D8" s="50">
        <v>680328</v>
      </c>
      <c r="E8" s="50">
        <v>708112</v>
      </c>
      <c r="F8" s="50">
        <v>65208581</v>
      </c>
      <c r="G8" s="50">
        <v>53729183</v>
      </c>
      <c r="H8" s="50">
        <v>11479453</v>
      </c>
      <c r="I8" s="50">
        <f t="shared" si="0"/>
        <v>13487058.884361621</v>
      </c>
      <c r="J8" s="50">
        <v>1432366326</v>
      </c>
      <c r="K8" s="51">
        <f t="shared" si="1"/>
        <v>296255625.9695133</v>
      </c>
      <c r="N8" s="21"/>
    </row>
    <row r="9" spans="2:14" ht="15">
      <c r="B9" s="52">
        <v>4</v>
      </c>
      <c r="C9" s="49" t="s">
        <v>1</v>
      </c>
      <c r="D9" s="50">
        <v>466639</v>
      </c>
      <c r="E9" s="50">
        <v>483553</v>
      </c>
      <c r="F9" s="50">
        <v>43505650</v>
      </c>
      <c r="G9" s="50">
        <v>35570668</v>
      </c>
      <c r="H9" s="50">
        <v>7935063</v>
      </c>
      <c r="I9" s="50">
        <f t="shared" si="0"/>
        <v>8998252.2906368282</v>
      </c>
      <c r="J9" s="50">
        <v>948304518</v>
      </c>
      <c r="K9" s="51">
        <f t="shared" si="1"/>
        <v>196137359.20081076</v>
      </c>
      <c r="N9" s="21"/>
    </row>
    <row r="10" spans="2:14" ht="15">
      <c r="B10" s="52">
        <v>5</v>
      </c>
      <c r="C10" s="49" t="s">
        <v>121</v>
      </c>
      <c r="D10" s="50">
        <v>946538</v>
      </c>
      <c r="E10" s="50">
        <v>986631</v>
      </c>
      <c r="F10" s="50">
        <v>91269594</v>
      </c>
      <c r="G10" s="50">
        <v>75564052</v>
      </c>
      <c r="H10" s="50">
        <v>15706284</v>
      </c>
      <c r="I10" s="50">
        <f t="shared" si="0"/>
        <v>18877245.444580033</v>
      </c>
      <c r="J10" s="50">
        <v>2014479577</v>
      </c>
      <c r="K10" s="51">
        <f t="shared" si="1"/>
        <v>416653824.69130695</v>
      </c>
      <c r="N10" s="21"/>
    </row>
    <row r="11" spans="2:14" ht="15">
      <c r="B11" s="52">
        <v>6</v>
      </c>
      <c r="C11" s="49" t="s">
        <v>122</v>
      </c>
      <c r="D11" s="50">
        <v>781319</v>
      </c>
      <c r="E11" s="50">
        <v>816722</v>
      </c>
      <c r="F11" s="50">
        <v>79268820</v>
      </c>
      <c r="G11" s="50">
        <v>65724334</v>
      </c>
      <c r="H11" s="50">
        <v>13544808</v>
      </c>
      <c r="I11" s="50">
        <f t="shared" si="0"/>
        <v>16395131.233324369</v>
      </c>
      <c r="J11" s="50">
        <v>1752157614</v>
      </c>
      <c r="K11" s="51">
        <f t="shared" si="1"/>
        <v>362397901.50778711</v>
      </c>
      <c r="N11" s="21"/>
    </row>
    <row r="12" spans="2:14" ht="15">
      <c r="B12" s="52">
        <v>7</v>
      </c>
      <c r="C12" s="49" t="s">
        <v>154</v>
      </c>
      <c r="D12" s="50">
        <v>2026515</v>
      </c>
      <c r="E12" s="50">
        <v>2147228</v>
      </c>
      <c r="F12" s="50">
        <v>272891840</v>
      </c>
      <c r="G12" s="50">
        <v>234462748</v>
      </c>
      <c r="H12" s="50">
        <v>38429387</v>
      </c>
      <c r="I12" s="50">
        <f t="shared" si="0"/>
        <v>56442085.668783218</v>
      </c>
      <c r="J12" s="50">
        <v>6251022059</v>
      </c>
      <c r="K12" s="51">
        <f t="shared" si="1"/>
        <v>1292895832.1785352</v>
      </c>
      <c r="N12" s="21"/>
    </row>
    <row r="13" spans="2:14" ht="15.75" thickBot="1">
      <c r="B13" s="44" t="s">
        <v>5</v>
      </c>
      <c r="C13" s="45"/>
      <c r="D13" s="46">
        <f t="shared" ref="D13:K13" si="2">SUM(D6:D12)</f>
        <v>7563259</v>
      </c>
      <c r="E13" s="46">
        <f t="shared" si="2"/>
        <v>7940588</v>
      </c>
      <c r="F13" s="46">
        <f t="shared" si="2"/>
        <v>849138586</v>
      </c>
      <c r="G13" s="46">
        <f t="shared" si="2"/>
        <v>714899721</v>
      </c>
      <c r="H13" s="46">
        <f t="shared" si="2"/>
        <v>134240667</v>
      </c>
      <c r="I13" s="46">
        <f t="shared" si="2"/>
        <v>175626918.033465</v>
      </c>
      <c r="J13" s="46">
        <f t="shared" si="2"/>
        <v>19059226183</v>
      </c>
      <c r="K13" s="47">
        <f t="shared" si="2"/>
        <v>3942010420.6912241</v>
      </c>
      <c r="N13" s="20"/>
    </row>
    <row r="15" spans="2:14" s="13" customFormat="1">
      <c r="B15" s="40" t="s">
        <v>190</v>
      </c>
      <c r="C15" s="41">
        <v>4.8349000000000002</v>
      </c>
      <c r="J15" s="14"/>
      <c r="K15" s="14"/>
    </row>
    <row r="16" spans="2:14">
      <c r="B16" s="42"/>
      <c r="C16" s="42" t="s">
        <v>177</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F3:H3"/>
    <mergeCell ref="B2:K2"/>
    <mergeCell ref="K3:K4"/>
    <mergeCell ref="I3:I4"/>
    <mergeCell ref="B3:B4"/>
    <mergeCell ref="C3:C4"/>
    <mergeCell ref="D3:D4"/>
    <mergeCell ref="E3:E4"/>
    <mergeCell ref="J3:J4"/>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3" sqref="J13"/>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60" customHeight="1">
      <c r="B2" s="114" t="s">
        <v>210</v>
      </c>
      <c r="C2" s="115"/>
      <c r="D2" s="115"/>
      <c r="E2" s="116"/>
    </row>
    <row r="3" spans="2:5">
      <c r="B3" s="111" t="s">
        <v>6</v>
      </c>
      <c r="C3" s="112"/>
      <c r="D3" s="112" t="s">
        <v>7</v>
      </c>
      <c r="E3" s="113"/>
    </row>
    <row r="4" spans="2:5">
      <c r="B4" s="75" t="s">
        <v>8</v>
      </c>
      <c r="C4" s="76" t="s">
        <v>9</v>
      </c>
      <c r="D4" s="76" t="s">
        <v>10</v>
      </c>
      <c r="E4" s="77" t="s">
        <v>11</v>
      </c>
    </row>
    <row r="5" spans="2:5" ht="15.75">
      <c r="B5" s="81"/>
      <c r="C5" s="82" t="s">
        <v>12</v>
      </c>
      <c r="D5" s="50">
        <v>108406</v>
      </c>
      <c r="E5" s="83">
        <f t="shared" ref="E5:E48" si="0">D5/$D$48</f>
        <v>1.4333239149948454E-2</v>
      </c>
    </row>
    <row r="6" spans="2:5" ht="15.75">
      <c r="B6" s="81" t="s">
        <v>13</v>
      </c>
      <c r="C6" s="82" t="s">
        <v>14</v>
      </c>
      <c r="D6" s="50">
        <v>69127</v>
      </c>
      <c r="E6" s="83">
        <f t="shared" si="0"/>
        <v>9.1398430226969623E-3</v>
      </c>
    </row>
    <row r="7" spans="2:5" ht="15.75">
      <c r="B7" s="81" t="s">
        <v>15</v>
      </c>
      <c r="C7" s="82" t="s">
        <v>16</v>
      </c>
      <c r="D7" s="50">
        <v>97691</v>
      </c>
      <c r="E7" s="83">
        <f t="shared" si="0"/>
        <v>1.2916521832717879E-2</v>
      </c>
    </row>
    <row r="8" spans="2:5" ht="15.75">
      <c r="B8" s="81" t="s">
        <v>17</v>
      </c>
      <c r="C8" s="82" t="s">
        <v>18</v>
      </c>
      <c r="D8" s="50">
        <v>126358</v>
      </c>
      <c r="E8" s="83">
        <f t="shared" si="0"/>
        <v>1.670681911065058E-2</v>
      </c>
    </row>
    <row r="9" spans="2:5" ht="15.75">
      <c r="B9" s="81" t="s">
        <v>19</v>
      </c>
      <c r="C9" s="82" t="s">
        <v>20</v>
      </c>
      <c r="D9" s="50">
        <v>104621</v>
      </c>
      <c r="E9" s="83">
        <f t="shared" si="0"/>
        <v>1.3832793508724215E-2</v>
      </c>
    </row>
    <row r="10" spans="2:5" ht="15.75">
      <c r="B10" s="81" t="s">
        <v>21</v>
      </c>
      <c r="C10" s="82" t="s">
        <v>22</v>
      </c>
      <c r="D10" s="50">
        <v>157912</v>
      </c>
      <c r="E10" s="83">
        <f t="shared" si="0"/>
        <v>2.0878830144518388E-2</v>
      </c>
    </row>
    <row r="11" spans="2:5" ht="15.75">
      <c r="B11" s="81" t="s">
        <v>23</v>
      </c>
      <c r="C11" s="82" t="s">
        <v>24</v>
      </c>
      <c r="D11" s="50">
        <v>69449</v>
      </c>
      <c r="E11" s="83">
        <f t="shared" si="0"/>
        <v>9.1824172621881653E-3</v>
      </c>
    </row>
    <row r="12" spans="2:5" ht="15.75">
      <c r="B12" s="81" t="s">
        <v>25</v>
      </c>
      <c r="C12" s="82" t="s">
        <v>26</v>
      </c>
      <c r="D12" s="50">
        <v>57969</v>
      </c>
      <c r="E12" s="83">
        <f t="shared" si="0"/>
        <v>7.6645530716322159E-3</v>
      </c>
    </row>
    <row r="13" spans="2:5" ht="15.75">
      <c r="B13" s="81" t="s">
        <v>27</v>
      </c>
      <c r="C13" s="82" t="s">
        <v>28</v>
      </c>
      <c r="D13" s="50">
        <v>138868</v>
      </c>
      <c r="E13" s="83">
        <f t="shared" si="0"/>
        <v>1.8360867980324356E-2</v>
      </c>
    </row>
    <row r="14" spans="2:5" ht="15.75">
      <c r="B14" s="81" t="s">
        <v>29</v>
      </c>
      <c r="C14" s="82" t="s">
        <v>30</v>
      </c>
      <c r="D14" s="50">
        <v>48689</v>
      </c>
      <c r="E14" s="83">
        <f t="shared" si="0"/>
        <v>6.4375687782211345E-3</v>
      </c>
    </row>
    <row r="15" spans="2:5" ht="15.75">
      <c r="B15" s="81" t="s">
        <v>31</v>
      </c>
      <c r="C15" s="82" t="s">
        <v>32</v>
      </c>
      <c r="D15" s="50">
        <v>72124</v>
      </c>
      <c r="E15" s="83">
        <f t="shared" si="0"/>
        <v>9.5361007734893113E-3</v>
      </c>
    </row>
    <row r="16" spans="2:5" ht="15.75">
      <c r="B16" s="81" t="s">
        <v>33</v>
      </c>
      <c r="C16" s="82" t="s">
        <v>34</v>
      </c>
      <c r="D16" s="50">
        <v>47864</v>
      </c>
      <c r="E16" s="83">
        <f t="shared" si="0"/>
        <v>6.3284888167918088E-3</v>
      </c>
    </row>
    <row r="17" spans="2:5" ht="15.75">
      <c r="B17" s="81" t="s">
        <v>35</v>
      </c>
      <c r="C17" s="82" t="s">
        <v>36</v>
      </c>
      <c r="D17" s="50">
        <v>216950</v>
      </c>
      <c r="E17" s="83">
        <f t="shared" si="0"/>
        <v>2.8684724402535996E-2</v>
      </c>
    </row>
    <row r="18" spans="2:5" ht="15.75">
      <c r="B18" s="81" t="s">
        <v>37</v>
      </c>
      <c r="C18" s="82" t="s">
        <v>38</v>
      </c>
      <c r="D18" s="50">
        <v>176864</v>
      </c>
      <c r="E18" s="83">
        <f t="shared" si="0"/>
        <v>2.3384628240286365E-2</v>
      </c>
    </row>
    <row r="19" spans="2:5" ht="15.75">
      <c r="B19" s="81" t="s">
        <v>39</v>
      </c>
      <c r="C19" s="82" t="s">
        <v>40</v>
      </c>
      <c r="D19" s="50">
        <v>53899</v>
      </c>
      <c r="E19" s="83">
        <f t="shared" si="0"/>
        <v>7.1264252619142095E-3</v>
      </c>
    </row>
    <row r="20" spans="2:5" ht="15.75">
      <c r="B20" s="81" t="s">
        <v>41</v>
      </c>
      <c r="C20" s="82" t="s">
        <v>42</v>
      </c>
      <c r="D20" s="50">
        <v>68397</v>
      </c>
      <c r="E20" s="83">
        <f t="shared" si="0"/>
        <v>9.0433237840988924E-3</v>
      </c>
    </row>
    <row r="21" spans="2:5" ht="15.75">
      <c r="B21" s="81" t="s">
        <v>43</v>
      </c>
      <c r="C21" s="82" t="s">
        <v>44</v>
      </c>
      <c r="D21" s="50">
        <v>132139</v>
      </c>
      <c r="E21" s="83">
        <f t="shared" si="0"/>
        <v>1.7471172149466255E-2</v>
      </c>
    </row>
    <row r="22" spans="2:5" ht="15.75">
      <c r="B22" s="81" t="s">
        <v>45</v>
      </c>
      <c r="C22" s="82" t="s">
        <v>46</v>
      </c>
      <c r="D22" s="50">
        <v>124331</v>
      </c>
      <c r="E22" s="83">
        <f t="shared" si="0"/>
        <v>1.6438812950872104E-2</v>
      </c>
    </row>
    <row r="23" spans="2:5" ht="15.75">
      <c r="B23" s="81" t="s">
        <v>47</v>
      </c>
      <c r="C23" s="82" t="s">
        <v>48</v>
      </c>
      <c r="D23" s="50">
        <v>71016</v>
      </c>
      <c r="E23" s="83">
        <f t="shared" si="0"/>
        <v>9.3896030798363509E-3</v>
      </c>
    </row>
    <row r="24" spans="2:5" ht="15.75">
      <c r="B24" s="81" t="s">
        <v>49</v>
      </c>
      <c r="C24" s="82" t="s">
        <v>50</v>
      </c>
      <c r="D24" s="50">
        <v>98717</v>
      </c>
      <c r="E24" s="83">
        <f t="shared" si="0"/>
        <v>1.3052177639295441E-2</v>
      </c>
    </row>
    <row r="25" spans="2:5" ht="15.75">
      <c r="B25" s="81" t="s">
        <v>51</v>
      </c>
      <c r="C25" s="82" t="s">
        <v>52</v>
      </c>
      <c r="D25" s="50">
        <v>107451</v>
      </c>
      <c r="E25" s="83">
        <f t="shared" si="0"/>
        <v>1.4206970830960569E-2</v>
      </c>
    </row>
    <row r="26" spans="2:5" ht="15.75">
      <c r="B26" s="81" t="s">
        <v>53</v>
      </c>
      <c r="C26" s="82" t="s">
        <v>54</v>
      </c>
      <c r="D26" s="50">
        <v>33875</v>
      </c>
      <c r="E26" s="83">
        <f t="shared" si="0"/>
        <v>4.4788893253556433E-3</v>
      </c>
    </row>
    <row r="27" spans="2:5" ht="15.75">
      <c r="B27" s="81" t="s">
        <v>55</v>
      </c>
      <c r="C27" s="82" t="s">
        <v>56</v>
      </c>
      <c r="D27" s="50">
        <v>197957</v>
      </c>
      <c r="E27" s="83">
        <f t="shared" si="0"/>
        <v>2.6173505363230321E-2</v>
      </c>
    </row>
    <row r="28" spans="2:5" ht="15.75">
      <c r="B28" s="81" t="s">
        <v>57</v>
      </c>
      <c r="C28" s="82" t="s">
        <v>58</v>
      </c>
      <c r="D28" s="50">
        <v>22977</v>
      </c>
      <c r="E28" s="83">
        <f t="shared" si="0"/>
        <v>3.0379760894080183E-3</v>
      </c>
    </row>
    <row r="29" spans="2:5" ht="15.75">
      <c r="B29" s="81" t="s">
        <v>59</v>
      </c>
      <c r="C29" s="82" t="s">
        <v>60</v>
      </c>
      <c r="D29" s="50">
        <v>134022</v>
      </c>
      <c r="E29" s="83">
        <f t="shared" si="0"/>
        <v>1.7720138897795248E-2</v>
      </c>
    </row>
    <row r="30" spans="2:5" ht="15.75">
      <c r="B30" s="81" t="s">
        <v>61</v>
      </c>
      <c r="C30" s="82" t="s">
        <v>62</v>
      </c>
      <c r="D30" s="50">
        <v>41246</v>
      </c>
      <c r="E30" s="83">
        <f t="shared" si="0"/>
        <v>5.4534691989260187E-3</v>
      </c>
    </row>
    <row r="31" spans="2:5" ht="15.75">
      <c r="B31" s="81" t="s">
        <v>63</v>
      </c>
      <c r="C31" s="82" t="s">
        <v>64</v>
      </c>
      <c r="D31" s="50">
        <v>160668</v>
      </c>
      <c r="E31" s="83">
        <f t="shared" si="0"/>
        <v>2.124322332475987E-2</v>
      </c>
    </row>
    <row r="32" spans="2:5" ht="15.75">
      <c r="B32" s="81" t="s">
        <v>65</v>
      </c>
      <c r="C32" s="82" t="s">
        <v>66</v>
      </c>
      <c r="D32" s="50">
        <v>104537</v>
      </c>
      <c r="E32" s="83">
        <f t="shared" si="0"/>
        <v>1.3821687185378684E-2</v>
      </c>
    </row>
    <row r="33" spans="2:13" ht="15.75">
      <c r="B33" s="81" t="s">
        <v>67</v>
      </c>
      <c r="C33" s="82" t="s">
        <v>68</v>
      </c>
      <c r="D33" s="50">
        <v>77666</v>
      </c>
      <c r="E33" s="83">
        <f t="shared" si="0"/>
        <v>1.0268853678024249E-2</v>
      </c>
    </row>
    <row r="34" spans="2:13" ht="15.75">
      <c r="B34" s="81" t="s">
        <v>69</v>
      </c>
      <c r="C34" s="82" t="s">
        <v>70</v>
      </c>
      <c r="D34" s="50">
        <v>172405</v>
      </c>
      <c r="E34" s="83">
        <f t="shared" si="0"/>
        <v>2.2795067576027742E-2</v>
      </c>
    </row>
    <row r="35" spans="2:13" ht="15.75">
      <c r="B35" s="81" t="s">
        <v>71</v>
      </c>
      <c r="C35" s="82" t="s">
        <v>72</v>
      </c>
      <c r="D35" s="50">
        <v>122138</v>
      </c>
      <c r="E35" s="83">
        <f t="shared" si="0"/>
        <v>1.6148858580672696E-2</v>
      </c>
    </row>
    <row r="36" spans="2:13" ht="15.75">
      <c r="B36" s="81" t="s">
        <v>73</v>
      </c>
      <c r="C36" s="82" t="s">
        <v>74</v>
      </c>
      <c r="D36" s="50">
        <v>68444</v>
      </c>
      <c r="E36" s="83">
        <f t="shared" si="0"/>
        <v>9.0495380364469871E-3</v>
      </c>
    </row>
    <row r="37" spans="2:13" ht="15.75">
      <c r="B37" s="81" t="s">
        <v>75</v>
      </c>
      <c r="C37" s="82" t="s">
        <v>76</v>
      </c>
      <c r="D37" s="50">
        <v>181083</v>
      </c>
      <c r="E37" s="83">
        <f t="shared" si="0"/>
        <v>2.394245655212918E-2</v>
      </c>
    </row>
    <row r="38" spans="2:13" ht="15.75">
      <c r="B38" s="81" t="s">
        <v>77</v>
      </c>
      <c r="C38" s="82" t="s">
        <v>78</v>
      </c>
      <c r="D38" s="50">
        <v>165355</v>
      </c>
      <c r="E38" s="83">
        <f t="shared" si="0"/>
        <v>2.1862929723813505E-2</v>
      </c>
    </row>
    <row r="39" spans="2:13" ht="15.75">
      <c r="B39" s="81" t="s">
        <v>79</v>
      </c>
      <c r="C39" s="82" t="s">
        <v>80</v>
      </c>
      <c r="D39" s="50">
        <v>41643</v>
      </c>
      <c r="E39" s="83">
        <f t="shared" si="0"/>
        <v>5.5059597985471611E-3</v>
      </c>
    </row>
    <row r="40" spans="2:13" ht="15.75">
      <c r="B40" s="81" t="s">
        <v>81</v>
      </c>
      <c r="C40" s="82" t="s">
        <v>82</v>
      </c>
      <c r="D40" s="50">
        <v>362245</v>
      </c>
      <c r="E40" s="83">
        <f t="shared" si="0"/>
        <v>4.7895358336928567E-2</v>
      </c>
      <c r="M40" s="22"/>
    </row>
    <row r="41" spans="2:13" ht="15.75">
      <c r="B41" s="81" t="s">
        <v>83</v>
      </c>
      <c r="C41" s="82" t="s">
        <v>84</v>
      </c>
      <c r="D41" s="50">
        <v>57264</v>
      </c>
      <c r="E41" s="83">
        <f t="shared" si="0"/>
        <v>7.5713392864107916E-3</v>
      </c>
    </row>
    <row r="42" spans="2:13" ht="15.75">
      <c r="B42" s="81" t="s">
        <v>85</v>
      </c>
      <c r="C42" s="82" t="s">
        <v>86</v>
      </c>
      <c r="D42" s="50">
        <v>85436</v>
      </c>
      <c r="E42" s="83">
        <f t="shared" si="0"/>
        <v>1.1296188587485897E-2</v>
      </c>
    </row>
    <row r="43" spans="2:13" ht="15.75">
      <c r="B43" s="81" t="s">
        <v>87</v>
      </c>
      <c r="C43" s="82" t="s">
        <v>88</v>
      </c>
      <c r="D43" s="50">
        <v>108073</v>
      </c>
      <c r="E43" s="83">
        <f t="shared" si="0"/>
        <v>1.4289210510971527E-2</v>
      </c>
    </row>
    <row r="44" spans="2:13" ht="15.75">
      <c r="B44" s="81" t="s">
        <v>89</v>
      </c>
      <c r="C44" s="82" t="s">
        <v>90</v>
      </c>
      <c r="D44" s="50">
        <v>83654</v>
      </c>
      <c r="E44" s="83">
        <f t="shared" si="0"/>
        <v>1.1060575870798554E-2</v>
      </c>
    </row>
    <row r="45" spans="2:13" ht="15.75">
      <c r="B45" s="81" t="s">
        <v>91</v>
      </c>
      <c r="C45" s="82" t="s">
        <v>92</v>
      </c>
      <c r="D45" s="50">
        <v>41861</v>
      </c>
      <c r="E45" s="83">
        <f t="shared" si="0"/>
        <v>5.5347833519915155E-3</v>
      </c>
    </row>
    <row r="46" spans="2:13" ht="15.75">
      <c r="B46" s="81" t="s">
        <v>93</v>
      </c>
      <c r="C46" s="82" t="s">
        <v>94</v>
      </c>
      <c r="D46" s="50">
        <v>2428744</v>
      </c>
      <c r="E46" s="83">
        <f t="shared" si="0"/>
        <v>0.32112400223237098</v>
      </c>
    </row>
    <row r="47" spans="2:13" ht="15.75">
      <c r="B47" s="81" t="s">
        <v>95</v>
      </c>
      <c r="C47" s="82" t="s">
        <v>96</v>
      </c>
      <c r="D47" s="50">
        <v>723124</v>
      </c>
      <c r="E47" s="83">
        <f t="shared" si="0"/>
        <v>9.5610106701357181E-2</v>
      </c>
    </row>
    <row r="48" spans="2:13" ht="16.5" thickBot="1">
      <c r="B48" s="78" t="s">
        <v>97</v>
      </c>
      <c r="C48" s="79" t="s">
        <v>5</v>
      </c>
      <c r="D48" s="46">
        <f>SUM(D5:D47)</f>
        <v>7563259</v>
      </c>
      <c r="E48" s="80">
        <f t="shared" si="0"/>
        <v>1</v>
      </c>
    </row>
    <row r="49" spans="4:4">
      <c r="D49" s="30"/>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7" sqref="G7"/>
    </sheetView>
  </sheetViews>
  <sheetFormatPr defaultRowHeight="15"/>
  <cols>
    <col min="2" max="2" width="11.7109375" customWidth="1"/>
    <col min="3" max="3" width="19.28515625" customWidth="1"/>
    <col min="4" max="4" width="36.7109375" customWidth="1"/>
    <col min="5" max="16384" width="9.140625" style="9"/>
  </cols>
  <sheetData>
    <row r="1" spans="2:4" ht="15.75" thickBot="1"/>
    <row r="2" spans="2:4" ht="63.75" customHeight="1">
      <c r="B2" s="119" t="s">
        <v>211</v>
      </c>
      <c r="C2" s="120"/>
      <c r="D2" s="121"/>
    </row>
    <row r="3" spans="2:4" ht="65.25" customHeight="1">
      <c r="B3" s="117" t="s">
        <v>6</v>
      </c>
      <c r="C3" s="118"/>
      <c r="D3" s="84" t="s">
        <v>187</v>
      </c>
    </row>
    <row r="4" spans="2:4">
      <c r="B4" s="75" t="s">
        <v>8</v>
      </c>
      <c r="C4" s="76" t="s">
        <v>148</v>
      </c>
      <c r="D4" s="85"/>
    </row>
    <row r="5" spans="2:4" ht="15.75">
      <c r="B5" s="86"/>
      <c r="C5" s="82" t="s">
        <v>149</v>
      </c>
      <c r="D5" s="87">
        <v>12145</v>
      </c>
    </row>
    <row r="6" spans="2:4" ht="15.75">
      <c r="B6" s="86" t="s">
        <v>13</v>
      </c>
      <c r="C6" s="82" t="s">
        <v>14</v>
      </c>
      <c r="D6" s="87">
        <v>75542</v>
      </c>
    </row>
    <row r="7" spans="2:4" ht="15.75">
      <c r="B7" s="86" t="s">
        <v>15</v>
      </c>
      <c r="C7" s="82" t="s">
        <v>16</v>
      </c>
      <c r="D7" s="87">
        <v>96486</v>
      </c>
    </row>
    <row r="8" spans="2:4" ht="15.75">
      <c r="B8" s="86" t="s">
        <v>17</v>
      </c>
      <c r="C8" s="82" t="s">
        <v>18</v>
      </c>
      <c r="D8" s="87">
        <v>144291</v>
      </c>
    </row>
    <row r="9" spans="2:4" ht="15.75">
      <c r="B9" s="86" t="s">
        <v>19</v>
      </c>
      <c r="C9" s="82" t="s">
        <v>20</v>
      </c>
      <c r="D9" s="87">
        <v>92277</v>
      </c>
    </row>
    <row r="10" spans="2:4" ht="15.75">
      <c r="B10" s="86" t="s">
        <v>21</v>
      </c>
      <c r="C10" s="82" t="s">
        <v>22</v>
      </c>
      <c r="D10" s="87">
        <v>129525</v>
      </c>
    </row>
    <row r="11" spans="2:4" ht="15.75">
      <c r="B11" s="86" t="s">
        <v>23</v>
      </c>
      <c r="C11" s="82" t="s">
        <v>24</v>
      </c>
      <c r="D11" s="87">
        <v>49248</v>
      </c>
    </row>
    <row r="12" spans="2:4" ht="15.75">
      <c r="B12" s="86" t="s">
        <v>25</v>
      </c>
      <c r="C12" s="82" t="s">
        <v>26</v>
      </c>
      <c r="D12" s="87">
        <v>48850</v>
      </c>
    </row>
    <row r="13" spans="2:4" ht="15.75">
      <c r="B13" s="86" t="s">
        <v>27</v>
      </c>
      <c r="C13" s="82" t="s">
        <v>28</v>
      </c>
      <c r="D13" s="87">
        <v>133183</v>
      </c>
    </row>
    <row r="14" spans="2:4" ht="15.75">
      <c r="B14" s="86" t="s">
        <v>29</v>
      </c>
      <c r="C14" s="82" t="s">
        <v>30</v>
      </c>
      <c r="D14" s="87">
        <v>55016</v>
      </c>
    </row>
    <row r="15" spans="2:4" ht="15.75">
      <c r="B15" s="86" t="s">
        <v>31</v>
      </c>
      <c r="C15" s="82" t="s">
        <v>32</v>
      </c>
      <c r="D15" s="87">
        <v>70668</v>
      </c>
    </row>
    <row r="16" spans="2:4" ht="15.75">
      <c r="B16" s="86" t="s">
        <v>33</v>
      </c>
      <c r="C16" s="82" t="s">
        <v>34</v>
      </c>
      <c r="D16" s="87">
        <v>43713</v>
      </c>
    </row>
    <row r="17" spans="2:4" ht="15.75">
      <c r="B17" s="86" t="s">
        <v>35</v>
      </c>
      <c r="C17" s="82" t="s">
        <v>36</v>
      </c>
      <c r="D17" s="87">
        <v>175451</v>
      </c>
    </row>
    <row r="18" spans="2:4" ht="15.75">
      <c r="B18" s="86" t="s">
        <v>37</v>
      </c>
      <c r="C18" s="82" t="s">
        <v>38</v>
      </c>
      <c r="D18" s="87">
        <v>139861</v>
      </c>
    </row>
    <row r="19" spans="2:4" ht="15.75">
      <c r="B19" s="86" t="s">
        <v>39</v>
      </c>
      <c r="C19" s="82" t="s">
        <v>40</v>
      </c>
      <c r="D19" s="87">
        <v>40030</v>
      </c>
    </row>
    <row r="20" spans="2:4" ht="15.75">
      <c r="B20" s="86" t="s">
        <v>41</v>
      </c>
      <c r="C20" s="82" t="s">
        <v>42</v>
      </c>
      <c r="D20" s="87">
        <v>86687</v>
      </c>
    </row>
    <row r="21" spans="2:4" ht="15.75">
      <c r="B21" s="86" t="s">
        <v>43</v>
      </c>
      <c r="C21" s="82" t="s">
        <v>44</v>
      </c>
      <c r="D21" s="87">
        <v>107981</v>
      </c>
    </row>
    <row r="22" spans="2:4" ht="15.75">
      <c r="B22" s="86" t="s">
        <v>45</v>
      </c>
      <c r="C22" s="82" t="s">
        <v>46</v>
      </c>
      <c r="D22" s="87">
        <v>87428</v>
      </c>
    </row>
    <row r="23" spans="2:4" ht="15.75">
      <c r="B23" s="86" t="s">
        <v>47</v>
      </c>
      <c r="C23" s="82" t="s">
        <v>48</v>
      </c>
      <c r="D23" s="87">
        <v>65703</v>
      </c>
    </row>
    <row r="24" spans="2:4" ht="15.75">
      <c r="B24" s="86" t="s">
        <v>49</v>
      </c>
      <c r="C24" s="82" t="s">
        <v>50</v>
      </c>
      <c r="D24" s="87">
        <v>57885</v>
      </c>
    </row>
    <row r="25" spans="2:4" ht="15.75">
      <c r="B25" s="86" t="s">
        <v>51</v>
      </c>
      <c r="C25" s="82" t="s">
        <v>52</v>
      </c>
      <c r="D25" s="87">
        <v>82424</v>
      </c>
    </row>
    <row r="26" spans="2:4" ht="15.75">
      <c r="B26" s="86" t="s">
        <v>53</v>
      </c>
      <c r="C26" s="82" t="s">
        <v>54</v>
      </c>
      <c r="D26" s="87">
        <v>47025</v>
      </c>
    </row>
    <row r="27" spans="2:4" ht="15.75">
      <c r="B27" s="86" t="s">
        <v>55</v>
      </c>
      <c r="C27" s="82" t="s">
        <v>56</v>
      </c>
      <c r="D27" s="87">
        <v>137569</v>
      </c>
    </row>
    <row r="28" spans="2:4" ht="15.75">
      <c r="B28" s="86" t="s">
        <v>57</v>
      </c>
      <c r="C28" s="82" t="s">
        <v>58</v>
      </c>
      <c r="D28" s="87">
        <v>44287</v>
      </c>
    </row>
    <row r="29" spans="2:4" ht="15.75">
      <c r="B29" s="86" t="s">
        <v>59</v>
      </c>
      <c r="C29" s="82" t="s">
        <v>60</v>
      </c>
      <c r="D29" s="87">
        <v>85148</v>
      </c>
    </row>
    <row r="30" spans="2:4" ht="15.75">
      <c r="B30" s="86" t="s">
        <v>61</v>
      </c>
      <c r="C30" s="82" t="s">
        <v>62</v>
      </c>
      <c r="D30" s="87">
        <v>38514</v>
      </c>
    </row>
    <row r="31" spans="2:4" ht="15.75">
      <c r="B31" s="86" t="s">
        <v>63</v>
      </c>
      <c r="C31" s="82" t="s">
        <v>64</v>
      </c>
      <c r="D31" s="87">
        <v>108754</v>
      </c>
    </row>
    <row r="32" spans="2:4" ht="15.75">
      <c r="B32" s="86" t="s">
        <v>65</v>
      </c>
      <c r="C32" s="82" t="s">
        <v>66</v>
      </c>
      <c r="D32" s="87">
        <v>68300</v>
      </c>
    </row>
    <row r="33" spans="2:12" ht="15.75">
      <c r="B33" s="86" t="s">
        <v>67</v>
      </c>
      <c r="C33" s="82" t="s">
        <v>68</v>
      </c>
      <c r="D33" s="87">
        <v>65879</v>
      </c>
    </row>
    <row r="34" spans="2:12" ht="15.75">
      <c r="B34" s="86" t="s">
        <v>69</v>
      </c>
      <c r="C34" s="82" t="s">
        <v>70</v>
      </c>
      <c r="D34" s="87">
        <v>164413</v>
      </c>
    </row>
    <row r="35" spans="2:12" ht="15.75">
      <c r="B35" s="86" t="s">
        <v>71</v>
      </c>
      <c r="C35" s="82" t="s">
        <v>72</v>
      </c>
      <c r="D35" s="87">
        <v>64638</v>
      </c>
    </row>
    <row r="36" spans="2:12" ht="15.75">
      <c r="B36" s="86" t="s">
        <v>73</v>
      </c>
      <c r="C36" s="82" t="s">
        <v>74</v>
      </c>
      <c r="D36" s="87">
        <v>43171</v>
      </c>
    </row>
    <row r="37" spans="2:12" ht="15.75">
      <c r="B37" s="86" t="s">
        <v>75</v>
      </c>
      <c r="C37" s="82" t="s">
        <v>76</v>
      </c>
      <c r="D37" s="87">
        <v>98334</v>
      </c>
    </row>
    <row r="38" spans="2:12" ht="15.75">
      <c r="B38" s="86" t="s">
        <v>77</v>
      </c>
      <c r="C38" s="82" t="s">
        <v>78</v>
      </c>
      <c r="D38" s="87">
        <v>90355</v>
      </c>
    </row>
    <row r="39" spans="2:12" ht="15.75">
      <c r="B39" s="86" t="s">
        <v>79</v>
      </c>
      <c r="C39" s="82" t="s">
        <v>80</v>
      </c>
      <c r="D39" s="87">
        <v>53605</v>
      </c>
    </row>
    <row r="40" spans="2:12" ht="15.75">
      <c r="B40" s="86" t="s">
        <v>81</v>
      </c>
      <c r="C40" s="82" t="s">
        <v>82</v>
      </c>
      <c r="D40" s="87">
        <v>170174</v>
      </c>
    </row>
    <row r="41" spans="2:12" ht="15.75">
      <c r="B41" s="86" t="s">
        <v>83</v>
      </c>
      <c r="C41" s="82" t="s">
        <v>84</v>
      </c>
      <c r="D41" s="87">
        <v>35644</v>
      </c>
    </row>
    <row r="42" spans="2:12" ht="15.75">
      <c r="B42" s="86" t="s">
        <v>85</v>
      </c>
      <c r="C42" s="82" t="s">
        <v>86</v>
      </c>
      <c r="D42" s="87">
        <v>49879</v>
      </c>
    </row>
    <row r="43" spans="2:12" ht="15.75">
      <c r="B43" s="86" t="s">
        <v>87</v>
      </c>
      <c r="C43" s="82" t="s">
        <v>88</v>
      </c>
      <c r="D43" s="87">
        <v>68488</v>
      </c>
    </row>
    <row r="44" spans="2:12" ht="15.75">
      <c r="B44" s="86" t="s">
        <v>89</v>
      </c>
      <c r="C44" s="82" t="s">
        <v>90</v>
      </c>
      <c r="D44" s="87">
        <v>45688</v>
      </c>
      <c r="L44" s="22"/>
    </row>
    <row r="45" spans="2:12" ht="15.75">
      <c r="B45" s="86" t="s">
        <v>91</v>
      </c>
      <c r="C45" s="82" t="s">
        <v>92</v>
      </c>
      <c r="D45" s="87">
        <v>50589</v>
      </c>
    </row>
    <row r="46" spans="2:12" ht="15.75">
      <c r="B46" s="86" t="s">
        <v>93</v>
      </c>
      <c r="C46" s="82" t="s">
        <v>94</v>
      </c>
      <c r="D46" s="87">
        <v>63123</v>
      </c>
    </row>
    <row r="47" spans="2:12" ht="15.75">
      <c r="B47" s="86">
        <v>421</v>
      </c>
      <c r="C47" s="82" t="s">
        <v>94</v>
      </c>
      <c r="D47" s="87">
        <v>92603</v>
      </c>
    </row>
    <row r="48" spans="2:12" ht="15.75">
      <c r="B48" s="86">
        <v>431</v>
      </c>
      <c r="C48" s="82" t="s">
        <v>94</v>
      </c>
      <c r="D48" s="87">
        <v>120481</v>
      </c>
    </row>
    <row r="49" spans="2:4" ht="15.75">
      <c r="B49" s="86">
        <v>441</v>
      </c>
      <c r="C49" s="82" t="s">
        <v>94</v>
      </c>
      <c r="D49" s="87">
        <v>91172</v>
      </c>
    </row>
    <row r="50" spans="2:4" ht="15.75">
      <c r="B50" s="86">
        <v>451</v>
      </c>
      <c r="C50" s="82" t="s">
        <v>94</v>
      </c>
      <c r="D50" s="87">
        <v>76308</v>
      </c>
    </row>
    <row r="51" spans="2:4" ht="15.75">
      <c r="B51" s="86">
        <v>461</v>
      </c>
      <c r="C51" s="82" t="s">
        <v>94</v>
      </c>
      <c r="D51" s="87">
        <v>110764</v>
      </c>
    </row>
    <row r="52" spans="2:4" ht="15.75">
      <c r="B52" s="86" t="s">
        <v>95</v>
      </c>
      <c r="C52" s="82" t="s">
        <v>96</v>
      </c>
      <c r="D52" s="87">
        <v>127311</v>
      </c>
    </row>
    <row r="53" spans="2:4" ht="16.5" thickBot="1">
      <c r="B53" s="78" t="s">
        <v>97</v>
      </c>
      <c r="C53" s="79" t="s">
        <v>5</v>
      </c>
      <c r="D53" s="88">
        <f>SUM(D5:D52)</f>
        <v>4006610</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9"/>
  <sheetViews>
    <sheetView workbookViewId="0">
      <selection activeCell="C17" sqref="C17"/>
    </sheetView>
  </sheetViews>
  <sheetFormatPr defaultRowHeight="12.75"/>
  <cols>
    <col min="1" max="1" width="12.140625" customWidth="1"/>
    <col min="2" max="2" width="33.85546875" customWidth="1"/>
    <col min="3" max="3" width="39" customWidth="1"/>
  </cols>
  <sheetData>
    <row r="1" spans="2:3" ht="13.5" thickBot="1"/>
    <row r="2" spans="2:3" ht="38.25" customHeight="1">
      <c r="B2" s="114" t="s">
        <v>212</v>
      </c>
      <c r="C2" s="116"/>
    </row>
    <row r="3" spans="2:3">
      <c r="B3" s="75" t="s">
        <v>146</v>
      </c>
      <c r="C3" s="85" t="s">
        <v>7</v>
      </c>
    </row>
    <row r="4" spans="2:3" ht="15">
      <c r="B4" s="89" t="s">
        <v>160</v>
      </c>
      <c r="C4" s="51">
        <v>108011</v>
      </c>
    </row>
    <row r="5" spans="2:3" ht="15">
      <c r="B5" s="89" t="s">
        <v>164</v>
      </c>
      <c r="C5" s="51">
        <v>107613</v>
      </c>
    </row>
    <row r="6" spans="2:3" ht="15">
      <c r="B6" s="89" t="s">
        <v>168</v>
      </c>
      <c r="C6" s="51">
        <v>107162</v>
      </c>
    </row>
    <row r="7" spans="2:3" ht="15">
      <c r="B7" s="89" t="s">
        <v>171</v>
      </c>
      <c r="C7" s="51">
        <v>106920</v>
      </c>
    </row>
    <row r="8" spans="2:3" ht="15">
      <c r="B8" s="89" t="s">
        <v>176</v>
      </c>
      <c r="C8" s="51">
        <v>106677</v>
      </c>
    </row>
    <row r="9" spans="2:3" ht="15.75" thickBot="1">
      <c r="B9" s="90" t="s">
        <v>188</v>
      </c>
      <c r="C9" s="74">
        <v>106275</v>
      </c>
    </row>
  </sheetData>
  <mergeCells count="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2" sqref="E22"/>
    </sheetView>
  </sheetViews>
  <sheetFormatPr defaultColWidth="11.42578125" defaultRowHeight="12.75"/>
  <cols>
    <col min="2" max="2" width="6.28515625" customWidth="1"/>
    <col min="3" max="3" width="19.28515625" style="7" customWidth="1"/>
    <col min="4" max="4" width="23.7109375" customWidth="1"/>
    <col min="5" max="6" width="13.85546875" bestFit="1" customWidth="1"/>
  </cols>
  <sheetData>
    <row r="1" spans="2:8" ht="13.5" thickBot="1"/>
    <row r="2" spans="2:8" ht="46.5" customHeight="1">
      <c r="B2" s="93" t="s">
        <v>213</v>
      </c>
      <c r="C2" s="94"/>
      <c r="D2" s="94"/>
      <c r="E2" s="94"/>
      <c r="F2" s="95"/>
    </row>
    <row r="3" spans="2:8" ht="23.25" customHeight="1">
      <c r="B3" s="97" t="s">
        <v>4</v>
      </c>
      <c r="C3" s="92" t="s">
        <v>125</v>
      </c>
      <c r="D3" s="92" t="s">
        <v>98</v>
      </c>
      <c r="E3" s="92" t="s">
        <v>100</v>
      </c>
      <c r="F3" s="99"/>
    </row>
    <row r="4" spans="2:8" ht="47.25" customHeight="1">
      <c r="B4" s="97"/>
      <c r="C4" s="92"/>
      <c r="D4" s="92"/>
      <c r="E4" s="43" t="s">
        <v>131</v>
      </c>
      <c r="F4" s="53" t="s">
        <v>132</v>
      </c>
    </row>
    <row r="5" spans="2:8" ht="15">
      <c r="B5" s="48">
        <f>k_total_tec_0620!B6</f>
        <v>1</v>
      </c>
      <c r="C5" s="91" t="str">
        <f>k_total_tec_0620!C6</f>
        <v>METROPOLITAN LIFE</v>
      </c>
      <c r="D5" s="50">
        <f t="shared" ref="D5:D11" si="0">E5+F5</f>
        <v>1057907</v>
      </c>
      <c r="E5" s="50">
        <v>505041</v>
      </c>
      <c r="F5" s="51">
        <v>552866</v>
      </c>
      <c r="G5" s="4"/>
      <c r="H5" s="4"/>
    </row>
    <row r="6" spans="2:8" ht="15">
      <c r="B6" s="52">
        <f>k_total_tec_0620!B7</f>
        <v>2</v>
      </c>
      <c r="C6" s="91" t="str">
        <f>k_total_tec_0620!C7</f>
        <v>AZT VIITORUL TAU</v>
      </c>
      <c r="D6" s="50">
        <f t="shared" si="0"/>
        <v>1604013</v>
      </c>
      <c r="E6" s="50">
        <v>765887</v>
      </c>
      <c r="F6" s="51">
        <v>838126</v>
      </c>
      <c r="G6" s="4"/>
      <c r="H6" s="4"/>
    </row>
    <row r="7" spans="2:8" ht="15">
      <c r="B7" s="52">
        <f>k_total_tec_0620!B8</f>
        <v>3</v>
      </c>
      <c r="C7" s="49" t="str">
        <f>k_total_tec_0620!C8</f>
        <v>BCR</v>
      </c>
      <c r="D7" s="50">
        <f t="shared" si="0"/>
        <v>680328</v>
      </c>
      <c r="E7" s="50">
        <v>320537</v>
      </c>
      <c r="F7" s="51">
        <v>359791</v>
      </c>
      <c r="G7" s="4"/>
      <c r="H7" s="4"/>
    </row>
    <row r="8" spans="2:8" ht="15">
      <c r="B8" s="52">
        <f>k_total_tec_0620!B9</f>
        <v>4</v>
      </c>
      <c r="C8" s="49" t="str">
        <f>k_total_tec_0620!C9</f>
        <v>BRD</v>
      </c>
      <c r="D8" s="50">
        <f t="shared" si="0"/>
        <v>466639</v>
      </c>
      <c r="E8" s="50">
        <v>218834</v>
      </c>
      <c r="F8" s="51">
        <v>247805</v>
      </c>
      <c r="G8" s="4"/>
      <c r="H8" s="4"/>
    </row>
    <row r="9" spans="2:8" ht="15">
      <c r="B9" s="52">
        <f>k_total_tec_0620!B10</f>
        <v>5</v>
      </c>
      <c r="C9" s="49" t="str">
        <f>k_total_tec_0620!C10</f>
        <v>VITAL</v>
      </c>
      <c r="D9" s="50">
        <f t="shared" si="0"/>
        <v>946538</v>
      </c>
      <c r="E9" s="50">
        <v>444447</v>
      </c>
      <c r="F9" s="51">
        <v>502091</v>
      </c>
      <c r="G9" s="4"/>
      <c r="H9" s="4"/>
    </row>
    <row r="10" spans="2:8" ht="15">
      <c r="B10" s="52">
        <f>k_total_tec_0620!B11</f>
        <v>6</v>
      </c>
      <c r="C10" s="49" t="str">
        <f>k_total_tec_0620!C11</f>
        <v>ARIPI</v>
      </c>
      <c r="D10" s="50">
        <f t="shared" si="0"/>
        <v>781319</v>
      </c>
      <c r="E10" s="50">
        <v>369018</v>
      </c>
      <c r="F10" s="51">
        <v>412301</v>
      </c>
      <c r="G10" s="4"/>
      <c r="H10" s="4"/>
    </row>
    <row r="11" spans="2:8" ht="15">
      <c r="B11" s="52">
        <f>k_total_tec_0620!B12</f>
        <v>7</v>
      </c>
      <c r="C11" s="49" t="s">
        <v>154</v>
      </c>
      <c r="D11" s="50">
        <f t="shared" si="0"/>
        <v>2026515</v>
      </c>
      <c r="E11" s="50">
        <v>1003380</v>
      </c>
      <c r="F11" s="51">
        <v>1023135</v>
      </c>
      <c r="G11" s="4"/>
      <c r="H11" s="4"/>
    </row>
    <row r="12" spans="2:8" ht="15.75" thickBot="1">
      <c r="B12" s="122" t="s">
        <v>5</v>
      </c>
      <c r="C12" s="123"/>
      <c r="D12" s="46">
        <f>SUM(D5:D11)</f>
        <v>7563259</v>
      </c>
      <c r="E12" s="46">
        <f>SUM(E5:E11)</f>
        <v>3627144</v>
      </c>
      <c r="F12" s="47">
        <f>SUM(F5:F11)</f>
        <v>3936115</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22" sqref="P22"/>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24" sqref="E24"/>
    </sheetView>
  </sheetViews>
  <sheetFormatPr defaultColWidth="11.42578125" defaultRowHeight="12.75"/>
  <cols>
    <col min="2" max="2" width="6.28515625" customWidth="1"/>
    <col min="3" max="3" width="21.4257812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2.75" customHeight="1">
      <c r="B2" s="93" t="s">
        <v>214</v>
      </c>
      <c r="C2" s="94"/>
      <c r="D2" s="94"/>
      <c r="E2" s="94"/>
      <c r="F2" s="94"/>
      <c r="G2" s="94"/>
      <c r="H2" s="94"/>
      <c r="I2" s="94"/>
      <c r="J2" s="94"/>
      <c r="K2" s="94"/>
      <c r="L2" s="94"/>
      <c r="M2" s="94"/>
      <c r="N2" s="94"/>
      <c r="O2" s="94"/>
      <c r="P2" s="95"/>
    </row>
    <row r="3" spans="2:16" ht="23.25" customHeight="1">
      <c r="B3" s="97" t="s">
        <v>4</v>
      </c>
      <c r="C3" s="92" t="s">
        <v>125</v>
      </c>
      <c r="D3" s="92" t="s">
        <v>98</v>
      </c>
      <c r="E3" s="124"/>
      <c r="F3" s="125"/>
      <c r="G3" s="125"/>
      <c r="H3" s="126"/>
      <c r="I3" s="92" t="s">
        <v>100</v>
      </c>
      <c r="J3" s="92"/>
      <c r="K3" s="92"/>
      <c r="L3" s="92"/>
      <c r="M3" s="92"/>
      <c r="N3" s="92"/>
      <c r="O3" s="92"/>
      <c r="P3" s="99"/>
    </row>
    <row r="4" spans="2:16" ht="23.25" customHeight="1">
      <c r="B4" s="97"/>
      <c r="C4" s="92"/>
      <c r="D4" s="92"/>
      <c r="E4" s="92" t="s">
        <v>5</v>
      </c>
      <c r="F4" s="92"/>
      <c r="G4" s="92"/>
      <c r="H4" s="92"/>
      <c r="I4" s="92" t="s">
        <v>133</v>
      </c>
      <c r="J4" s="92"/>
      <c r="K4" s="92"/>
      <c r="L4" s="92"/>
      <c r="M4" s="92" t="s">
        <v>134</v>
      </c>
      <c r="N4" s="92"/>
      <c r="O4" s="92"/>
      <c r="P4" s="99"/>
    </row>
    <row r="5" spans="2:16" ht="47.25" customHeight="1">
      <c r="B5" s="97"/>
      <c r="C5" s="92"/>
      <c r="D5" s="92"/>
      <c r="E5" s="43" t="s">
        <v>135</v>
      </c>
      <c r="F5" s="43" t="s">
        <v>136</v>
      </c>
      <c r="G5" s="43" t="s">
        <v>151</v>
      </c>
      <c r="H5" s="43" t="s">
        <v>150</v>
      </c>
      <c r="I5" s="43" t="s">
        <v>135</v>
      </c>
      <c r="J5" s="43" t="s">
        <v>136</v>
      </c>
      <c r="K5" s="43" t="s">
        <v>151</v>
      </c>
      <c r="L5" s="43" t="s">
        <v>150</v>
      </c>
      <c r="M5" s="43" t="s">
        <v>135</v>
      </c>
      <c r="N5" s="43" t="s">
        <v>136</v>
      </c>
      <c r="O5" s="43" t="s">
        <v>151</v>
      </c>
      <c r="P5" s="53" t="s">
        <v>150</v>
      </c>
    </row>
    <row r="6" spans="2:16" ht="18" hidden="1" customHeight="1">
      <c r="B6" s="32"/>
      <c r="C6" s="16"/>
      <c r="D6" s="17" t="s">
        <v>137</v>
      </c>
      <c r="E6" s="17" t="s">
        <v>138</v>
      </c>
      <c r="F6" s="17" t="s">
        <v>139</v>
      </c>
      <c r="G6" s="17"/>
      <c r="H6" s="17" t="s">
        <v>140</v>
      </c>
      <c r="I6" s="17" t="s">
        <v>138</v>
      </c>
      <c r="J6" s="17" t="s">
        <v>139</v>
      </c>
      <c r="K6" s="17"/>
      <c r="L6" s="17" t="s">
        <v>140</v>
      </c>
      <c r="M6" s="17" t="s">
        <v>141</v>
      </c>
      <c r="N6" s="17" t="s">
        <v>142</v>
      </c>
      <c r="O6" s="17"/>
      <c r="P6" s="18" t="s">
        <v>143</v>
      </c>
    </row>
    <row r="7" spans="2:16" ht="15">
      <c r="B7" s="37">
        <f>k_total_tec_0620!B6</f>
        <v>1</v>
      </c>
      <c r="C7" s="35" t="str">
        <f>k_total_tec_0620!C6</f>
        <v>METROPOLITAN LIFE</v>
      </c>
      <c r="D7" s="34">
        <f>SUM(E7+F7+G7+H7)</f>
        <v>1057907</v>
      </c>
      <c r="E7" s="34">
        <f>I7+M7</f>
        <v>105212</v>
      </c>
      <c r="F7" s="34">
        <f>J7+N7</f>
        <v>351022</v>
      </c>
      <c r="G7" s="34">
        <f>K7+O7</f>
        <v>362294</v>
      </c>
      <c r="H7" s="34">
        <f>L7+P7</f>
        <v>239379</v>
      </c>
      <c r="I7" s="34">
        <v>47996</v>
      </c>
      <c r="J7" s="34">
        <v>164221</v>
      </c>
      <c r="K7" s="34">
        <v>170826</v>
      </c>
      <c r="L7" s="34">
        <v>121998</v>
      </c>
      <c r="M7" s="34">
        <v>57216</v>
      </c>
      <c r="N7" s="34">
        <v>186801</v>
      </c>
      <c r="O7" s="34">
        <v>191468</v>
      </c>
      <c r="P7" s="38">
        <v>117381</v>
      </c>
    </row>
    <row r="8" spans="2:16" ht="15">
      <c r="B8" s="39">
        <f>k_total_tec_0620!B7</f>
        <v>2</v>
      </c>
      <c r="C8" s="35" t="str">
        <f>k_total_tec_0620!C7</f>
        <v>AZT VIITORUL TAU</v>
      </c>
      <c r="D8" s="34">
        <f t="shared" ref="D8:D13" si="0">SUM(E8+F8+G8+H8)</f>
        <v>1604013</v>
      </c>
      <c r="E8" s="34">
        <f t="shared" ref="E8:E13" si="1">I8+M8</f>
        <v>104950</v>
      </c>
      <c r="F8" s="34">
        <f t="shared" ref="F8:F13" si="2">J8+N8</f>
        <v>379967</v>
      </c>
      <c r="G8" s="34">
        <f t="shared" ref="G8:G13" si="3">K8+O8</f>
        <v>650359</v>
      </c>
      <c r="H8" s="34">
        <f t="shared" ref="H8:H13" si="4">L8+P8</f>
        <v>468737</v>
      </c>
      <c r="I8" s="34">
        <v>47855</v>
      </c>
      <c r="J8" s="34">
        <v>176826</v>
      </c>
      <c r="K8" s="34">
        <v>304981</v>
      </c>
      <c r="L8" s="34">
        <v>236225</v>
      </c>
      <c r="M8" s="34">
        <v>57095</v>
      </c>
      <c r="N8" s="34">
        <v>203141</v>
      </c>
      <c r="O8" s="34">
        <v>345378</v>
      </c>
      <c r="P8" s="38">
        <v>232512</v>
      </c>
    </row>
    <row r="9" spans="2:16" ht="15">
      <c r="B9" s="39">
        <f>k_total_tec_0620!B8</f>
        <v>3</v>
      </c>
      <c r="C9" s="35" t="str">
        <f>k_total_tec_0620!C8</f>
        <v>BCR</v>
      </c>
      <c r="D9" s="34">
        <f t="shared" si="0"/>
        <v>680328</v>
      </c>
      <c r="E9" s="34">
        <f t="shared" si="1"/>
        <v>109414</v>
      </c>
      <c r="F9" s="34">
        <f t="shared" si="2"/>
        <v>282239</v>
      </c>
      <c r="G9" s="34">
        <f t="shared" si="3"/>
        <v>167748</v>
      </c>
      <c r="H9" s="34">
        <f t="shared" si="4"/>
        <v>120927</v>
      </c>
      <c r="I9" s="34">
        <v>49801</v>
      </c>
      <c r="J9" s="34">
        <v>134142</v>
      </c>
      <c r="K9" s="34">
        <v>77343</v>
      </c>
      <c r="L9" s="34">
        <v>59251</v>
      </c>
      <c r="M9" s="34">
        <v>59613</v>
      </c>
      <c r="N9" s="34">
        <v>148097</v>
      </c>
      <c r="O9" s="34">
        <v>90405</v>
      </c>
      <c r="P9" s="38">
        <v>61676</v>
      </c>
    </row>
    <row r="10" spans="2:16" ht="15">
      <c r="B10" s="39">
        <f>k_total_tec_0620!B9</f>
        <v>4</v>
      </c>
      <c r="C10" s="35" t="str">
        <f>k_total_tec_0620!C9</f>
        <v>BRD</v>
      </c>
      <c r="D10" s="34">
        <f t="shared" si="0"/>
        <v>466639</v>
      </c>
      <c r="E10" s="34">
        <f t="shared" si="1"/>
        <v>113353</v>
      </c>
      <c r="F10" s="34">
        <f t="shared" si="2"/>
        <v>208601</v>
      </c>
      <c r="G10" s="34">
        <f t="shared" si="3"/>
        <v>97738</v>
      </c>
      <c r="H10" s="34">
        <f t="shared" si="4"/>
        <v>46947</v>
      </c>
      <c r="I10" s="34">
        <v>51618</v>
      </c>
      <c r="J10" s="34">
        <v>99680</v>
      </c>
      <c r="K10" s="34">
        <v>44957</v>
      </c>
      <c r="L10" s="34">
        <v>22579</v>
      </c>
      <c r="M10" s="34">
        <v>61735</v>
      </c>
      <c r="N10" s="34">
        <v>108921</v>
      </c>
      <c r="O10" s="34">
        <v>52781</v>
      </c>
      <c r="P10" s="38">
        <v>24368</v>
      </c>
    </row>
    <row r="11" spans="2:16" ht="15">
      <c r="B11" s="39">
        <f>k_total_tec_0620!B10</f>
        <v>5</v>
      </c>
      <c r="C11" s="35" t="str">
        <f>k_total_tec_0620!C10</f>
        <v>VITAL</v>
      </c>
      <c r="D11" s="34">
        <f t="shared" si="0"/>
        <v>946538</v>
      </c>
      <c r="E11" s="34">
        <f t="shared" si="1"/>
        <v>105993</v>
      </c>
      <c r="F11" s="34">
        <f t="shared" si="2"/>
        <v>366646</v>
      </c>
      <c r="G11" s="34">
        <f t="shared" si="3"/>
        <v>295097</v>
      </c>
      <c r="H11" s="34">
        <f t="shared" si="4"/>
        <v>178802</v>
      </c>
      <c r="I11" s="34">
        <v>48372</v>
      </c>
      <c r="J11" s="34">
        <v>171940</v>
      </c>
      <c r="K11" s="34">
        <v>134618</v>
      </c>
      <c r="L11" s="34">
        <v>89517</v>
      </c>
      <c r="M11" s="34">
        <v>57621</v>
      </c>
      <c r="N11" s="34">
        <v>194706</v>
      </c>
      <c r="O11" s="34">
        <v>160479</v>
      </c>
      <c r="P11" s="38">
        <v>89285</v>
      </c>
    </row>
    <row r="12" spans="2:16" ht="15">
      <c r="B12" s="39">
        <f>k_total_tec_0620!B11</f>
        <v>6</v>
      </c>
      <c r="C12" s="35" t="str">
        <f>k_total_tec_0620!C11</f>
        <v>ARIPI</v>
      </c>
      <c r="D12" s="34">
        <f t="shared" si="0"/>
        <v>781319</v>
      </c>
      <c r="E12" s="34">
        <f t="shared" si="1"/>
        <v>104802</v>
      </c>
      <c r="F12" s="34">
        <f t="shared" si="2"/>
        <v>275977</v>
      </c>
      <c r="G12" s="34">
        <f t="shared" si="3"/>
        <v>241669</v>
      </c>
      <c r="H12" s="34">
        <f t="shared" si="4"/>
        <v>158871</v>
      </c>
      <c r="I12" s="34">
        <v>47786</v>
      </c>
      <c r="J12" s="34">
        <v>129398</v>
      </c>
      <c r="K12" s="34">
        <v>111656</v>
      </c>
      <c r="L12" s="34">
        <v>80178</v>
      </c>
      <c r="M12" s="34">
        <v>57016</v>
      </c>
      <c r="N12" s="34">
        <v>146579</v>
      </c>
      <c r="O12" s="34">
        <v>130013</v>
      </c>
      <c r="P12" s="38">
        <v>78693</v>
      </c>
    </row>
    <row r="13" spans="2:16" ht="15">
      <c r="B13" s="39">
        <f>k_total_tec_0620!B12</f>
        <v>7</v>
      </c>
      <c r="C13" s="35" t="s">
        <v>154</v>
      </c>
      <c r="D13" s="34">
        <f t="shared" si="0"/>
        <v>2026515</v>
      </c>
      <c r="E13" s="34">
        <f t="shared" si="1"/>
        <v>119798</v>
      </c>
      <c r="F13" s="34">
        <f t="shared" si="2"/>
        <v>416496</v>
      </c>
      <c r="G13" s="34">
        <f t="shared" si="3"/>
        <v>856772</v>
      </c>
      <c r="H13" s="34">
        <f t="shared" si="4"/>
        <v>633449</v>
      </c>
      <c r="I13" s="34">
        <v>55253</v>
      </c>
      <c r="J13" s="34">
        <v>196380</v>
      </c>
      <c r="K13" s="34">
        <v>423820</v>
      </c>
      <c r="L13" s="34">
        <v>327927</v>
      </c>
      <c r="M13" s="34">
        <v>64545</v>
      </c>
      <c r="N13" s="34">
        <v>220116</v>
      </c>
      <c r="O13" s="34">
        <v>432952</v>
      </c>
      <c r="P13" s="38">
        <v>305522</v>
      </c>
    </row>
    <row r="14" spans="2:16" ht="15.75" thickBot="1">
      <c r="B14" s="127" t="s">
        <v>5</v>
      </c>
      <c r="C14" s="128"/>
      <c r="D14" s="73">
        <f t="shared" ref="D14:P14" si="5">SUM(D7:D13)</f>
        <v>7563259</v>
      </c>
      <c r="E14" s="73">
        <f t="shared" si="5"/>
        <v>763522</v>
      </c>
      <c r="F14" s="73">
        <f t="shared" si="5"/>
        <v>2280948</v>
      </c>
      <c r="G14" s="73">
        <f t="shared" si="5"/>
        <v>2671677</v>
      </c>
      <c r="H14" s="73">
        <f t="shared" si="5"/>
        <v>1847112</v>
      </c>
      <c r="I14" s="73">
        <f t="shared" si="5"/>
        <v>348681</v>
      </c>
      <c r="J14" s="73">
        <f t="shared" si="5"/>
        <v>1072587</v>
      </c>
      <c r="K14" s="73">
        <f t="shared" si="5"/>
        <v>1268201</v>
      </c>
      <c r="L14" s="73">
        <f t="shared" si="5"/>
        <v>937675</v>
      </c>
      <c r="M14" s="73">
        <f t="shared" si="5"/>
        <v>414841</v>
      </c>
      <c r="N14" s="73">
        <f t="shared" si="5"/>
        <v>1208361</v>
      </c>
      <c r="O14" s="73">
        <f t="shared" si="5"/>
        <v>1403476</v>
      </c>
      <c r="P14" s="74">
        <f t="shared" si="5"/>
        <v>909437</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Q35" sqref="Q35"/>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4" sqref="N4"/>
    </sheetView>
  </sheetViews>
  <sheetFormatPr defaultRowHeight="12.75"/>
  <cols>
    <col min="2" max="2" width="6.42578125" customWidth="1"/>
    <col min="3" max="3" width="20.4257812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51" customHeight="1">
      <c r="B2" s="93" t="s">
        <v>189</v>
      </c>
      <c r="C2" s="94"/>
      <c r="D2" s="94"/>
      <c r="E2" s="94"/>
      <c r="F2" s="94"/>
      <c r="G2" s="94"/>
      <c r="H2" s="94"/>
      <c r="I2" s="94"/>
      <c r="J2" s="94"/>
      <c r="K2" s="95"/>
    </row>
    <row r="3" spans="2:11" ht="69.75" customHeight="1">
      <c r="B3" s="97" t="s">
        <v>4</v>
      </c>
      <c r="C3" s="92" t="s">
        <v>125</v>
      </c>
      <c r="D3" s="92" t="s">
        <v>156</v>
      </c>
      <c r="E3" s="92" t="s">
        <v>99</v>
      </c>
      <c r="F3" s="92"/>
      <c r="G3" s="92" t="s">
        <v>191</v>
      </c>
      <c r="H3" s="92"/>
      <c r="I3" s="92"/>
      <c r="J3" s="92" t="s">
        <v>100</v>
      </c>
      <c r="K3" s="99"/>
    </row>
    <row r="4" spans="2:11" ht="119.25" customHeight="1">
      <c r="B4" s="97" t="s">
        <v>4</v>
      </c>
      <c r="C4" s="92"/>
      <c r="D4" s="92"/>
      <c r="E4" s="43" t="s">
        <v>10</v>
      </c>
      <c r="F4" s="43" t="s">
        <v>101</v>
      </c>
      <c r="G4" s="43" t="s">
        <v>10</v>
      </c>
      <c r="H4" s="43" t="s">
        <v>102</v>
      </c>
      <c r="I4" s="43" t="s">
        <v>101</v>
      </c>
      <c r="J4" s="43" t="s">
        <v>192</v>
      </c>
      <c r="K4" s="53" t="s">
        <v>193</v>
      </c>
    </row>
    <row r="5" spans="2:11" hidden="1">
      <c r="B5" s="28"/>
      <c r="C5" s="26"/>
      <c r="D5" s="27" t="s">
        <v>103</v>
      </c>
      <c r="E5" s="27" t="s">
        <v>104</v>
      </c>
      <c r="F5" s="26"/>
      <c r="G5" s="27" t="s">
        <v>105</v>
      </c>
      <c r="H5" s="26"/>
      <c r="I5" s="26"/>
      <c r="J5" s="27" t="s">
        <v>106</v>
      </c>
      <c r="K5" s="29" t="s">
        <v>107</v>
      </c>
    </row>
    <row r="6" spans="2:11" ht="15">
      <c r="B6" s="48">
        <f>[1]k_total_tec_0609!A10</f>
        <v>1</v>
      </c>
      <c r="C6" s="49" t="s">
        <v>155</v>
      </c>
      <c r="D6" s="50">
        <v>1057907</v>
      </c>
      <c r="E6" s="50">
        <v>551324</v>
      </c>
      <c r="F6" s="55">
        <f>E6/D6</f>
        <v>0.52114599865583644</v>
      </c>
      <c r="G6" s="50">
        <v>151726</v>
      </c>
      <c r="H6" s="55">
        <f t="shared" ref="H6:H13" si="0">G6/$G$13</f>
        <v>0.13676808486280914</v>
      </c>
      <c r="I6" s="55">
        <f t="shared" ref="I6:I13" si="1">G6/D6</f>
        <v>0.14342092452361124</v>
      </c>
      <c r="J6" s="50">
        <v>148681</v>
      </c>
      <c r="K6" s="51">
        <v>3045</v>
      </c>
    </row>
    <row r="7" spans="2:11" ht="15">
      <c r="B7" s="52">
        <v>2</v>
      </c>
      <c r="C7" s="49" t="str">
        <f>[1]k_total_tec_0609!B12</f>
        <v>AZT VIITORUL TAU</v>
      </c>
      <c r="D7" s="50">
        <v>1604013</v>
      </c>
      <c r="E7" s="50">
        <v>867372</v>
      </c>
      <c r="F7" s="55">
        <f t="shared" ref="F7:F12" si="2">E7/D7</f>
        <v>0.54075122832545619</v>
      </c>
      <c r="G7" s="50">
        <v>239740</v>
      </c>
      <c r="H7" s="55">
        <f t="shared" si="0"/>
        <v>0.21610522036440602</v>
      </c>
      <c r="I7" s="55">
        <f t="shared" si="1"/>
        <v>0.14946262904353019</v>
      </c>
      <c r="J7" s="50">
        <v>235336</v>
      </c>
      <c r="K7" s="51">
        <v>4404</v>
      </c>
    </row>
    <row r="8" spans="2:11" ht="15">
      <c r="B8" s="48">
        <f>[1]k_total_tec_0609!A12</f>
        <v>3</v>
      </c>
      <c r="C8" s="49" t="str">
        <f>[1]k_total_tec_0609!B13</f>
        <v>BCR</v>
      </c>
      <c r="D8" s="50">
        <v>680328</v>
      </c>
      <c r="E8" s="50">
        <v>335222</v>
      </c>
      <c r="F8" s="55">
        <f t="shared" si="2"/>
        <v>0.49273585682200349</v>
      </c>
      <c r="G8" s="50">
        <v>97688</v>
      </c>
      <c r="H8" s="55">
        <f t="shared" si="0"/>
        <v>8.805742373804161E-2</v>
      </c>
      <c r="I8" s="55">
        <f t="shared" si="1"/>
        <v>0.14358956268153009</v>
      </c>
      <c r="J8" s="50">
        <v>96005</v>
      </c>
      <c r="K8" s="51">
        <v>1683</v>
      </c>
    </row>
    <row r="9" spans="2:11" ht="15">
      <c r="B9" s="52">
        <v>4</v>
      </c>
      <c r="C9" s="49" t="str">
        <f>[1]k_total_tec_0609!B15</f>
        <v>BRD</v>
      </c>
      <c r="D9" s="50">
        <v>466639</v>
      </c>
      <c r="E9" s="50">
        <v>223265</v>
      </c>
      <c r="F9" s="55">
        <f t="shared" si="2"/>
        <v>0.4784533654495231</v>
      </c>
      <c r="G9" s="50">
        <v>66916</v>
      </c>
      <c r="H9" s="55">
        <f t="shared" si="0"/>
        <v>6.0319082864372202E-2</v>
      </c>
      <c r="I9" s="55">
        <f t="shared" si="1"/>
        <v>0.14339993013871535</v>
      </c>
      <c r="J9" s="50">
        <v>65748</v>
      </c>
      <c r="K9" s="51">
        <v>1168</v>
      </c>
    </row>
    <row r="10" spans="2:11" ht="15">
      <c r="B10" s="48">
        <v>5</v>
      </c>
      <c r="C10" s="49" t="str">
        <f>[1]k_total_tec_0609!B16</f>
        <v>VITAL</v>
      </c>
      <c r="D10" s="50">
        <v>946538</v>
      </c>
      <c r="E10" s="50">
        <v>463624</v>
      </c>
      <c r="F10" s="55">
        <f t="shared" si="2"/>
        <v>0.48981023477134567</v>
      </c>
      <c r="G10" s="50">
        <v>132529</v>
      </c>
      <c r="H10" s="55">
        <f t="shared" si="0"/>
        <v>0.119463622047528</v>
      </c>
      <c r="I10" s="55">
        <f t="shared" si="1"/>
        <v>0.14001445266856694</v>
      </c>
      <c r="J10" s="50">
        <v>130147</v>
      </c>
      <c r="K10" s="51">
        <v>2382</v>
      </c>
    </row>
    <row r="11" spans="2:11" ht="15">
      <c r="B11" s="52">
        <v>6</v>
      </c>
      <c r="C11" s="49" t="str">
        <f>[1]k_total_tec_0609!B18</f>
        <v>ARIPI</v>
      </c>
      <c r="D11" s="50">
        <v>781319</v>
      </c>
      <c r="E11" s="50">
        <v>400793</v>
      </c>
      <c r="F11" s="55">
        <f t="shared" si="2"/>
        <v>0.51296973451304784</v>
      </c>
      <c r="G11" s="50">
        <v>115276</v>
      </c>
      <c r="H11" s="55">
        <f t="shared" si="0"/>
        <v>0.10391150989708546</v>
      </c>
      <c r="I11" s="55">
        <f t="shared" si="1"/>
        <v>0.14754024924518666</v>
      </c>
      <c r="J11" s="50">
        <v>113225</v>
      </c>
      <c r="K11" s="51">
        <v>2051</v>
      </c>
    </row>
    <row r="12" spans="2:11" ht="15">
      <c r="B12" s="48">
        <v>7</v>
      </c>
      <c r="C12" s="49" t="s">
        <v>154</v>
      </c>
      <c r="D12" s="50">
        <v>2026515</v>
      </c>
      <c r="E12" s="50">
        <v>1165010</v>
      </c>
      <c r="F12" s="55">
        <f t="shared" si="2"/>
        <v>0.5748834822342791</v>
      </c>
      <c r="G12" s="50">
        <v>305492</v>
      </c>
      <c r="H12" s="55">
        <f t="shared" si="0"/>
        <v>0.27537505622575759</v>
      </c>
      <c r="I12" s="55">
        <f t="shared" si="1"/>
        <v>0.15074746547644602</v>
      </c>
      <c r="J12" s="50">
        <v>299165</v>
      </c>
      <c r="K12" s="51">
        <v>6327</v>
      </c>
    </row>
    <row r="13" spans="2:11" ht="15.75" thickBot="1">
      <c r="B13" s="44"/>
      <c r="C13" s="45"/>
      <c r="D13" s="46">
        <f>SUM(D6:D12)</f>
        <v>7563259</v>
      </c>
      <c r="E13" s="46">
        <f>SUM(E6:E12)</f>
        <v>4006610</v>
      </c>
      <c r="F13" s="54">
        <f>E13/D13</f>
        <v>0.52974650213618235</v>
      </c>
      <c r="G13" s="46">
        <f>SUM(G6:G12)</f>
        <v>1109367</v>
      </c>
      <c r="H13" s="54">
        <f t="shared" si="0"/>
        <v>1</v>
      </c>
      <c r="I13" s="54">
        <f t="shared" si="1"/>
        <v>0.14667843584359599</v>
      </c>
      <c r="J13" s="46">
        <f>SUM(J6:J12)</f>
        <v>1088307</v>
      </c>
      <c r="K13" s="47">
        <f>SUM(K6:K12)</f>
        <v>21060</v>
      </c>
    </row>
    <row r="14" spans="2:11">
      <c r="C14" s="7"/>
      <c r="D14" s="4"/>
      <c r="E14" s="4"/>
    </row>
    <row r="15" spans="2:11" ht="14.25" customHeight="1">
      <c r="B15" s="100" t="s">
        <v>108</v>
      </c>
      <c r="C15" s="100"/>
      <c r="D15" s="100"/>
      <c r="E15" s="100"/>
      <c r="F15" s="100"/>
      <c r="G15" s="100"/>
      <c r="H15" s="100"/>
      <c r="I15" s="100"/>
      <c r="J15" s="100"/>
      <c r="K15" s="100"/>
    </row>
    <row r="16" spans="2:11" ht="33.75" customHeight="1">
      <c r="B16" s="101" t="s">
        <v>144</v>
      </c>
      <c r="C16" s="101"/>
      <c r="D16" s="101"/>
      <c r="E16" s="101"/>
      <c r="F16" s="101"/>
      <c r="G16" s="101"/>
      <c r="H16" s="101"/>
      <c r="I16" s="101"/>
      <c r="J16" s="101"/>
      <c r="K16" s="101"/>
    </row>
    <row r="17" spans="2:11" ht="30.75" customHeight="1">
      <c r="B17" s="100" t="s">
        <v>109</v>
      </c>
      <c r="C17" s="100"/>
      <c r="D17" s="100"/>
      <c r="E17" s="100"/>
      <c r="F17" s="100"/>
      <c r="G17" s="100"/>
      <c r="H17" s="100"/>
      <c r="I17" s="100"/>
      <c r="J17" s="100"/>
      <c r="K17" s="100"/>
    </row>
    <row r="18" spans="2:11" ht="170.25" customHeight="1">
      <c r="B18" s="100" t="s">
        <v>194</v>
      </c>
      <c r="C18" s="102"/>
      <c r="D18" s="102"/>
      <c r="E18" s="102"/>
      <c r="F18" s="102"/>
      <c r="G18" s="102"/>
      <c r="H18" s="102"/>
      <c r="I18" s="102"/>
      <c r="J18" s="102"/>
      <c r="K18" s="102"/>
    </row>
  </sheetData>
  <mergeCells count="11">
    <mergeCell ref="B15:K15"/>
    <mergeCell ref="B16:K16"/>
    <mergeCell ref="B17:K17"/>
    <mergeCell ref="B18:K18"/>
    <mergeCell ref="B3:B4"/>
    <mergeCell ref="C3:C4"/>
    <mergeCell ref="D3:D4"/>
    <mergeCell ref="E3:F3"/>
    <mergeCell ref="G3:I3"/>
    <mergeCell ref="J3:K3"/>
    <mergeCell ref="B2:K2"/>
  </mergeCells>
  <phoneticPr fontId="31" type="noConversion"/>
  <printOptions horizontalCentered="1" verticalCentered="1"/>
  <pageMargins left="0" right="0" top="0.98425196850393704" bottom="0" header="0.51181102362204722"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I18"/>
  <sheetViews>
    <sheetView zoomScaleNormal="100" workbookViewId="0">
      <selection activeCell="D20" sqref="D20"/>
    </sheetView>
  </sheetViews>
  <sheetFormatPr defaultRowHeight="12.75"/>
  <cols>
    <col min="2" max="2" width="6.85546875" customWidth="1"/>
    <col min="3" max="3" width="21.42578125" customWidth="1"/>
    <col min="4" max="9" width="13.5703125" customWidth="1"/>
  </cols>
  <sheetData>
    <row r="1" spans="2:9" ht="13.5" thickBot="1"/>
    <row r="2" spans="2:9" s="2" customFormat="1" ht="42.75" customHeight="1">
      <c r="B2" s="93" t="s">
        <v>195</v>
      </c>
      <c r="C2" s="94"/>
      <c r="D2" s="94"/>
      <c r="E2" s="94"/>
      <c r="F2" s="94"/>
      <c r="G2" s="94"/>
      <c r="H2" s="94"/>
      <c r="I2" s="95"/>
    </row>
    <row r="3" spans="2:9" s="19" customFormat="1" ht="12.75" customHeight="1">
      <c r="B3" s="97" t="s">
        <v>4</v>
      </c>
      <c r="C3" s="92" t="s">
        <v>145</v>
      </c>
      <c r="D3" s="105" t="s">
        <v>157</v>
      </c>
      <c r="E3" s="105" t="s">
        <v>161</v>
      </c>
      <c r="F3" s="105" t="s">
        <v>165</v>
      </c>
      <c r="G3" s="105" t="s">
        <v>169</v>
      </c>
      <c r="H3" s="105" t="s">
        <v>173</v>
      </c>
      <c r="I3" s="106" t="s">
        <v>178</v>
      </c>
    </row>
    <row r="4" spans="2:9" s="19" customFormat="1" ht="30" customHeight="1">
      <c r="B4" s="97"/>
      <c r="C4" s="92"/>
      <c r="D4" s="92"/>
      <c r="E4" s="92"/>
      <c r="F4" s="92"/>
      <c r="G4" s="92"/>
      <c r="H4" s="92"/>
      <c r="I4" s="99"/>
    </row>
    <row r="5" spans="2:9" ht="15">
      <c r="B5" s="48">
        <f>k_total_tec_0620!B6</f>
        <v>1</v>
      </c>
      <c r="C5" s="49" t="str">
        <f>k_total_tec_0620!C6</f>
        <v>METROPOLITAN LIFE</v>
      </c>
      <c r="D5" s="50">
        <v>1050331</v>
      </c>
      <c r="E5" s="50">
        <v>1052230</v>
      </c>
      <c r="F5" s="50">
        <v>1053349</v>
      </c>
      <c r="G5" s="50">
        <v>1054612</v>
      </c>
      <c r="H5" s="50">
        <v>1056506</v>
      </c>
      <c r="I5" s="51">
        <v>1057907</v>
      </c>
    </row>
    <row r="6" spans="2:9" ht="14.25" customHeight="1">
      <c r="B6" s="52">
        <f>k_total_tec_0620!B7</f>
        <v>2</v>
      </c>
      <c r="C6" s="49" t="str">
        <f>k_total_tec_0620!C7</f>
        <v>AZT VIITORUL TAU</v>
      </c>
      <c r="D6" s="50">
        <v>1596807</v>
      </c>
      <c r="E6" s="50">
        <v>1598630</v>
      </c>
      <c r="F6" s="50">
        <v>1599681</v>
      </c>
      <c r="G6" s="50">
        <v>1600880</v>
      </c>
      <c r="H6" s="50">
        <v>1602689</v>
      </c>
      <c r="I6" s="51">
        <v>1604013</v>
      </c>
    </row>
    <row r="7" spans="2:9" ht="15">
      <c r="B7" s="52">
        <f>k_total_tec_0620!B8</f>
        <v>3</v>
      </c>
      <c r="C7" s="49" t="str">
        <f>k_total_tec_0620!C8</f>
        <v>BCR</v>
      </c>
      <c r="D7" s="50">
        <v>672383</v>
      </c>
      <c r="E7" s="50">
        <v>674421</v>
      </c>
      <c r="F7" s="50">
        <v>675614</v>
      </c>
      <c r="G7" s="50">
        <v>676921</v>
      </c>
      <c r="H7" s="50">
        <v>678863</v>
      </c>
      <c r="I7" s="51">
        <v>680328</v>
      </c>
    </row>
    <row r="8" spans="2:9" ht="15">
      <c r="B8" s="52">
        <f>k_total_tec_0620!B9</f>
        <v>4</v>
      </c>
      <c r="C8" s="49" t="str">
        <f>k_total_tec_0620!C9</f>
        <v>BRD</v>
      </c>
      <c r="D8" s="50">
        <v>458329</v>
      </c>
      <c r="E8" s="50">
        <v>460462</v>
      </c>
      <c r="F8" s="50">
        <v>461788</v>
      </c>
      <c r="G8" s="50">
        <v>463126</v>
      </c>
      <c r="H8" s="50">
        <v>465110</v>
      </c>
      <c r="I8" s="51">
        <v>466639</v>
      </c>
    </row>
    <row r="9" spans="2:9" ht="15">
      <c r="B9" s="52">
        <f>k_total_tec_0620!B10</f>
        <v>5</v>
      </c>
      <c r="C9" s="49" t="str">
        <f>k_total_tec_0620!C10</f>
        <v>VITAL</v>
      </c>
      <c r="D9" s="50">
        <v>938865</v>
      </c>
      <c r="E9" s="50">
        <v>940802</v>
      </c>
      <c r="F9" s="50">
        <v>941929</v>
      </c>
      <c r="G9" s="50">
        <v>943206</v>
      </c>
      <c r="H9" s="50">
        <v>945118</v>
      </c>
      <c r="I9" s="51">
        <v>946538</v>
      </c>
    </row>
    <row r="10" spans="2:9" ht="15">
      <c r="B10" s="52">
        <f>k_total_tec_0620!B11</f>
        <v>6</v>
      </c>
      <c r="C10" s="49" t="str">
        <f>k_total_tec_0620!C11</f>
        <v>ARIPI</v>
      </c>
      <c r="D10" s="50">
        <v>773647</v>
      </c>
      <c r="E10" s="50">
        <v>775567</v>
      </c>
      <c r="F10" s="50">
        <v>776713</v>
      </c>
      <c r="G10" s="50">
        <v>777990</v>
      </c>
      <c r="H10" s="50">
        <v>779895</v>
      </c>
      <c r="I10" s="51">
        <v>781319</v>
      </c>
    </row>
    <row r="11" spans="2:9" ht="15">
      <c r="B11" s="52">
        <f>k_total_tec_0620!B12</f>
        <v>7</v>
      </c>
      <c r="C11" s="49" t="str">
        <f>k_total_tec_0620!C12</f>
        <v>NN</v>
      </c>
      <c r="D11" s="50">
        <v>2019196</v>
      </c>
      <c r="E11" s="50">
        <v>2021089</v>
      </c>
      <c r="F11" s="50">
        <v>2022127</v>
      </c>
      <c r="G11" s="50">
        <v>2023329</v>
      </c>
      <c r="H11" s="50">
        <v>2025165</v>
      </c>
      <c r="I11" s="51">
        <v>2026515</v>
      </c>
    </row>
    <row r="12" spans="2:9" ht="15.75" thickBot="1">
      <c r="B12" s="103" t="s">
        <v>2</v>
      </c>
      <c r="C12" s="104"/>
      <c r="D12" s="56">
        <f t="shared" ref="D12:I12" si="0">SUM(D5:D11)</f>
        <v>7509558</v>
      </c>
      <c r="E12" s="56">
        <f t="shared" si="0"/>
        <v>7523201</v>
      </c>
      <c r="F12" s="56">
        <f t="shared" si="0"/>
        <v>7531201</v>
      </c>
      <c r="G12" s="56">
        <f t="shared" si="0"/>
        <v>7540064</v>
      </c>
      <c r="H12" s="56">
        <f t="shared" si="0"/>
        <v>7553346</v>
      </c>
      <c r="I12" s="57">
        <f t="shared" si="0"/>
        <v>7563259</v>
      </c>
    </row>
    <row r="17" spans="3:3" ht="18">
      <c r="C17" s="1"/>
    </row>
    <row r="18" spans="3:3" ht="18">
      <c r="C18" s="1"/>
    </row>
  </sheetData>
  <mergeCells count="10">
    <mergeCell ref="B2:I2"/>
    <mergeCell ref="I3:I4"/>
    <mergeCell ref="H3:H4"/>
    <mergeCell ref="B12:C12"/>
    <mergeCell ref="B3:B4"/>
    <mergeCell ref="C3:C4"/>
    <mergeCell ref="G3:G4"/>
    <mergeCell ref="F3:F4"/>
    <mergeCell ref="E3:E4"/>
    <mergeCell ref="D3:D4"/>
  </mergeCells>
  <phoneticPr fontId="0" type="noConversion"/>
  <printOptions horizontalCentered="1" verticalCentered="1"/>
  <pageMargins left="0" right="0" top="0" bottom="0" header="0" footer="0"/>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P24"/>
  <sheetViews>
    <sheetView zoomScaleNormal="100" workbookViewId="0">
      <selection activeCell="D17" sqref="D17"/>
    </sheetView>
  </sheetViews>
  <sheetFormatPr defaultRowHeight="12.75"/>
  <cols>
    <col min="2" max="2" width="7.140625" customWidth="1"/>
    <col min="3" max="3" width="21.5703125" customWidth="1"/>
    <col min="4" max="9" width="17.5703125" customWidth="1"/>
    <col min="10" max="10" width="18.42578125" customWidth="1"/>
    <col min="16" max="16" width="16.7109375" customWidth="1"/>
  </cols>
  <sheetData>
    <row r="1" spans="2:16" ht="13.5" thickBot="1"/>
    <row r="2" spans="2:16" ht="55.5" customHeight="1">
      <c r="B2" s="93" t="s">
        <v>196</v>
      </c>
      <c r="C2" s="94"/>
      <c r="D2" s="94"/>
      <c r="E2" s="94"/>
      <c r="F2" s="94"/>
      <c r="G2" s="94"/>
      <c r="H2" s="94"/>
      <c r="I2" s="94"/>
      <c r="J2" s="95"/>
    </row>
    <row r="3" spans="2:16" s="5" customFormat="1" ht="21" customHeight="1">
      <c r="B3" s="97" t="s">
        <v>4</v>
      </c>
      <c r="C3" s="92" t="s">
        <v>145</v>
      </c>
      <c r="D3" s="107" t="s">
        <v>157</v>
      </c>
      <c r="E3" s="107" t="s">
        <v>161</v>
      </c>
      <c r="F3" s="107" t="s">
        <v>165</v>
      </c>
      <c r="G3" s="107" t="s">
        <v>169</v>
      </c>
      <c r="H3" s="107" t="s">
        <v>173</v>
      </c>
      <c r="I3" s="107" t="s">
        <v>178</v>
      </c>
      <c r="J3" s="99" t="s">
        <v>2</v>
      </c>
    </row>
    <row r="4" spans="2:16" ht="33.75" customHeight="1">
      <c r="B4" s="97"/>
      <c r="C4" s="92"/>
      <c r="D4" s="107"/>
      <c r="E4" s="107"/>
      <c r="F4" s="107"/>
      <c r="G4" s="107"/>
      <c r="H4" s="107"/>
      <c r="I4" s="107"/>
      <c r="J4" s="99"/>
    </row>
    <row r="5" spans="2:16" s="8" customFormat="1" ht="36.75" customHeight="1">
      <c r="B5" s="97"/>
      <c r="C5" s="92"/>
      <c r="D5" s="58" t="s">
        <v>197</v>
      </c>
      <c r="E5" s="58" t="s">
        <v>198</v>
      </c>
      <c r="F5" s="58" t="s">
        <v>199</v>
      </c>
      <c r="G5" s="58" t="s">
        <v>200</v>
      </c>
      <c r="H5" s="58" t="s">
        <v>201</v>
      </c>
      <c r="I5" s="58" t="s">
        <v>202</v>
      </c>
      <c r="J5" s="99"/>
    </row>
    <row r="6" spans="2:16" ht="15.75">
      <c r="B6" s="48">
        <f>k_total_tec_0620!B6</f>
        <v>1</v>
      </c>
      <c r="C6" s="49" t="str">
        <f>k_total_tec_0620!C6</f>
        <v>METROPOLITAN LIFE</v>
      </c>
      <c r="D6" s="50">
        <v>22491397.043643422</v>
      </c>
      <c r="E6" s="50">
        <v>20979120.967741933</v>
      </c>
      <c r="F6" s="50">
        <v>21627117.912051581</v>
      </c>
      <c r="G6" s="50">
        <v>19143983.345042773</v>
      </c>
      <c r="H6" s="50">
        <v>18933157.536085244</v>
      </c>
      <c r="I6" s="50">
        <v>24450320.172082152</v>
      </c>
      <c r="J6" s="51">
        <f t="shared" ref="J6:J12" si="0">SUM(D6:I6)</f>
        <v>127625096.97664711</v>
      </c>
      <c r="P6" s="23"/>
    </row>
    <row r="7" spans="2:16" ht="15.75">
      <c r="B7" s="48">
        <f>k_total_tec_0620!B7</f>
        <v>2</v>
      </c>
      <c r="C7" s="49" t="str">
        <f>k_total_tec_0620!C7</f>
        <v>AZT VIITORUL TAU</v>
      </c>
      <c r="D7" s="50">
        <v>34236775.259094104</v>
      </c>
      <c r="E7" s="50">
        <v>31598583.953680728</v>
      </c>
      <c r="F7" s="50">
        <v>32245258.927095387</v>
      </c>
      <c r="G7" s="50">
        <v>28771502.87225689</v>
      </c>
      <c r="H7" s="50">
        <v>28487387.614347368</v>
      </c>
      <c r="I7" s="50">
        <v>36976824.339696787</v>
      </c>
      <c r="J7" s="51">
        <f t="shared" si="0"/>
        <v>192316332.96617126</v>
      </c>
      <c r="P7" s="23"/>
    </row>
    <row r="8" spans="2:16" ht="15.75">
      <c r="B8" s="48">
        <f>k_total_tec_0620!B8</f>
        <v>3</v>
      </c>
      <c r="C8" s="49" t="str">
        <f>k_total_tec_0620!C8</f>
        <v>BCR</v>
      </c>
      <c r="D8" s="50">
        <v>12054175.647219125</v>
      </c>
      <c r="E8" s="50">
        <v>11349814.929693962</v>
      </c>
      <c r="F8" s="50">
        <v>11487159.034551166</v>
      </c>
      <c r="G8" s="50">
        <v>10256985.163450014</v>
      </c>
      <c r="H8" s="50">
        <v>10183605.633221138</v>
      </c>
      <c r="I8" s="50">
        <v>13487058.884361621</v>
      </c>
      <c r="J8" s="51">
        <f t="shared" si="0"/>
        <v>68818799.292497024</v>
      </c>
      <c r="P8" s="23"/>
    </row>
    <row r="9" spans="2:16" ht="15.75">
      <c r="B9" s="48">
        <f>k_total_tec_0620!B9</f>
        <v>4</v>
      </c>
      <c r="C9" s="49" t="str">
        <f>k_total_tec_0620!C9</f>
        <v>BRD</v>
      </c>
      <c r="D9" s="50">
        <v>8001928.4446096038</v>
      </c>
      <c r="E9" s="50">
        <v>7524514.2679900741</v>
      </c>
      <c r="F9" s="50">
        <v>7792646.5118201356</v>
      </c>
      <c r="G9" s="50">
        <v>6682792.2883002022</v>
      </c>
      <c r="H9" s="50">
        <v>6684659.1777314311</v>
      </c>
      <c r="I9" s="50">
        <v>8998252.2906368282</v>
      </c>
      <c r="J9" s="51">
        <f t="shared" si="0"/>
        <v>45684792.981088273</v>
      </c>
      <c r="P9" s="23"/>
    </row>
    <row r="10" spans="2:16" ht="15.75">
      <c r="B10" s="48">
        <f>k_total_tec_0620!B10</f>
        <v>5</v>
      </c>
      <c r="C10" s="49" t="str">
        <f>k_total_tec_0620!C10</f>
        <v>VITAL</v>
      </c>
      <c r="D10" s="50">
        <v>17041061.976134442</v>
      </c>
      <c r="E10" s="50">
        <v>16024917.700578989</v>
      </c>
      <c r="F10" s="50">
        <v>16225731.112580592</v>
      </c>
      <c r="G10" s="50">
        <v>14298365.086580981</v>
      </c>
      <c r="H10" s="50">
        <v>14288351.539430484</v>
      </c>
      <c r="I10" s="50">
        <v>18877245.444580033</v>
      </c>
      <c r="J10" s="51">
        <f t="shared" si="0"/>
        <v>96755672.859885514</v>
      </c>
      <c r="P10" s="23"/>
    </row>
    <row r="11" spans="2:16" ht="15.75">
      <c r="B11" s="48">
        <f>k_total_tec_0620!B11</f>
        <v>6</v>
      </c>
      <c r="C11" s="49" t="str">
        <f>k_total_tec_0620!C11</f>
        <v>ARIPI</v>
      </c>
      <c r="D11" s="50">
        <v>14792292.208596557</v>
      </c>
      <c r="E11" s="50">
        <v>13893449.131513646</v>
      </c>
      <c r="F11" s="50">
        <v>14201090.882790543</v>
      </c>
      <c r="G11" s="50">
        <v>12455588.089432573</v>
      </c>
      <c r="H11" s="50">
        <v>12445209.903566193</v>
      </c>
      <c r="I11" s="50">
        <v>16395131.233324369</v>
      </c>
      <c r="J11" s="51">
        <f t="shared" si="0"/>
        <v>84182761.449223876</v>
      </c>
      <c r="P11" s="23"/>
    </row>
    <row r="12" spans="2:16" ht="15.75">
      <c r="B12" s="48">
        <f>k_total_tec_0620!B12</f>
        <v>7</v>
      </c>
      <c r="C12" s="49" t="str">
        <f>k_total_tec_0620!C12</f>
        <v>NN</v>
      </c>
      <c r="D12" s="50">
        <v>52901368.34716545</v>
      </c>
      <c r="E12" s="50">
        <v>49373600.703060381</v>
      </c>
      <c r="F12" s="50">
        <v>51202761.613489836</v>
      </c>
      <c r="G12" s="50">
        <v>45688207.62904492</v>
      </c>
      <c r="H12" s="50">
        <v>44897659.363578171</v>
      </c>
      <c r="I12" s="50">
        <v>56442085.668783218</v>
      </c>
      <c r="J12" s="51">
        <f t="shared" si="0"/>
        <v>300505683.325122</v>
      </c>
      <c r="P12" s="23"/>
    </row>
    <row r="13" spans="2:16" ht="15.75" thickBot="1">
      <c r="B13" s="103" t="s">
        <v>2</v>
      </c>
      <c r="C13" s="104"/>
      <c r="D13" s="46">
        <f t="shared" ref="D13:J13" si="1">SUM(D6:D12)</f>
        <v>161518998.92646271</v>
      </c>
      <c r="E13" s="46">
        <f t="shared" si="1"/>
        <v>150744001.65425971</v>
      </c>
      <c r="F13" s="46">
        <f t="shared" si="1"/>
        <v>154781765.99437925</v>
      </c>
      <c r="G13" s="46">
        <f t="shared" si="1"/>
        <v>137297424.47410834</v>
      </c>
      <c r="H13" s="46">
        <f t="shared" si="1"/>
        <v>135920030.76796001</v>
      </c>
      <c r="I13" s="46">
        <f t="shared" si="1"/>
        <v>175626918.033465</v>
      </c>
      <c r="J13" s="47">
        <f t="shared" si="1"/>
        <v>915889139.85063517</v>
      </c>
      <c r="P13" s="24"/>
    </row>
    <row r="24" spans="4:10">
      <c r="D24" s="4"/>
      <c r="E24" s="4"/>
      <c r="F24" s="4"/>
      <c r="G24" s="4"/>
      <c r="H24" s="4"/>
      <c r="I24" s="4"/>
      <c r="J24" s="4"/>
    </row>
  </sheetData>
  <mergeCells count="11">
    <mergeCell ref="B2:J2"/>
    <mergeCell ref="B13:C13"/>
    <mergeCell ref="B3:B5"/>
    <mergeCell ref="C3:C5"/>
    <mergeCell ref="I3:I4"/>
    <mergeCell ref="H3:H4"/>
    <mergeCell ref="G3:G4"/>
    <mergeCell ref="F3:F4"/>
    <mergeCell ref="E3:E4"/>
    <mergeCell ref="D3:D4"/>
    <mergeCell ref="J3:J5"/>
  </mergeCells>
  <phoneticPr fontId="31" type="noConversion"/>
  <pageMargins left="0.28000000000000003" right="0.23" top="1" bottom="1" header="0.5" footer="0.5"/>
  <pageSetup paperSize="8"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L6"/>
  <sheetViews>
    <sheetView workbookViewId="0">
      <selection activeCell="T31" sqref="T31"/>
    </sheetView>
  </sheetViews>
  <sheetFormatPr defaultRowHeight="12.75"/>
  <cols>
    <col min="2" max="2" width="10.42578125" bestFit="1" customWidth="1"/>
    <col min="3" max="8" width="13.140625" bestFit="1" customWidth="1"/>
  </cols>
  <sheetData>
    <row r="1" spans="2:12" ht="25.5">
      <c r="B1" s="25"/>
      <c r="C1" s="60" t="s">
        <v>158</v>
      </c>
      <c r="D1" s="60" t="s">
        <v>162</v>
      </c>
      <c r="E1" s="60" t="s">
        <v>166</v>
      </c>
      <c r="F1" s="60" t="s">
        <v>170</v>
      </c>
      <c r="G1" s="60" t="s">
        <v>174</v>
      </c>
      <c r="H1" s="60" t="s">
        <v>179</v>
      </c>
    </row>
    <row r="2" spans="2:12" ht="15">
      <c r="B2" s="59" t="s">
        <v>110</v>
      </c>
      <c r="C2" s="50">
        <v>161518999</v>
      </c>
      <c r="D2" s="50">
        <v>150744001.65425971</v>
      </c>
      <c r="E2" s="50">
        <v>154781765.99437925</v>
      </c>
      <c r="F2" s="50">
        <v>137297424</v>
      </c>
      <c r="G2" s="50">
        <v>135920030.76796001</v>
      </c>
      <c r="H2" s="50">
        <v>175626918</v>
      </c>
    </row>
    <row r="3" spans="2:12" ht="15" hidden="1">
      <c r="B3" s="59"/>
      <c r="C3" s="61"/>
      <c r="D3" s="61"/>
      <c r="E3" s="61"/>
      <c r="F3" s="61"/>
      <c r="G3" s="61"/>
      <c r="H3" s="61"/>
    </row>
    <row r="4" spans="2:12" ht="15">
      <c r="B4" s="59" t="s">
        <v>111</v>
      </c>
      <c r="C4" s="50">
        <v>782365727</v>
      </c>
      <c r="D4" s="50">
        <v>728997992</v>
      </c>
      <c r="E4" s="50">
        <v>749019922</v>
      </c>
      <c r="F4" s="50">
        <v>664437156</v>
      </c>
      <c r="G4" s="50">
        <v>658219933</v>
      </c>
      <c r="H4" s="50">
        <v>849138586</v>
      </c>
    </row>
    <row r="5" spans="2:12" ht="15">
      <c r="B5" s="59" t="s">
        <v>112</v>
      </c>
      <c r="C5" s="62">
        <v>4.8437999999999999</v>
      </c>
      <c r="D5" s="62">
        <v>4.8360000000000003</v>
      </c>
      <c r="E5" s="62">
        <v>4.8391999999999999</v>
      </c>
      <c r="F5" s="62">
        <v>4.8394000000000004</v>
      </c>
      <c r="G5" s="62">
        <v>4.8426999999999998</v>
      </c>
      <c r="H5" s="62">
        <v>4.8349000000000002</v>
      </c>
    </row>
    <row r="6" spans="2:12" ht="38.25">
      <c r="B6" s="25"/>
      <c r="C6" s="58" t="s">
        <v>159</v>
      </c>
      <c r="D6" s="58" t="s">
        <v>163</v>
      </c>
      <c r="E6" s="58" t="s">
        <v>167</v>
      </c>
      <c r="F6" s="58" t="s">
        <v>172</v>
      </c>
      <c r="G6" s="58" t="s">
        <v>175</v>
      </c>
      <c r="H6" s="58" t="s">
        <v>180</v>
      </c>
      <c r="L6" s="31"/>
    </row>
  </sheetData>
  <phoneticPr fontId="31"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zoomScaleNormal="100" workbookViewId="0">
      <selection activeCell="C19" sqref="C19"/>
    </sheetView>
  </sheetViews>
  <sheetFormatPr defaultRowHeight="12.75"/>
  <cols>
    <col min="2" max="2" width="6.140625" customWidth="1"/>
    <col min="3" max="3" width="20.140625" customWidth="1"/>
    <col min="4" max="9" width="16.85546875" customWidth="1"/>
  </cols>
  <sheetData>
    <row r="1" spans="2:9" ht="13.5" thickBot="1"/>
    <row r="2" spans="2:9" s="2" customFormat="1" ht="46.5" customHeight="1">
      <c r="B2" s="93" t="s">
        <v>203</v>
      </c>
      <c r="C2" s="94"/>
      <c r="D2" s="94"/>
      <c r="E2" s="94"/>
      <c r="F2" s="94"/>
      <c r="G2" s="94"/>
      <c r="H2" s="94"/>
      <c r="I2" s="95"/>
    </row>
    <row r="3" spans="2:9" ht="12.75" customHeight="1">
      <c r="B3" s="97" t="s">
        <v>4</v>
      </c>
      <c r="C3" s="92" t="s">
        <v>3</v>
      </c>
      <c r="D3" s="105" t="s">
        <v>157</v>
      </c>
      <c r="E3" s="105" t="s">
        <v>161</v>
      </c>
      <c r="F3" s="105" t="s">
        <v>165</v>
      </c>
      <c r="G3" s="105" t="s">
        <v>169</v>
      </c>
      <c r="H3" s="105" t="s">
        <v>173</v>
      </c>
      <c r="I3" s="106" t="s">
        <v>178</v>
      </c>
    </row>
    <row r="4" spans="2:9" ht="21.75" customHeight="1">
      <c r="B4" s="97"/>
      <c r="C4" s="92"/>
      <c r="D4" s="92"/>
      <c r="E4" s="92"/>
      <c r="F4" s="92"/>
      <c r="G4" s="92"/>
      <c r="H4" s="92"/>
      <c r="I4" s="99"/>
    </row>
    <row r="5" spans="2:9" ht="25.5">
      <c r="B5" s="97"/>
      <c r="C5" s="92"/>
      <c r="D5" s="58" t="s">
        <v>204</v>
      </c>
      <c r="E5" s="58" t="s">
        <v>205</v>
      </c>
      <c r="F5" s="58" t="s">
        <v>206</v>
      </c>
      <c r="G5" s="58" t="s">
        <v>207</v>
      </c>
      <c r="H5" s="58" t="s">
        <v>208</v>
      </c>
      <c r="I5" s="63" t="s">
        <v>209</v>
      </c>
    </row>
    <row r="6" spans="2:9" ht="15">
      <c r="B6" s="48">
        <f>k_total_tec_0620!B6</f>
        <v>1</v>
      </c>
      <c r="C6" s="49" t="str">
        <f>k_total_tec_0620!C6</f>
        <v>METROPOLITAN LIFE</v>
      </c>
      <c r="D6" s="66">
        <f>sume_euro_0620!D6/evolutie_rp_0620!D5</f>
        <v>21.413627745580605</v>
      </c>
      <c r="E6" s="66">
        <f>sume_euro_0620!E6/evolutie_rp_0620!E5</f>
        <v>19.937771179059649</v>
      </c>
      <c r="F6" s="66">
        <f>sume_euro_0620!F6/evolutie_rp_0620!F5</f>
        <v>20.531768589566784</v>
      </c>
      <c r="G6" s="66">
        <f>sume_euro_0620!G6/evolutie_rp_0620!G5</f>
        <v>18.152631816291464</v>
      </c>
      <c r="H6" s="66">
        <f>sume_euro_0620!H6/evolutie_rp_0620!H5</f>
        <v>17.92053952943499</v>
      </c>
      <c r="I6" s="67">
        <f>sume_euro_0620!I6/evolutie_rp_0620!I5</f>
        <v>23.111975033799901</v>
      </c>
    </row>
    <row r="7" spans="2:9" ht="15">
      <c r="B7" s="52">
        <f>k_total_tec_0620!B7</f>
        <v>2</v>
      </c>
      <c r="C7" s="49" t="str">
        <f>k_total_tec_0620!C7</f>
        <v>AZT VIITORUL TAU</v>
      </c>
      <c r="D7" s="66">
        <f>sume_euro_0620!D7/evolutie_rp_0620!D6</f>
        <v>21.440772278111321</v>
      </c>
      <c r="E7" s="66">
        <f>sume_euro_0620!E7/evolutie_rp_0620!E6</f>
        <v>19.766039642494341</v>
      </c>
      <c r="F7" s="66">
        <f>sume_euro_0620!F7/evolutie_rp_0620!F6</f>
        <v>20.157305692257012</v>
      </c>
      <c r="G7" s="66">
        <f>sume_euro_0620!G7/evolutie_rp_0620!G6</f>
        <v>17.972304527670339</v>
      </c>
      <c r="H7" s="66">
        <f>sume_euro_0620!H7/evolutie_rp_0620!H6</f>
        <v>17.774744578859259</v>
      </c>
      <c r="I7" s="67">
        <f>sume_euro_0620!I7/evolutie_rp_0620!I6</f>
        <v>23.05269616873229</v>
      </c>
    </row>
    <row r="8" spans="2:9" ht="15">
      <c r="B8" s="52">
        <f>k_total_tec_0620!B8</f>
        <v>3</v>
      </c>
      <c r="C8" s="49" t="str">
        <f>k_total_tec_0620!C8</f>
        <v>BCR</v>
      </c>
      <c r="D8" s="66">
        <f>sume_euro_0620!D8/evolutie_rp_0620!D7</f>
        <v>17.92754374697029</v>
      </c>
      <c r="E8" s="66">
        <f>sume_euro_0620!E8/evolutie_rp_0620!E7</f>
        <v>16.828976158355037</v>
      </c>
      <c r="F8" s="66">
        <f>sume_euro_0620!F8/evolutie_rp_0620!F7</f>
        <v>17.00254736365908</v>
      </c>
      <c r="G8" s="66">
        <f>sume_euro_0620!G8/evolutie_rp_0620!G7</f>
        <v>15.152410936357439</v>
      </c>
      <c r="H8" s="66">
        <f>sume_euro_0620!H8/evolutie_rp_0620!H7</f>
        <v>15.000973146601211</v>
      </c>
      <c r="I8" s="67">
        <f>sume_euro_0620!I8/evolutie_rp_0620!I7</f>
        <v>19.824347791597024</v>
      </c>
    </row>
    <row r="9" spans="2:9" ht="15">
      <c r="B9" s="52">
        <f>k_total_tec_0620!B9</f>
        <v>4</v>
      </c>
      <c r="C9" s="49" t="str">
        <f>k_total_tec_0620!C9</f>
        <v>BRD</v>
      </c>
      <c r="D9" s="66">
        <f>sume_euro_0620!D9/evolutie_rp_0620!D8</f>
        <v>17.458918036191477</v>
      </c>
      <c r="E9" s="66">
        <f>sume_euro_0620!E9/evolutie_rp_0620!E8</f>
        <v>16.341227436770186</v>
      </c>
      <c r="F9" s="66">
        <f>sume_euro_0620!F9/evolutie_rp_0620!F8</f>
        <v>16.87494372270422</v>
      </c>
      <c r="G9" s="66">
        <f>sume_euro_0620!G9/evolutie_rp_0620!G8</f>
        <v>14.429749762052232</v>
      </c>
      <c r="H9" s="66">
        <f>sume_euro_0620!H9/evolutie_rp_0620!H8</f>
        <v>14.372211256974547</v>
      </c>
      <c r="I9" s="67">
        <f>sume_euro_0620!I9/evolutie_rp_0620!I8</f>
        <v>19.283112407314494</v>
      </c>
    </row>
    <row r="10" spans="2:9" ht="15">
      <c r="B10" s="52">
        <f>k_total_tec_0620!B10</f>
        <v>5</v>
      </c>
      <c r="C10" s="49" t="str">
        <f>k_total_tec_0620!C10</f>
        <v>VITAL</v>
      </c>
      <c r="D10" s="66">
        <f>sume_euro_0620!D10/evolutie_rp_0620!D9</f>
        <v>18.150705347557363</v>
      </c>
      <c r="E10" s="66">
        <f>sume_euro_0620!E10/evolutie_rp_0620!E9</f>
        <v>17.033252162069161</v>
      </c>
      <c r="F10" s="66">
        <f>sume_euro_0620!F10/evolutie_rp_0620!F9</f>
        <v>17.226065990728166</v>
      </c>
      <c r="G10" s="66">
        <f>sume_euro_0620!G10/evolutie_rp_0620!G9</f>
        <v>15.159323717810299</v>
      </c>
      <c r="H10" s="66">
        <f>sume_euro_0620!H10/evolutie_rp_0620!H9</f>
        <v>15.118060961097434</v>
      </c>
      <c r="I10" s="67">
        <f>sume_euro_0620!I10/evolutie_rp_0620!I9</f>
        <v>19.943462855775504</v>
      </c>
    </row>
    <row r="11" spans="2:9" ht="15">
      <c r="B11" s="52">
        <f>k_total_tec_0620!B11</f>
        <v>6</v>
      </c>
      <c r="C11" s="49" t="str">
        <f>k_total_tec_0620!C11</f>
        <v>ARIPI</v>
      </c>
      <c r="D11" s="66">
        <f>sume_euro_0620!D11/evolutie_rp_0620!D10</f>
        <v>19.120208840203034</v>
      </c>
      <c r="E11" s="66">
        <f>sume_euro_0620!E11/evolutie_rp_0620!E10</f>
        <v>17.913925078701965</v>
      </c>
      <c r="F11" s="66">
        <f>sume_euro_0620!F11/evolutie_rp_0620!F10</f>
        <v>18.283575635776074</v>
      </c>
      <c r="G11" s="66">
        <f>sume_euro_0620!G11/evolutie_rp_0620!G10</f>
        <v>16.009959111855643</v>
      </c>
      <c r="H11" s="66">
        <f>sume_euro_0620!H11/evolutie_rp_0620!H10</f>
        <v>15.957545443381727</v>
      </c>
      <c r="I11" s="67">
        <f>sume_euro_0620!I11/evolutie_rp_0620!I10</f>
        <v>20.983914679310715</v>
      </c>
    </row>
    <row r="12" spans="2:9" ht="15">
      <c r="B12" s="52">
        <f>k_total_tec_0620!B12</f>
        <v>7</v>
      </c>
      <c r="C12" s="49" t="str">
        <f>k_total_tec_0620!C12</f>
        <v>NN</v>
      </c>
      <c r="D12" s="66">
        <f>sume_euro_0620!D12/evolutie_rp_0620!D11</f>
        <v>26.199224021425088</v>
      </c>
      <c r="E12" s="66">
        <f>sume_euro_0620!E12/evolutie_rp_0620!E11</f>
        <v>24.429206582718713</v>
      </c>
      <c r="F12" s="66">
        <f>sume_euro_0620!F12/evolutie_rp_0620!F11</f>
        <v>25.32123927601473</v>
      </c>
      <c r="G12" s="66">
        <f>sume_euro_0620!G12/evolutie_rp_0620!G11</f>
        <v>22.580711109782403</v>
      </c>
      <c r="H12" s="66">
        <f>sume_euro_0620!H12/evolutie_rp_0620!H11</f>
        <v>22.169877201896227</v>
      </c>
      <c r="I12" s="67">
        <f>sume_euro_0620!I12/evolutie_rp_0620!I11</f>
        <v>27.851797627347054</v>
      </c>
    </row>
    <row r="13" spans="2:9" ht="15.75" thickBot="1">
      <c r="B13" s="103" t="s">
        <v>2</v>
      </c>
      <c r="C13" s="104"/>
      <c r="D13" s="64">
        <f>sume_euro_0620!D13/evolutie_rp_0620!D12</f>
        <v>21.508456147014606</v>
      </c>
      <c r="E13" s="64">
        <f>sume_euro_0620!E13/evolutie_rp_0620!E12</f>
        <v>20.037215761516901</v>
      </c>
      <c r="F13" s="64">
        <f>sume_euro_0620!F13/evolutie_rp_0620!F12</f>
        <v>20.55206945006238</v>
      </c>
      <c r="G13" s="64">
        <f>sume_euro_0620!G13/evolutie_rp_0620!G12</f>
        <v>18.209052930334323</v>
      </c>
      <c r="H13" s="64">
        <f>sume_euro_0620!H13/evolutie_rp_0620!H12</f>
        <v>17.994678221805277</v>
      </c>
      <c r="I13" s="65">
        <f>sume_euro_0620!I13/evolutie_rp_0620!I12</f>
        <v>23.221063569747511</v>
      </c>
    </row>
    <row r="18" spans="3:3" ht="18">
      <c r="C18" s="1"/>
    </row>
    <row r="19" spans="3:3" ht="18">
      <c r="C19" s="1"/>
    </row>
  </sheetData>
  <mergeCells count="10">
    <mergeCell ref="B13:C13"/>
    <mergeCell ref="C3:C5"/>
    <mergeCell ref="B3:B5"/>
    <mergeCell ref="F3:F4"/>
    <mergeCell ref="I3:I4"/>
    <mergeCell ref="H3:H4"/>
    <mergeCell ref="G3:G4"/>
    <mergeCell ref="E3:E4"/>
    <mergeCell ref="D3:D4"/>
    <mergeCell ref="B2:I2"/>
  </mergeCells>
  <phoneticPr fontId="0" type="noConversion"/>
  <printOptions horizontalCentered="1" verticalCentered="1"/>
  <pageMargins left="0" right="0" top="0" bottom="0" header="0" footer="0"/>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21" sqref="F21"/>
    </sheetView>
  </sheetViews>
  <sheetFormatPr defaultRowHeight="12.75"/>
  <cols>
    <col min="2" max="2" width="6.7109375" customWidth="1"/>
    <col min="3" max="3" width="20.140625" customWidth="1"/>
    <col min="4" max="4" width="19.5703125" customWidth="1"/>
    <col min="5" max="6" width="16.5703125" customWidth="1"/>
    <col min="7" max="7" width="16.28515625" customWidth="1"/>
    <col min="8" max="8" width="9.5703125" bestFit="1" customWidth="1"/>
    <col min="9" max="9" width="7" bestFit="1" customWidth="1"/>
    <col min="10" max="10" width="10.85546875" customWidth="1"/>
    <col min="11" max="11" width="13" customWidth="1"/>
    <col min="12" max="12" width="18.140625" customWidth="1"/>
    <col min="13" max="13" width="24.42578125" customWidth="1"/>
  </cols>
  <sheetData>
    <row r="1" spans="2:15" ht="13.5" thickBot="1"/>
    <row r="2" spans="2:15" s="2" customFormat="1" ht="45" customHeight="1">
      <c r="B2" s="93" t="s">
        <v>203</v>
      </c>
      <c r="C2" s="94"/>
      <c r="D2" s="94"/>
      <c r="E2" s="94"/>
      <c r="F2" s="94"/>
      <c r="G2" s="94"/>
      <c r="H2" s="94"/>
      <c r="I2" s="94"/>
      <c r="J2" s="94"/>
      <c r="K2" s="94"/>
      <c r="L2" s="94"/>
      <c r="M2" s="95"/>
      <c r="N2" s="3"/>
      <c r="O2" s="3"/>
    </row>
    <row r="3" spans="2:15" ht="27" customHeight="1">
      <c r="B3" s="97" t="s">
        <v>4</v>
      </c>
      <c r="C3" s="92" t="s">
        <v>3</v>
      </c>
      <c r="D3" s="92" t="s">
        <v>181</v>
      </c>
      <c r="E3" s="92" t="s">
        <v>182</v>
      </c>
      <c r="F3" s="92" t="s">
        <v>183</v>
      </c>
      <c r="G3" s="92" t="s">
        <v>184</v>
      </c>
      <c r="H3" s="92" t="s">
        <v>147</v>
      </c>
      <c r="I3" s="92"/>
      <c r="J3" s="92"/>
      <c r="K3" s="92"/>
      <c r="L3" s="92" t="s">
        <v>185</v>
      </c>
      <c r="M3" s="99" t="s">
        <v>186</v>
      </c>
    </row>
    <row r="4" spans="2:15" ht="84" customHeight="1">
      <c r="B4" s="109"/>
      <c r="C4" s="108"/>
      <c r="D4" s="108"/>
      <c r="E4" s="108"/>
      <c r="F4" s="108"/>
      <c r="G4" s="92"/>
      <c r="H4" s="43" t="s">
        <v>123</v>
      </c>
      <c r="I4" s="43" t="s">
        <v>124</v>
      </c>
      <c r="J4" s="43" t="s">
        <v>152</v>
      </c>
      <c r="K4" s="43" t="s">
        <v>153</v>
      </c>
      <c r="L4" s="108"/>
      <c r="M4" s="110"/>
    </row>
    <row r="5" spans="2:15" ht="15.75">
      <c r="B5" s="48">
        <f>k_total_tec_0620!B6</f>
        <v>1</v>
      </c>
      <c r="C5" s="49" t="str">
        <f>k_total_tec_0620!C6</f>
        <v>METROPOLITAN LIFE</v>
      </c>
      <c r="D5" s="50">
        <v>1056506</v>
      </c>
      <c r="E5" s="61">
        <v>20</v>
      </c>
      <c r="F5" s="50">
        <v>3</v>
      </c>
      <c r="G5" s="50">
        <v>2</v>
      </c>
      <c r="H5" s="50">
        <v>67</v>
      </c>
      <c r="I5" s="50">
        <v>1</v>
      </c>
      <c r="J5" s="50">
        <v>0</v>
      </c>
      <c r="K5" s="50">
        <v>1</v>
      </c>
      <c r="L5" s="50">
        <v>1481</v>
      </c>
      <c r="M5" s="51">
        <f>D5-E5+F5+G5-H5+I5+L5+J5+K5</f>
        <v>1057907</v>
      </c>
      <c r="N5" s="68"/>
      <c r="O5" s="4"/>
    </row>
    <row r="6" spans="2:15" ht="15.75">
      <c r="B6" s="52">
        <f>k_total_tec_0620!B7</f>
        <v>2</v>
      </c>
      <c r="C6" s="49" t="str">
        <f>k_total_tec_0620!C7</f>
        <v>AZT VIITORUL TAU</v>
      </c>
      <c r="D6" s="50">
        <v>1602689</v>
      </c>
      <c r="E6" s="61">
        <v>18</v>
      </c>
      <c r="F6" s="50">
        <v>8</v>
      </c>
      <c r="G6" s="50">
        <v>7</v>
      </c>
      <c r="H6" s="50">
        <v>159</v>
      </c>
      <c r="I6" s="50">
        <v>1</v>
      </c>
      <c r="J6" s="50">
        <v>0</v>
      </c>
      <c r="K6" s="50">
        <v>4</v>
      </c>
      <c r="L6" s="50">
        <v>1481</v>
      </c>
      <c r="M6" s="51">
        <f t="shared" ref="M6:M11" si="0">D6-E6+F6+G6-H6+I6+L6+J6+K6</f>
        <v>1604013</v>
      </c>
      <c r="N6" s="68"/>
      <c r="O6" s="4"/>
    </row>
    <row r="7" spans="2:15" ht="15.75">
      <c r="B7" s="52">
        <f>k_total_tec_0620!B8</f>
        <v>3</v>
      </c>
      <c r="C7" s="49" t="str">
        <f>k_total_tec_0620!C8</f>
        <v>BCR</v>
      </c>
      <c r="D7" s="50">
        <v>678863</v>
      </c>
      <c r="E7" s="61">
        <v>5</v>
      </c>
      <c r="F7" s="50">
        <v>20</v>
      </c>
      <c r="G7" s="50">
        <v>22</v>
      </c>
      <c r="H7" s="50">
        <v>56</v>
      </c>
      <c r="I7" s="50">
        <v>0</v>
      </c>
      <c r="J7" s="50">
        <v>1</v>
      </c>
      <c r="K7" s="50">
        <v>2</v>
      </c>
      <c r="L7" s="50">
        <v>1481</v>
      </c>
      <c r="M7" s="51">
        <f t="shared" si="0"/>
        <v>680328</v>
      </c>
      <c r="N7" s="68"/>
      <c r="O7" s="4"/>
    </row>
    <row r="8" spans="2:15" ht="15.75">
      <c r="B8" s="52">
        <f>k_total_tec_0620!B9</f>
        <v>4</v>
      </c>
      <c r="C8" s="49" t="str">
        <f>k_total_tec_0620!C9</f>
        <v>BRD</v>
      </c>
      <c r="D8" s="50">
        <v>465110</v>
      </c>
      <c r="E8" s="61">
        <v>11</v>
      </c>
      <c r="F8" s="50">
        <v>9</v>
      </c>
      <c r="G8" s="50">
        <v>50</v>
      </c>
      <c r="H8" s="50">
        <v>22</v>
      </c>
      <c r="I8" s="50">
        <v>0</v>
      </c>
      <c r="J8" s="50">
        <v>0</v>
      </c>
      <c r="K8" s="50">
        <v>2</v>
      </c>
      <c r="L8" s="50">
        <v>1501</v>
      </c>
      <c r="M8" s="51">
        <f t="shared" si="0"/>
        <v>466639</v>
      </c>
      <c r="N8" s="68"/>
      <c r="O8" s="4"/>
    </row>
    <row r="9" spans="2:15" ht="15.75">
      <c r="B9" s="52">
        <f>k_total_tec_0620!B10</f>
        <v>5</v>
      </c>
      <c r="C9" s="49" t="str">
        <f>k_total_tec_0620!C10</f>
        <v>VITAL</v>
      </c>
      <c r="D9" s="50">
        <v>945118</v>
      </c>
      <c r="E9" s="61">
        <v>20</v>
      </c>
      <c r="F9" s="50">
        <v>1</v>
      </c>
      <c r="G9" s="50">
        <v>0</v>
      </c>
      <c r="H9" s="50">
        <v>43</v>
      </c>
      <c r="I9" s="50">
        <v>0</v>
      </c>
      <c r="J9" s="50">
        <v>0</v>
      </c>
      <c r="K9" s="50">
        <v>1</v>
      </c>
      <c r="L9" s="50">
        <v>1481</v>
      </c>
      <c r="M9" s="51">
        <f t="shared" si="0"/>
        <v>946538</v>
      </c>
      <c r="N9" s="68"/>
      <c r="O9" s="4"/>
    </row>
    <row r="10" spans="2:15" ht="15.75">
      <c r="B10" s="52">
        <f>k_total_tec_0620!B11</f>
        <v>6</v>
      </c>
      <c r="C10" s="49" t="str">
        <f>k_total_tec_0620!C11</f>
        <v>ARIPI</v>
      </c>
      <c r="D10" s="50">
        <v>779895</v>
      </c>
      <c r="E10" s="61">
        <v>13</v>
      </c>
      <c r="F10" s="50">
        <v>2</v>
      </c>
      <c r="G10" s="50">
        <v>0</v>
      </c>
      <c r="H10" s="50">
        <v>47</v>
      </c>
      <c r="I10" s="50">
        <v>0</v>
      </c>
      <c r="J10" s="50">
        <v>0</v>
      </c>
      <c r="K10" s="50">
        <v>1</v>
      </c>
      <c r="L10" s="50">
        <v>1481</v>
      </c>
      <c r="M10" s="51">
        <f t="shared" si="0"/>
        <v>781319</v>
      </c>
      <c r="N10" s="68"/>
      <c r="O10" s="4"/>
    </row>
    <row r="11" spans="2:15" ht="15.75">
      <c r="B11" s="52">
        <f>k_total_tec_0620!B12</f>
        <v>7</v>
      </c>
      <c r="C11" s="49" t="str">
        <f>k_total_tec_0620!C12</f>
        <v>NN</v>
      </c>
      <c r="D11" s="50">
        <v>2025165</v>
      </c>
      <c r="E11" s="61">
        <v>10</v>
      </c>
      <c r="F11" s="50">
        <v>54</v>
      </c>
      <c r="G11" s="50">
        <v>2</v>
      </c>
      <c r="H11" s="50">
        <v>180</v>
      </c>
      <c r="I11" s="50">
        <v>0</v>
      </c>
      <c r="J11" s="50">
        <v>0</v>
      </c>
      <c r="K11" s="50">
        <v>3</v>
      </c>
      <c r="L11" s="50">
        <v>1481</v>
      </c>
      <c r="M11" s="51">
        <f t="shared" si="0"/>
        <v>2026515</v>
      </c>
      <c r="N11" s="68"/>
      <c r="O11" s="4"/>
    </row>
    <row r="12" spans="2:15" ht="15.75" thickBot="1">
      <c r="B12" s="103" t="s">
        <v>2</v>
      </c>
      <c r="C12" s="104"/>
      <c r="D12" s="46">
        <f t="shared" ref="D12:M12" si="1">SUM(D5:D11)</f>
        <v>7553346</v>
      </c>
      <c r="E12" s="46">
        <f t="shared" si="1"/>
        <v>97</v>
      </c>
      <c r="F12" s="46">
        <f t="shared" si="1"/>
        <v>97</v>
      </c>
      <c r="G12" s="46">
        <f t="shared" si="1"/>
        <v>83</v>
      </c>
      <c r="H12" s="46">
        <f t="shared" si="1"/>
        <v>574</v>
      </c>
      <c r="I12" s="46">
        <f t="shared" si="1"/>
        <v>2</v>
      </c>
      <c r="J12" s="46">
        <f t="shared" si="1"/>
        <v>1</v>
      </c>
      <c r="K12" s="46">
        <f t="shared" si="1"/>
        <v>14</v>
      </c>
      <c r="L12" s="46">
        <f t="shared" si="1"/>
        <v>10387</v>
      </c>
      <c r="M12" s="47">
        <f t="shared" si="1"/>
        <v>7563259</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G2"/>
  <sheetViews>
    <sheetView workbookViewId="0">
      <selection activeCell="I21" sqref="I21"/>
    </sheetView>
  </sheetViews>
  <sheetFormatPr defaultRowHeight="12.75"/>
  <cols>
    <col min="2" max="7" width="16.140625" customWidth="1"/>
  </cols>
  <sheetData>
    <row r="1" spans="2:7">
      <c r="B1" s="69" t="s">
        <v>157</v>
      </c>
      <c r="C1" s="70" t="s">
        <v>161</v>
      </c>
      <c r="D1" s="70" t="s">
        <v>165</v>
      </c>
      <c r="E1" s="70" t="s">
        <v>169</v>
      </c>
      <c r="F1" s="70" t="s">
        <v>173</v>
      </c>
      <c r="G1" s="71" t="s">
        <v>178</v>
      </c>
    </row>
    <row r="2" spans="2:7" ht="15.75" thickBot="1">
      <c r="B2" s="72">
        <v>7509558</v>
      </c>
      <c r="C2" s="73">
        <v>7523201</v>
      </c>
      <c r="D2" s="73">
        <v>7531201</v>
      </c>
      <c r="E2" s="73">
        <v>7540064</v>
      </c>
      <c r="F2" s="73">
        <v>7553346</v>
      </c>
      <c r="G2" s="74">
        <v>7563259</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G5"/>
  <sheetViews>
    <sheetView workbookViewId="0">
      <selection activeCell="O23" sqref="O23"/>
    </sheetView>
  </sheetViews>
  <sheetFormatPr defaultRowHeight="12.75"/>
  <cols>
    <col min="2" max="7" width="16.7109375" customWidth="1"/>
  </cols>
  <sheetData>
    <row r="1" spans="2:7">
      <c r="B1" s="69" t="s">
        <v>157</v>
      </c>
      <c r="C1" s="70" t="s">
        <v>161</v>
      </c>
      <c r="D1" s="70" t="s">
        <v>165</v>
      </c>
      <c r="E1" s="70" t="s">
        <v>169</v>
      </c>
      <c r="F1" s="70" t="s">
        <v>173</v>
      </c>
      <c r="G1" s="71" t="s">
        <v>178</v>
      </c>
    </row>
    <row r="2" spans="2:7" ht="15.75" thickBot="1">
      <c r="B2" s="72">
        <v>3411765</v>
      </c>
      <c r="C2" s="73">
        <v>3425735</v>
      </c>
      <c r="D2" s="73">
        <v>3433979</v>
      </c>
      <c r="E2" s="73">
        <v>3443256</v>
      </c>
      <c r="F2" s="73">
        <v>3456948</v>
      </c>
      <c r="G2" s="74">
        <v>3467335</v>
      </c>
    </row>
    <row r="5" spans="2:7">
      <c r="B5" s="4"/>
      <c r="C5" s="4"/>
      <c r="D5" s="4"/>
      <c r="E5" s="4"/>
      <c r="F5" s="4"/>
      <c r="G5"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k_total_tec_0620</vt:lpstr>
      <vt:lpstr>regularizati_0620</vt:lpstr>
      <vt:lpstr>evolutie_rp_0620</vt:lpstr>
      <vt:lpstr>sume_euro_0620</vt:lpstr>
      <vt:lpstr>sume_euro_0620_graf</vt:lpstr>
      <vt:lpstr>evolutie_contrib_0620</vt:lpstr>
      <vt:lpstr>part_fonduri_0620</vt:lpstr>
      <vt:lpstr>evolutie_rp_0620_graf</vt:lpstr>
      <vt:lpstr>evolutie_aleatorii_0620_graf</vt:lpstr>
      <vt:lpstr>participanti_judete_0620</vt:lpstr>
      <vt:lpstr>participanti_jud_dom_0620</vt:lpstr>
      <vt:lpstr>conturi_goale_0620</vt:lpstr>
      <vt:lpstr>rp_sexe_0620</vt:lpstr>
      <vt:lpstr>Sheet1</vt:lpstr>
      <vt:lpstr>rp_varste_sexe_0620</vt:lpstr>
      <vt:lpstr>Sheet2</vt:lpstr>
      <vt:lpstr>evolutie_contrib_0620!Print_Area</vt:lpstr>
      <vt:lpstr>evolutie_rp_0620!Print_Area</vt:lpstr>
      <vt:lpstr>k_total_tec_0620!Print_Area</vt:lpstr>
      <vt:lpstr>part_fonduri_0620!Print_Area</vt:lpstr>
      <vt:lpstr>participanti_judete_0620!Print_Area</vt:lpstr>
      <vt:lpstr>rp_sexe_0620!Print_Area</vt:lpstr>
      <vt:lpstr>rp_varste_sexe_0620!Print_Area</vt:lpstr>
      <vt:lpstr>sume_euro_0620!Print_Area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2020-09-01T10:53:34Z</cp:lastPrinted>
  <dcterms:created xsi:type="dcterms:W3CDTF">2008-08-08T07:39:32Z</dcterms:created>
  <dcterms:modified xsi:type="dcterms:W3CDTF">2020-09-01T10:53:46Z</dcterms:modified>
</cp:coreProperties>
</file>