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4370" windowHeight="13470" tabRatio="860"/>
  </bookViews>
  <sheets>
    <sheet name="k_total_tec_0520" sheetId="23" r:id="rId1"/>
    <sheet name="regularizati_0520" sheetId="31" r:id="rId2"/>
    <sheet name="evolutie_rp_0520" sheetId="1" r:id="rId3"/>
    <sheet name="sume_euro_0520" sheetId="15" r:id="rId4"/>
    <sheet name="sume_euro_0520_graf" sheetId="16" r:id="rId5"/>
    <sheet name="evolutie_contrib_0520" sheetId="25" r:id="rId6"/>
    <sheet name="part_fonduri_0520" sheetId="24" r:id="rId7"/>
    <sheet name="evolutie_rp_0520_graf" sheetId="13" r:id="rId8"/>
    <sheet name="evolutie_aleatorii_0520_graf" sheetId="14" r:id="rId9"/>
    <sheet name="participanti_judete_0520" sheetId="17" r:id="rId10"/>
    <sheet name="participanti_jud_dom_0520" sheetId="32" r:id="rId11"/>
    <sheet name="conturi_goale_0520" sheetId="30" r:id="rId12"/>
    <sheet name="rp_sexe_0520" sheetId="26" r:id="rId13"/>
    <sheet name="Sheet1" sheetId="33" r:id="rId14"/>
    <sheet name="rp_varste_sexe_0520" sheetId="28" r:id="rId15"/>
    <sheet name="Sheet2" sheetId="34" r:id="rId16"/>
  </sheets>
  <externalReferences>
    <externalReference r:id="rId17"/>
  </externalReferences>
  <definedNames>
    <definedName name="_xlnm.Print_Area" localSheetId="5">evolutie_contrib_0520!#REF!</definedName>
    <definedName name="_xlnm.Print_Area" localSheetId="2">evolutie_rp_0520!#REF!</definedName>
    <definedName name="_xlnm.Print_Area" localSheetId="0">k_total_tec_0520!$B$2:$K$16</definedName>
    <definedName name="_xlnm.Print_Area" localSheetId="6">part_fonduri_0520!$B$2:$M$12</definedName>
    <definedName name="_xlnm.Print_Area" localSheetId="10">participanti_jud_dom_0520!#REF!</definedName>
    <definedName name="_xlnm.Print_Area" localSheetId="9">participanti_judete_0520!$B$2:$E$48</definedName>
    <definedName name="_xlnm.Print_Area" localSheetId="12">rp_sexe_0520!$B$2:$F$12</definedName>
    <definedName name="_xlnm.Print_Area" localSheetId="14">rp_varste_sexe_0520!$B$2:$P$14</definedName>
    <definedName name="_xlnm.Print_Area" localSheetId="3">sume_euro_0520!#REF!</definedName>
  </definedNames>
  <calcPr calcId="125725"/>
</workbook>
</file>

<file path=xl/calcChain.xml><?xml version="1.0" encoding="utf-8"?>
<calcChain xmlns="http://schemas.openxmlformats.org/spreadsheetml/2006/main">
  <c r="H13" i="15"/>
  <c r="G13"/>
  <c r="F13"/>
  <c r="E13"/>
  <c r="H12" i="1"/>
  <c r="G12"/>
  <c r="F12"/>
  <c r="E12"/>
  <c r="B9" i="31"/>
  <c r="B12"/>
  <c r="G13"/>
  <c r="H11" s="1"/>
  <c r="F7"/>
  <c r="F8"/>
  <c r="F9"/>
  <c r="F10"/>
  <c r="F11"/>
  <c r="F12"/>
  <c r="F6"/>
  <c r="D53" i="32"/>
  <c r="E8" i="28"/>
  <c r="D8" s="1"/>
  <c r="F8"/>
  <c r="F14" s="1"/>
  <c r="G8"/>
  <c r="H8"/>
  <c r="E9"/>
  <c r="E14" s="1"/>
  <c r="F9"/>
  <c r="G9"/>
  <c r="H9"/>
  <c r="D9"/>
  <c r="E10"/>
  <c r="D10" s="1"/>
  <c r="F10"/>
  <c r="G10"/>
  <c r="H10"/>
  <c r="E11"/>
  <c r="F11"/>
  <c r="D11" s="1"/>
  <c r="G11"/>
  <c r="H11"/>
  <c r="E12"/>
  <c r="D12" s="1"/>
  <c r="F12"/>
  <c r="G12"/>
  <c r="H12"/>
  <c r="E13"/>
  <c r="D13" s="1"/>
  <c r="F13"/>
  <c r="G13"/>
  <c r="H13"/>
  <c r="E7"/>
  <c r="D7" s="1"/>
  <c r="F7"/>
  <c r="G7"/>
  <c r="G14" s="1"/>
  <c r="H7"/>
  <c r="H14" s="1"/>
  <c r="J12" i="24"/>
  <c r="L12"/>
  <c r="D48" i="17"/>
  <c r="E24" s="1"/>
  <c r="E37"/>
  <c r="M6" i="24"/>
  <c r="M7"/>
  <c r="M8"/>
  <c r="M9"/>
  <c r="M10"/>
  <c r="M11"/>
  <c r="M5"/>
  <c r="M12" s="1"/>
  <c r="K12"/>
  <c r="F13" i="23"/>
  <c r="K14" i="28"/>
  <c r="O14"/>
  <c r="K7" i="23"/>
  <c r="K8"/>
  <c r="K9"/>
  <c r="K13" s="1"/>
  <c r="K10"/>
  <c r="K11"/>
  <c r="K12"/>
  <c r="K6"/>
  <c r="I7"/>
  <c r="I6"/>
  <c r="I13" s="1"/>
  <c r="I8"/>
  <c r="I9"/>
  <c r="I10"/>
  <c r="I11"/>
  <c r="I12"/>
  <c r="D12" i="24"/>
  <c r="E13" i="23"/>
  <c r="D13"/>
  <c r="D11" i="26"/>
  <c r="D10"/>
  <c r="D9"/>
  <c r="D8"/>
  <c r="D6"/>
  <c r="D5"/>
  <c r="D12" s="1"/>
  <c r="D7"/>
  <c r="E12"/>
  <c r="F12"/>
  <c r="K13" i="31"/>
  <c r="J13"/>
  <c r="D13"/>
  <c r="E13"/>
  <c r="I12"/>
  <c r="I11"/>
  <c r="C11"/>
  <c r="I10"/>
  <c r="C10"/>
  <c r="I9"/>
  <c r="C9"/>
  <c r="I8"/>
  <c r="C8"/>
  <c r="I7"/>
  <c r="C7"/>
  <c r="B6"/>
  <c r="J13" i="23"/>
  <c r="G13"/>
  <c r="H13"/>
  <c r="C12" i="28"/>
  <c r="C11"/>
  <c r="C10"/>
  <c r="C9"/>
  <c r="C8"/>
  <c r="C7"/>
  <c r="B7"/>
  <c r="C10" i="26"/>
  <c r="C9"/>
  <c r="C8"/>
  <c r="C7"/>
  <c r="C6"/>
  <c r="C5"/>
  <c r="B5"/>
  <c r="C11" i="24"/>
  <c r="C10"/>
  <c r="C9"/>
  <c r="C8"/>
  <c r="C7"/>
  <c r="C6"/>
  <c r="C5"/>
  <c r="B5"/>
  <c r="E12"/>
  <c r="F12"/>
  <c r="G12"/>
  <c r="H12"/>
  <c r="I12"/>
  <c r="I14" i="28"/>
  <c r="J14"/>
  <c r="L14"/>
  <c r="M14"/>
  <c r="N14"/>
  <c r="P14"/>
  <c r="F13" i="31"/>
  <c r="E14" i="17"/>
  <c r="E31"/>
  <c r="E9"/>
  <c r="B6" i="26"/>
  <c r="B8" i="28"/>
  <c r="B6" i="24"/>
  <c r="B8" i="23"/>
  <c r="E29" i="17"/>
  <c r="E21"/>
  <c r="E15"/>
  <c r="E40"/>
  <c r="E23"/>
  <c r="E11"/>
  <c r="E35"/>
  <c r="E16"/>
  <c r="E18"/>
  <c r="E27"/>
  <c r="E17"/>
  <c r="E6"/>
  <c r="E42"/>
  <c r="E28"/>
  <c r="E7"/>
  <c r="E44"/>
  <c r="E32"/>
  <c r="E25"/>
  <c r="E46"/>
  <c r="E20"/>
  <c r="E10"/>
  <c r="E45"/>
  <c r="E33"/>
  <c r="E36"/>
  <c r="E13"/>
  <c r="E39"/>
  <c r="B10" i="28"/>
  <c r="B8" i="24"/>
  <c r="B8" i="26"/>
  <c r="B9"/>
  <c r="B9" i="24"/>
  <c r="B11" i="28"/>
  <c r="B10" i="24"/>
  <c r="B12" i="28"/>
  <c r="B10" i="26"/>
  <c r="B13" i="28"/>
  <c r="B11" i="26"/>
  <c r="B11" i="24"/>
  <c r="H13" i="31"/>
  <c r="I13"/>
  <c r="I6"/>
  <c r="H7"/>
  <c r="H9"/>
  <c r="H10"/>
  <c r="H8"/>
  <c r="H12"/>
  <c r="B7" i="24"/>
  <c r="E34" i="17"/>
  <c r="D14" i="28" l="1"/>
  <c r="E38" i="17"/>
  <c r="E5"/>
  <c r="E30"/>
  <c r="E22"/>
  <c r="E47"/>
  <c r="E19"/>
  <c r="E41"/>
  <c r="E43"/>
  <c r="E48"/>
  <c r="E12"/>
  <c r="E8"/>
  <c r="E26"/>
  <c r="H6" i="31"/>
  <c r="B9" i="28"/>
  <c r="B7" i="26"/>
</calcChain>
</file>

<file path=xl/sharedStrings.xml><?xml version="1.0" encoding="utf-8"?>
<sst xmlns="http://schemas.openxmlformats.org/spreadsheetml/2006/main" count="405" uniqueCount="222">
  <si>
    <t>BCR</t>
  </si>
  <si>
    <t>BRD</t>
  </si>
  <si>
    <t>Total</t>
  </si>
  <si>
    <t>Fond</t>
  </si>
  <si>
    <t>Nr. crt.</t>
  </si>
  <si>
    <t>TOTAL</t>
  </si>
  <si>
    <t>Judet</t>
  </si>
  <si>
    <t>Numar de participanti</t>
  </si>
  <si>
    <t>Cod</t>
  </si>
  <si>
    <t>Denumire</t>
  </si>
  <si>
    <t>abs.</t>
  </si>
  <si>
    <t>rel.</t>
  </si>
  <si>
    <t>NEDECLARATI</t>
  </si>
  <si>
    <t>011</t>
  </si>
  <si>
    <t>ALBA</t>
  </si>
  <si>
    <t>021</t>
  </si>
  <si>
    <t>ARAD</t>
  </si>
  <si>
    <t>031</t>
  </si>
  <si>
    <t>ARGES</t>
  </si>
  <si>
    <t>041</t>
  </si>
  <si>
    <t>BACAU</t>
  </si>
  <si>
    <t>051</t>
  </si>
  <si>
    <t>BIHOR</t>
  </si>
  <si>
    <t>061</t>
  </si>
  <si>
    <t>BISTRITA</t>
  </si>
  <si>
    <t>071</t>
  </si>
  <si>
    <t>BOTOSANI</t>
  </si>
  <si>
    <t>081</t>
  </si>
  <si>
    <t>BRASOV</t>
  </si>
  <si>
    <t>091</t>
  </si>
  <si>
    <t>BRAILA</t>
  </si>
  <si>
    <t>101</t>
  </si>
  <si>
    <t>BUZAU</t>
  </si>
  <si>
    <t>111</t>
  </si>
  <si>
    <t>CARAS SEVERIN</t>
  </si>
  <si>
    <t>121</t>
  </si>
  <si>
    <t>CLUJ</t>
  </si>
  <si>
    <t>131</t>
  </si>
  <si>
    <t>CONSTANTA</t>
  </si>
  <si>
    <t>141</t>
  </si>
  <si>
    <t>COVASNA</t>
  </si>
  <si>
    <t>151</t>
  </si>
  <si>
    <t>DIMBOVITA</t>
  </si>
  <si>
    <t>161</t>
  </si>
  <si>
    <t>DOLJ</t>
  </si>
  <si>
    <t>171</t>
  </si>
  <si>
    <t>GALATI</t>
  </si>
  <si>
    <t>181</t>
  </si>
  <si>
    <t>GORJ</t>
  </si>
  <si>
    <t>191</t>
  </si>
  <si>
    <t>HARGHITA</t>
  </si>
  <si>
    <t>201</t>
  </si>
  <si>
    <t>HUNEDOARA</t>
  </si>
  <si>
    <t>211</t>
  </si>
  <si>
    <t>IALOMITA</t>
  </si>
  <si>
    <t>221</t>
  </si>
  <si>
    <t>IASI</t>
  </si>
  <si>
    <t>231</t>
  </si>
  <si>
    <t>GIURGIU</t>
  </si>
  <si>
    <t>241</t>
  </si>
  <si>
    <t>MARAMURES</t>
  </si>
  <si>
    <t>251</t>
  </si>
  <si>
    <t>MEHEDINTI</t>
  </si>
  <si>
    <t>261</t>
  </si>
  <si>
    <t>MURES</t>
  </si>
  <si>
    <t>271</t>
  </si>
  <si>
    <t>NEAMT</t>
  </si>
  <si>
    <t>281</t>
  </si>
  <si>
    <t>OLT</t>
  </si>
  <si>
    <t>291</t>
  </si>
  <si>
    <t>PRAHOVA</t>
  </si>
  <si>
    <t>301</t>
  </si>
  <si>
    <t>SATU MARE</t>
  </si>
  <si>
    <t>311</t>
  </si>
  <si>
    <t>SALAJ</t>
  </si>
  <si>
    <t>321</t>
  </si>
  <si>
    <t>SIBIU</t>
  </si>
  <si>
    <t>331</t>
  </si>
  <si>
    <t>SUCEAVA</t>
  </si>
  <si>
    <t>341</t>
  </si>
  <si>
    <t>TELEORMAN</t>
  </si>
  <si>
    <t>351</t>
  </si>
  <si>
    <t>TIMIS</t>
  </si>
  <si>
    <t>361</t>
  </si>
  <si>
    <t>TULCEA</t>
  </si>
  <si>
    <t>371</t>
  </si>
  <si>
    <t>VASLUI</t>
  </si>
  <si>
    <t>381</t>
  </si>
  <si>
    <t>VILCEA</t>
  </si>
  <si>
    <t>391</t>
  </si>
  <si>
    <t>VRANCEA</t>
  </si>
  <si>
    <t>401</t>
  </si>
  <si>
    <t>CALARASI</t>
  </si>
  <si>
    <t>411</t>
  </si>
  <si>
    <t>BUCURESTI</t>
  </si>
  <si>
    <t>471</t>
  </si>
  <si>
    <t>ILFOV</t>
  </si>
  <si>
    <t/>
  </si>
  <si>
    <t>Numar asigurati in registrul participantilor</t>
  </si>
  <si>
    <t>Numar asigurati pentru care se fac viramente la luna de referinta</t>
  </si>
  <si>
    <t>din care</t>
  </si>
  <si>
    <t>rel. la numar participanti la fond</t>
  </si>
  <si>
    <t>rel. la total regularizari</t>
  </si>
  <si>
    <t>tot_part</t>
  </si>
  <si>
    <t>tot_vir</t>
  </si>
  <si>
    <t>tot_reg</t>
  </si>
  <si>
    <t>tot_plus</t>
  </si>
  <si>
    <t>tot_minus</t>
  </si>
  <si>
    <t>(*) Situatia centralizeaza numarul de participanti pentru care se efectueaza la luna de referinta viramente care difera de efectivul datorat aferent lunii de referinta.</t>
  </si>
  <si>
    <t xml:space="preserve">(***) Se refera la participantii care, prin actualizare cu declaratiile primite de la angajatori la luna de referinta, dar aferente lunilor anterioare, au suferit o scadere a venitului asigurat aferent lunilor anterioare sau au fost stersi din declaratii </t>
  </si>
  <si>
    <t>EURO</t>
  </si>
  <si>
    <t>LEI</t>
  </si>
  <si>
    <t>curs EURO</t>
  </si>
  <si>
    <t xml:space="preserve">Numar pozitii in liste </t>
  </si>
  <si>
    <t>Sume virate                                                       (LEI)</t>
  </si>
  <si>
    <t>Total sume virate            (EUR)</t>
  </si>
  <si>
    <t>Venit asigurat  (RON)</t>
  </si>
  <si>
    <t>Venit asigurat  (EUR)</t>
  </si>
  <si>
    <t>Sume curente</t>
  </si>
  <si>
    <t>Restante</t>
  </si>
  <si>
    <t>AZT VIITORUL TAU</t>
  </si>
  <si>
    <t>VITAL</t>
  </si>
  <si>
    <t>ARIPI</t>
  </si>
  <si>
    <t>Invalidari</t>
  </si>
  <si>
    <t>Afilieri</t>
  </si>
  <si>
    <t>Denumire Fond</t>
  </si>
  <si>
    <t>tot_rec</t>
  </si>
  <si>
    <t>sume_tot</t>
  </si>
  <si>
    <t>sume_crt</t>
  </si>
  <si>
    <t>sume_rest</t>
  </si>
  <si>
    <t>venit_asig</t>
  </si>
  <si>
    <t>femei</t>
  </si>
  <si>
    <t>barbati</t>
  </si>
  <si>
    <t>Femei</t>
  </si>
  <si>
    <t>Barbati</t>
  </si>
  <si>
    <t>15-25 ani</t>
  </si>
  <si>
    <t>25-35 ani</t>
  </si>
  <si>
    <t>numar</t>
  </si>
  <si>
    <t>f1525</t>
  </si>
  <si>
    <t>f2535</t>
  </si>
  <si>
    <t>f3545</t>
  </si>
  <si>
    <t>m1525</t>
  </si>
  <si>
    <t>m2535</t>
  </si>
  <si>
    <t>m3545</t>
  </si>
  <si>
    <t>(**) Se refera la participantii care, prin actualizare cu declaratiile primite de la angajatori la luna de referinta, dar aferente lunilor anterioare, au suferit o crestere a venitului asigurat aferent lunilor anterioare sau au fost declarati acum, desi la luni anterioare nu figurau in declaratii.</t>
  </si>
  <si>
    <t>Denumire fond de pensii administrat privat</t>
  </si>
  <si>
    <t>Luna de referinta</t>
  </si>
  <si>
    <t xml:space="preserve">COMENZI </t>
  </si>
  <si>
    <t>Denumire CTP</t>
  </si>
  <si>
    <t>Alte nationalitati</t>
  </si>
  <si>
    <t>peste 45 de ani</t>
  </si>
  <si>
    <t>35-45 ani</t>
  </si>
  <si>
    <t>Preluati MapN acte aderare</t>
  </si>
  <si>
    <t>Preluati MapN repartizare aleatorie</t>
  </si>
  <si>
    <t>NN</t>
  </si>
  <si>
    <t>METROPOLITAN LIFE</t>
  </si>
  <si>
    <t>ianuarie 2019</t>
  </si>
  <si>
    <t>februarie 2019</t>
  </si>
  <si>
    <t>martie 2019</t>
  </si>
  <si>
    <t>Numar participanti in registrul participantilor</t>
  </si>
  <si>
    <t>aprilie 2019</t>
  </si>
  <si>
    <t>mai 2019</t>
  </si>
  <si>
    <t>iunie 2019</t>
  </si>
  <si>
    <t>iulie 2019</t>
  </si>
  <si>
    <t>august 2019</t>
  </si>
  <si>
    <t>septembrie 2019</t>
  </si>
  <si>
    <t>octombrie 2019</t>
  </si>
  <si>
    <t>noiembrie 2019</t>
  </si>
  <si>
    <t>decembrie 2019</t>
  </si>
  <si>
    <t>IANUARIE 2020</t>
  </si>
  <si>
    <t>Ianuarie 2020'</t>
  </si>
  <si>
    <t xml:space="preserve">1Euro 4,8438 BNR 18/03/2020)              </t>
  </si>
  <si>
    <t>ianuarie 2020</t>
  </si>
  <si>
    <t>FEBRUARIE 2020</t>
  </si>
  <si>
    <t>Februarie 2020'</t>
  </si>
  <si>
    <t xml:space="preserve">1Euro 4,8360 BNR 16/04/2020)              </t>
  </si>
  <si>
    <t>februarie 2020</t>
  </si>
  <si>
    <t>MARTIE 2020</t>
  </si>
  <si>
    <t>Martie 2020'</t>
  </si>
  <si>
    <t xml:space="preserve">1Euro 4,8392 BNR 18/05/2020)              </t>
  </si>
  <si>
    <t>martie 2020</t>
  </si>
  <si>
    <t>APRILIE 2020</t>
  </si>
  <si>
    <t>Aprilie 2020'</t>
  </si>
  <si>
    <t>aprilie 2020</t>
  </si>
  <si>
    <t xml:space="preserve">1Euro 4,8394 BNR 18/06/2020)              </t>
  </si>
  <si>
    <t>(BNR  20/07/2020)</t>
  </si>
  <si>
    <t>MAI 2020</t>
  </si>
  <si>
    <t>Mai 2020'</t>
  </si>
  <si>
    <t xml:space="preserve">1Euro 4,8427 BNR 20/07/2020)              </t>
  </si>
  <si>
    <t>Numar participanti in Registrul Participantilor la luna de referinta  APRILIE 2020</t>
  </si>
  <si>
    <t>Transferuri validate catre alte fonduri la luna de referinta MAI 2020</t>
  </si>
  <si>
    <t>Acte aderare validate pentru luna de referinta  MAI 2020</t>
  </si>
  <si>
    <t>Asigurati repartizati aleatoriu la luna de referinta  MAI 2020</t>
  </si>
  <si>
    <t>Numar participanti in Registrul participantilor dupa repartizarea aleatorie la luna de referinta   MAI 2020</t>
  </si>
  <si>
    <t>Numar de participanti pentru care se fac viramente in luna de referinta MAI 2020</t>
  </si>
  <si>
    <t>mai 2020</t>
  </si>
  <si>
    <t>Transferuri validate de la alte fonduri la luna de referinta MAI 2020</t>
  </si>
  <si>
    <t>Situatie centralizatoare
privind numarul participantilor si contributiile virate la fondurile de pensii administrate privat
aferente lunii de referinta MAI 2020</t>
  </si>
  <si>
    <t>1 EUR</t>
  </si>
  <si>
    <t>Numărul de participanți pentru care se fac viramente în luna de referință este mai mic decât cel total înscris în Registrul Participanților, aceștia putându-se încadra în unele dintre următoarele situații:
 - nu obțin lunar venituri din salarii sau asimilate salariilor și, în consecință, nu figurează lunar în declarațiile D112 transmise de angajatori;
- obțin lunar venituri din salarii sau asimilate salariilor la angajatori care, potrivit legii, se încadrează în categoria persoanelor juridice care pot depune trimestrial declarațiile D112 (angajatori care au până la 3 salariați exclusiv);
- au fost înscriși în Registrul Participanților în perioada de constituire a acestuia conform legii, anterior primei luni de virament la Pilonul II (martie 2008) și ulterior nu au mai obținut venituri din salarii sau asimilate salariilor (conturi goale);
- se află în perioada de concediu pentru creşterea copilului în vârstă de până la 2 ani, respectiv 3 ani în cazul copilului cu handicap sau de concediu de acomodare în cazul copilului adoptat. Indemnizațiile de care se beneficiază în aceste perioade se consideră stagiu asimilat în sistemul public de pensii, dar pentru ele nu se datorează CAS, în consecință nu se fac viramente la Pilonul II;
 - sunt beneficiari de pensie de limită de vârstă sau de invaliditate și se află în perioada legală de 12 luni ulterioară dobândirii acestei calități, în care contul rămâne deschis pentru eventuale regularizări;
- perioada legală de 12 luni de la data decesului în care contul participantului rămâne deschis pentru eventuale regularizări;
- sunt absolvenți ai instituțiilor de învățământ care au fost beneficiari ai indemnizației de ajutor de șomaj în perioada de 60 de zile de la absolvire, perioadă în care au fost înscriși conform legii în Registrul Participanților și, ulterior, nu au reușit să se angajeze în domeniul pentru care au pregătire profesională, în consecință nu mai figurează în declarațiile D112;
- desfășoară activități în domeniul construcțiilor (începând cu luna ianuarie 2019) ș.a</t>
  </si>
  <si>
    <r>
      <t xml:space="preserve">din care, Numar participanti pentru care s-au efectuat regularizari prin actualizarea cu datele primite de la angajatori </t>
    </r>
    <r>
      <rPr>
        <b/>
        <sz val="10"/>
        <color indexed="10"/>
        <rFont val="Arial"/>
        <family val="2"/>
      </rPr>
      <t>(*)</t>
    </r>
  </si>
  <si>
    <r>
      <t>Numar participanti cu contributii restante de la luni anterioare, virate la luna de referinta</t>
    </r>
    <r>
      <rPr>
        <b/>
        <sz val="10"/>
        <color indexed="10"/>
        <rFont val="Arial"/>
        <family val="2"/>
      </rPr>
      <t xml:space="preserve"> (**)</t>
    </r>
  </si>
  <si>
    <r>
      <t xml:space="preserve">Numar participanti cu contributii achitate in plus la luni anterioare, regularizate la luna de referinta </t>
    </r>
    <r>
      <rPr>
        <b/>
        <sz val="10"/>
        <color indexed="10"/>
        <rFont val="Arial"/>
        <family val="2"/>
      </rPr>
      <t>(***)</t>
    </r>
  </si>
  <si>
    <t xml:space="preserve">1Euro 4,8438 
BNR (18/03/2020)              </t>
  </si>
  <si>
    <t xml:space="preserve">1Euro 4,8360 
BNR (16/04/2020)              </t>
  </si>
  <si>
    <t xml:space="preserve">1Euro 4,8392 
BNR (18/05/2020)              </t>
  </si>
  <si>
    <t xml:space="preserve">1Euro 4,8394 
BNR (18/06/2020)              </t>
  </si>
  <si>
    <t xml:space="preserve">1Euro 4,8427 
BNR (20/07/2020)              </t>
  </si>
  <si>
    <t>Nr. 
crt.</t>
  </si>
  <si>
    <t xml:space="preserve">1Euro 4,8438 
BNR 18/03/2020)              </t>
  </si>
  <si>
    <t xml:space="preserve">1Euro 4,8360 
BNR 16/04/2020)              </t>
  </si>
  <si>
    <t xml:space="preserve">1Euro 4,8392 
BNR 18/05/2020)              </t>
  </si>
  <si>
    <t xml:space="preserve">1Euro 4,8394 
BNR 18/06/2020)              </t>
  </si>
  <si>
    <t xml:space="preserve">1Euro 4,8427 
BNR 20/07/2020)              </t>
  </si>
  <si>
    <t>Situatie centralizatoare               
privind evolutia contributiei medii in Euro la pilonul II a participantilor pana la luna de referinta 
MAI 2020</t>
  </si>
  <si>
    <t>Situatie centralizatoare           
privind repartizarea participantilor dupa judetul 
angajatorului la luna de referinta 
MAI 2020</t>
  </si>
  <si>
    <t>Situatie centralizatoare privind repartizarea participantilor
 dupa judetul de domiciliu pentru care se fac viramente 
la luna de referinta 
MAI 2020</t>
  </si>
  <si>
    <t>Situatie centralizatoare privind numarul de participanti  
care nu figurează cu declaraţii depuse 
in sistemul public de pensii</t>
  </si>
  <si>
    <t>Situatie centralizatoare    
privind repartizarea pe sexe a participantilor    
aferente lunii de referinta MAI 2020</t>
  </si>
  <si>
    <t>Situatie centralizatoare              
privind repartizarea pe sexe si varste a participantilor              
aferente lunii de referinta MAI 2020</t>
  </si>
  <si>
    <t>Situatie centralizatoare               
privind evolutia numarului de participanti din Registrul participantilor 
pana la luna de referinta MAI 2020</t>
  </si>
  <si>
    <t>Situatie centralizatoare                
privind valoarea in Euro a viramentelor catre fondurile de pensii administrate privat 
aferente lunilor de referinta IANUARIE 2019 - MAI 2020</t>
  </si>
</sst>
</file>

<file path=xl/styles.xml><?xml version="1.0" encoding="utf-8"?>
<styleSheet xmlns="http://schemas.openxmlformats.org/spreadsheetml/2006/main">
  <numFmts count="1">
    <numFmt numFmtId="164" formatCode="#,##0.0000"/>
  </numFmts>
  <fonts count="39">
    <font>
      <sz val="10"/>
      <name val="Arial"/>
      <charset val="238"/>
    </font>
    <font>
      <sz val="10"/>
      <name val="Arial"/>
      <family val="2"/>
    </font>
    <font>
      <b/>
      <sz val="12"/>
      <name val="Arial"/>
      <family val="2"/>
    </font>
    <font>
      <sz val="12"/>
      <name val="Arial"/>
      <family val="2"/>
    </font>
    <font>
      <b/>
      <sz val="14"/>
      <name val="Arial"/>
      <family val="2"/>
    </font>
    <font>
      <sz val="14"/>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i/>
      <sz val="9"/>
      <name val="Arial"/>
      <family val="2"/>
    </font>
    <font>
      <b/>
      <sz val="11"/>
      <name val="Arial"/>
      <family val="2"/>
    </font>
    <font>
      <sz val="11"/>
      <name val="Arial"/>
      <family val="2"/>
    </font>
    <font>
      <sz val="9"/>
      <name val="Arial"/>
      <family val="2"/>
    </font>
    <font>
      <sz val="8"/>
      <name val="Arial"/>
      <family val="2"/>
    </font>
    <font>
      <i/>
      <sz val="10"/>
      <name val="Arial"/>
      <family val="2"/>
    </font>
    <font>
      <sz val="8"/>
      <name val="Arial"/>
      <family val="2"/>
    </font>
    <font>
      <b/>
      <sz val="9"/>
      <name val="Arial"/>
      <family val="2"/>
    </font>
    <font>
      <sz val="12"/>
      <color indexed="53"/>
      <name val="Arial"/>
      <family val="2"/>
    </font>
    <font>
      <b/>
      <i/>
      <sz val="10"/>
      <name val="Arial"/>
      <family val="2"/>
    </font>
    <font>
      <b/>
      <i/>
      <sz val="9"/>
      <color indexed="8"/>
      <name val="Arial"/>
      <family val="2"/>
    </font>
    <font>
      <b/>
      <sz val="10"/>
      <color indexed="10"/>
      <name val="Arial"/>
      <family val="2"/>
    </font>
    <font>
      <b/>
      <i/>
      <sz val="9"/>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0"/>
        <bgColor indexed="64"/>
      </patternFill>
    </fill>
    <fill>
      <patternFill patternType="solid">
        <fgColor indexed="42"/>
        <bgColor indexed="64"/>
      </patternFill>
    </fill>
    <fill>
      <patternFill patternType="solid">
        <fgColor indexed="22"/>
        <bgColor indexed="64"/>
      </patternFill>
    </fill>
    <fill>
      <patternFill patternType="solid">
        <fgColor theme="7" tint="0.39997558519241921"/>
        <bgColor indexed="64"/>
      </patternFill>
    </fill>
    <fill>
      <patternFill patternType="solid">
        <fgColor theme="7" tint="0.79998168889431442"/>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4">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1" fillId="0" borderId="0"/>
    <xf numFmtId="0" fontId="6" fillId="0" borderId="0"/>
    <xf numFmtId="0" fontId="20" fillId="23" borderId="7" applyNumberFormat="0" applyFont="0" applyAlignment="0" applyProtection="0"/>
    <xf numFmtId="0" fontId="21" fillId="20" borderId="8" applyNumberFormat="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cellStyleXfs>
  <cellXfs count="145">
    <xf numFmtId="0" fontId="0" fillId="0" borderId="0" xfId="0"/>
    <xf numFmtId="3" fontId="4" fillId="0" borderId="0" xfId="0" applyNumberFormat="1" applyFont="1" applyBorder="1"/>
    <xf numFmtId="0" fontId="3" fillId="0" borderId="0" xfId="0" applyFont="1"/>
    <xf numFmtId="0" fontId="5" fillId="0" borderId="0" xfId="0" applyFont="1" applyAlignment="1">
      <alignment horizontal="centerContinuous"/>
    </xf>
    <xf numFmtId="3" fontId="0" fillId="0" borderId="0" xfId="0" applyNumberFormat="1"/>
    <xf numFmtId="0" fontId="0" fillId="0" borderId="0" xfId="0" applyAlignment="1">
      <alignment horizontal="center" vertical="center" wrapText="1"/>
    </xf>
    <xf numFmtId="0" fontId="26" fillId="0" borderId="0" xfId="0" applyFont="1" applyFill="1" applyAlignment="1">
      <alignment horizontal="center" vertical="center" wrapText="1"/>
    </xf>
    <xf numFmtId="0" fontId="29" fillId="0" borderId="0" xfId="0" applyFont="1"/>
    <xf numFmtId="0" fontId="3" fillId="0" borderId="0" xfId="38" applyFont="1"/>
    <xf numFmtId="10" fontId="3" fillId="0" borderId="0" xfId="38" applyNumberFormat="1" applyFont="1"/>
    <xf numFmtId="0" fontId="31" fillId="0" borderId="0" xfId="0" applyFont="1" applyAlignment="1">
      <alignment horizontal="right"/>
    </xf>
    <xf numFmtId="164" fontId="31" fillId="0" borderId="0" xfId="0" applyNumberFormat="1" applyFont="1" applyAlignment="1">
      <alignment horizontal="left" vertical="center"/>
    </xf>
    <xf numFmtId="0" fontId="25" fillId="0" borderId="0" xfId="0" applyFont="1"/>
    <xf numFmtId="3" fontId="25" fillId="0" borderId="0" xfId="0" applyNumberFormat="1" applyFont="1"/>
    <xf numFmtId="0" fontId="31" fillId="0" borderId="0" xfId="0" applyFont="1"/>
    <xf numFmtId="0" fontId="2" fillId="24" borderId="11" xfId="0" applyFont="1" applyFill="1" applyBorder="1" applyAlignment="1">
      <alignment horizontal="center" vertical="center" wrapText="1"/>
    </xf>
    <xf numFmtId="3" fontId="5" fillId="0" borderId="11" xfId="0" applyNumberFormat="1" applyFont="1" applyBorder="1"/>
    <xf numFmtId="3" fontId="5" fillId="0" borderId="12" xfId="0" applyNumberFormat="1" applyFont="1" applyBorder="1"/>
    <xf numFmtId="4" fontId="0" fillId="0" borderId="0" xfId="0" applyNumberFormat="1"/>
    <xf numFmtId="4" fontId="28" fillId="0" borderId="0" xfId="0" applyNumberFormat="1" applyFont="1" applyBorder="1"/>
    <xf numFmtId="0" fontId="34" fillId="0" borderId="0" xfId="38" applyFont="1"/>
    <xf numFmtId="0" fontId="0" fillId="0" borderId="11" xfId="0" applyBorder="1"/>
    <xf numFmtId="0" fontId="26" fillId="0" borderId="11" xfId="0" applyFont="1" applyFill="1" applyBorder="1" applyAlignment="1">
      <alignment horizontal="center" vertical="center" wrapText="1"/>
    </xf>
    <xf numFmtId="0" fontId="26" fillId="25" borderId="11" xfId="0" applyFont="1" applyFill="1" applyBorder="1" applyAlignment="1">
      <alignment horizontal="center" vertical="center" wrapText="1"/>
    </xf>
    <xf numFmtId="0" fontId="33" fillId="26" borderId="10" xfId="0" applyFont="1" applyFill="1" applyBorder="1" applyAlignment="1">
      <alignment horizontal="center" vertical="center" wrapText="1"/>
    </xf>
    <xf numFmtId="0" fontId="26" fillId="25" borderId="12" xfId="0" applyFont="1" applyFill="1" applyBorder="1" applyAlignment="1">
      <alignment horizontal="center" vertical="center" wrapText="1"/>
    </xf>
    <xf numFmtId="3" fontId="3" fillId="0" borderId="0" xfId="38" applyNumberFormat="1" applyFont="1"/>
    <xf numFmtId="0" fontId="2" fillId="24" borderId="10" xfId="0" applyFont="1" applyFill="1" applyBorder="1" applyAlignment="1">
      <alignment horizontal="center" vertical="center" wrapText="1"/>
    </xf>
    <xf numFmtId="3" fontId="26" fillId="25" borderId="11" xfId="0" applyNumberFormat="1" applyFont="1" applyFill="1" applyBorder="1" applyAlignment="1">
      <alignment horizontal="center" vertical="center" wrapText="1"/>
    </xf>
    <xf numFmtId="3" fontId="26" fillId="0" borderId="12" xfId="0" applyNumberFormat="1" applyFont="1" applyFill="1" applyBorder="1" applyAlignment="1">
      <alignment horizontal="center" vertical="center" wrapText="1"/>
    </xf>
    <xf numFmtId="0" fontId="35" fillId="0" borderId="0" xfId="0" applyFont="1" applyAlignment="1">
      <alignment horizontal="right"/>
    </xf>
    <xf numFmtId="164" fontId="36" fillId="0" borderId="0" xfId="0" quotePrefix="1" applyNumberFormat="1" applyFont="1" applyAlignment="1">
      <alignment horizontal="left"/>
    </xf>
    <xf numFmtId="0" fontId="35" fillId="0" borderId="0" xfId="0" applyFont="1"/>
    <xf numFmtId="0" fontId="25" fillId="27" borderId="11" xfId="0" applyFont="1" applyFill="1" applyBorder="1" applyAlignment="1">
      <alignment horizontal="center" vertical="center" wrapText="1"/>
    </xf>
    <xf numFmtId="0" fontId="27" fillId="27" borderId="19" xfId="0" applyFont="1" applyFill="1" applyBorder="1" applyAlignment="1">
      <alignment horizontal="centerContinuous"/>
    </xf>
    <xf numFmtId="0" fontId="27" fillId="27" borderId="13" xfId="0" applyFont="1" applyFill="1" applyBorder="1" applyAlignment="1">
      <alignment horizontal="centerContinuous"/>
    </xf>
    <xf numFmtId="3" fontId="27" fillId="27" borderId="13" xfId="0" applyNumberFormat="1" applyFont="1" applyFill="1" applyBorder="1"/>
    <xf numFmtId="3" fontId="27" fillId="27" borderId="14" xfId="0" applyNumberFormat="1" applyFont="1" applyFill="1" applyBorder="1"/>
    <xf numFmtId="0" fontId="25" fillId="28" borderId="10" xfId="0" applyFont="1" applyFill="1" applyBorder="1" applyAlignment="1">
      <alignment horizontal="center"/>
    </xf>
    <xf numFmtId="0" fontId="33" fillId="28" borderId="11" xfId="0" applyFont="1" applyFill="1" applyBorder="1" applyAlignment="1">
      <alignment horizontal="left"/>
    </xf>
    <xf numFmtId="3" fontId="27" fillId="28" borderId="11" xfId="0" applyNumberFormat="1" applyFont="1" applyFill="1" applyBorder="1"/>
    <xf numFmtId="3" fontId="27" fillId="28" borderId="12" xfId="0" applyNumberFormat="1" applyFont="1" applyFill="1" applyBorder="1"/>
    <xf numFmtId="0" fontId="25" fillId="28" borderId="10" xfId="0" quotePrefix="1" applyFont="1" applyFill="1" applyBorder="1" applyAlignment="1">
      <alignment horizontal="center"/>
    </xf>
    <xf numFmtId="0" fontId="25" fillId="28" borderId="11" xfId="0" applyFont="1" applyFill="1" applyBorder="1" applyAlignment="1">
      <alignment horizontal="left"/>
    </xf>
    <xf numFmtId="0" fontId="25" fillId="27" borderId="12" xfId="0" applyFont="1" applyFill="1" applyBorder="1" applyAlignment="1">
      <alignment horizontal="center" vertical="center" wrapText="1"/>
    </xf>
    <xf numFmtId="10" fontId="27" fillId="27" borderId="13" xfId="0" applyNumberFormat="1" applyFont="1" applyFill="1" applyBorder="1"/>
    <xf numFmtId="10" fontId="27" fillId="28" borderId="11" xfId="0" applyNumberFormat="1" applyFont="1" applyFill="1" applyBorder="1"/>
    <xf numFmtId="0" fontId="25" fillId="28" borderId="10" xfId="0" applyFont="1" applyFill="1" applyBorder="1" applyAlignment="1">
      <alignment horizontal="center" vertical="center"/>
    </xf>
    <xf numFmtId="0" fontId="33" fillId="28" borderId="11" xfId="0" applyFont="1" applyFill="1" applyBorder="1"/>
    <xf numFmtId="3" fontId="25" fillId="28" borderId="11" xfId="0" applyNumberFormat="1" applyFont="1" applyFill="1" applyBorder="1"/>
    <xf numFmtId="0" fontId="25" fillId="28" borderId="11" xfId="0" applyFont="1" applyFill="1" applyBorder="1"/>
    <xf numFmtId="3" fontId="27" fillId="27" borderId="13" xfId="0" applyNumberFormat="1" applyFont="1" applyFill="1" applyBorder="1" applyAlignment="1">
      <alignment horizontal="right"/>
    </xf>
    <xf numFmtId="3" fontId="27" fillId="27" borderId="14" xfId="0" applyNumberFormat="1" applyFont="1" applyFill="1" applyBorder="1" applyAlignment="1">
      <alignment horizontal="right"/>
    </xf>
    <xf numFmtId="0" fontId="35" fillId="27" borderId="11" xfId="0" applyFont="1" applyFill="1" applyBorder="1" applyAlignment="1">
      <alignment vertical="center" wrapText="1"/>
    </xf>
    <xf numFmtId="17" fontId="25" fillId="27" borderId="11" xfId="0" quotePrefix="1" applyNumberFormat="1" applyFont="1" applyFill="1" applyBorder="1" applyAlignment="1">
      <alignment horizontal="center" vertical="center" wrapText="1"/>
    </xf>
    <xf numFmtId="0" fontId="25" fillId="27" borderId="11" xfId="0" applyFont="1" applyFill="1" applyBorder="1"/>
    <xf numFmtId="164" fontId="27" fillId="28" borderId="11" xfId="0" applyNumberFormat="1" applyFont="1" applyFill="1" applyBorder="1"/>
    <xf numFmtId="0" fontId="38" fillId="27" borderId="11" xfId="0" applyFont="1" applyFill="1" applyBorder="1" applyAlignment="1">
      <alignment vertical="center" wrapText="1"/>
    </xf>
    <xf numFmtId="0" fontId="25" fillId="27" borderId="11" xfId="0" applyFont="1" applyFill="1" applyBorder="1" applyAlignment="1">
      <alignment wrapText="1"/>
    </xf>
    <xf numFmtId="0" fontId="35" fillId="27" borderId="12" xfId="0" applyFont="1" applyFill="1" applyBorder="1" applyAlignment="1">
      <alignment vertical="center" wrapText="1"/>
    </xf>
    <xf numFmtId="2" fontId="25" fillId="28" borderId="11" xfId="0" applyNumberFormat="1" applyFont="1" applyFill="1" applyBorder="1" applyAlignment="1">
      <alignment horizontal="center"/>
    </xf>
    <xf numFmtId="2" fontId="25" fillId="27" borderId="13" xfId="0" applyNumberFormat="1" applyFont="1" applyFill="1" applyBorder="1" applyAlignment="1">
      <alignment horizontal="center"/>
    </xf>
    <xf numFmtId="2" fontId="25" fillId="27" borderId="14" xfId="0" applyNumberFormat="1" applyFont="1" applyFill="1" applyBorder="1" applyAlignment="1">
      <alignment horizontal="center" vertical="center"/>
    </xf>
    <xf numFmtId="2" fontId="25" fillId="28" borderId="12" xfId="0" applyNumberFormat="1" applyFont="1" applyFill="1" applyBorder="1" applyAlignment="1">
      <alignment horizontal="center" vertical="center"/>
    </xf>
    <xf numFmtId="3" fontId="3" fillId="0" borderId="0" xfId="0" applyNumberFormat="1" applyFont="1" applyFill="1" applyBorder="1"/>
    <xf numFmtId="0" fontId="27" fillId="28" borderId="11" xfId="0" applyFont="1" applyFill="1" applyBorder="1"/>
    <xf numFmtId="3" fontId="27" fillId="28" borderId="19" xfId="0" applyNumberFormat="1" applyFont="1" applyFill="1" applyBorder="1"/>
    <xf numFmtId="3" fontId="27" fillId="28" borderId="13" xfId="0" applyNumberFormat="1" applyFont="1" applyFill="1" applyBorder="1"/>
    <xf numFmtId="3" fontId="25" fillId="28" borderId="14" xfId="0" applyNumberFormat="1" applyFont="1" applyFill="1" applyBorder="1"/>
    <xf numFmtId="3" fontId="25" fillId="28" borderId="13" xfId="0" applyNumberFormat="1" applyFont="1" applyFill="1" applyBorder="1"/>
    <xf numFmtId="17" fontId="25" fillId="27" borderId="20" xfId="0" quotePrefix="1" applyNumberFormat="1" applyFont="1" applyFill="1" applyBorder="1" applyAlignment="1">
      <alignment horizontal="center" vertical="center" wrapText="1"/>
    </xf>
    <xf numFmtId="17" fontId="25" fillId="27" borderId="17" xfId="0" quotePrefix="1" applyNumberFormat="1" applyFont="1" applyFill="1" applyBorder="1" applyAlignment="1">
      <alignment horizontal="center" vertical="center" wrapText="1"/>
    </xf>
    <xf numFmtId="3" fontId="27" fillId="28" borderId="14" xfId="0" applyNumberFormat="1" applyFont="1" applyFill="1" applyBorder="1"/>
    <xf numFmtId="0" fontId="25" fillId="27" borderId="17" xfId="0" applyFont="1" applyFill="1" applyBorder="1"/>
    <xf numFmtId="17" fontId="25" fillId="27" borderId="18" xfId="0" quotePrefix="1" applyNumberFormat="1" applyFont="1" applyFill="1" applyBorder="1" applyAlignment="1">
      <alignment horizontal="center" vertical="center" wrapText="1"/>
    </xf>
    <xf numFmtId="0" fontId="25" fillId="27" borderId="10" xfId="38" applyFont="1" applyFill="1" applyBorder="1" applyAlignment="1">
      <alignment horizontal="center"/>
    </xf>
    <xf numFmtId="0" fontId="25" fillId="27" borderId="11" xfId="38" applyFont="1" applyFill="1" applyBorder="1" applyAlignment="1">
      <alignment horizontal="center"/>
    </xf>
    <xf numFmtId="10" fontId="25" fillId="27" borderId="12" xfId="38" applyNumberFormat="1" applyFont="1" applyFill="1" applyBorder="1" applyAlignment="1">
      <alignment horizontal="center"/>
    </xf>
    <xf numFmtId="0" fontId="27" fillId="28" borderId="10" xfId="38" applyFont="1" applyFill="1" applyBorder="1"/>
    <xf numFmtId="0" fontId="27" fillId="28" borderId="11" xfId="38" applyFont="1" applyFill="1" applyBorder="1"/>
    <xf numFmtId="10" fontId="27" fillId="28" borderId="12" xfId="38" applyNumberFormat="1" applyFont="1" applyFill="1" applyBorder="1"/>
    <xf numFmtId="0" fontId="27" fillId="27" borderId="19" xfId="38" applyFont="1" applyFill="1" applyBorder="1"/>
    <xf numFmtId="0" fontId="27" fillId="27" borderId="13" xfId="38" applyFont="1" applyFill="1" applyBorder="1"/>
    <xf numFmtId="10" fontId="27" fillId="27" borderId="14" xfId="38" applyNumberFormat="1" applyFont="1" applyFill="1" applyBorder="1"/>
    <xf numFmtId="0" fontId="25" fillId="27" borderId="12" xfId="38" applyFont="1" applyFill="1" applyBorder="1" applyAlignment="1">
      <alignment horizontal="center" vertical="center" wrapText="1"/>
    </xf>
    <xf numFmtId="0" fontId="25" fillId="27" borderId="12" xfId="38" applyFont="1" applyFill="1" applyBorder="1" applyAlignment="1">
      <alignment horizontal="center"/>
    </xf>
    <xf numFmtId="3" fontId="27" fillId="27" borderId="14" xfId="37" applyNumberFormat="1" applyFont="1" applyFill="1" applyBorder="1"/>
    <xf numFmtId="0" fontId="27" fillId="28" borderId="10" xfId="38" applyFont="1" applyFill="1" applyBorder="1" applyAlignment="1">
      <alignment horizontal="center"/>
    </xf>
    <xf numFmtId="3" fontId="27" fillId="28" borderId="12" xfId="37" applyNumberFormat="1" applyFont="1" applyFill="1" applyBorder="1"/>
    <xf numFmtId="17" fontId="25" fillId="28" borderId="10" xfId="0" quotePrefix="1" applyNumberFormat="1" applyFont="1" applyFill="1" applyBorder="1"/>
    <xf numFmtId="3" fontId="25" fillId="28" borderId="12" xfId="0" applyNumberFormat="1" applyFont="1" applyFill="1" applyBorder="1"/>
    <xf numFmtId="17" fontId="25" fillId="28" borderId="19" xfId="0" quotePrefix="1" applyNumberFormat="1" applyFont="1" applyFill="1" applyBorder="1"/>
    <xf numFmtId="0" fontId="25" fillId="27" borderId="11" xfId="0" applyFont="1" applyFill="1" applyBorder="1" applyAlignment="1">
      <alignment horizontal="center" vertical="center" wrapText="1"/>
    </xf>
    <xf numFmtId="0" fontId="25" fillId="27" borderId="21" xfId="0" applyFont="1" applyFill="1" applyBorder="1" applyAlignment="1">
      <alignment horizontal="center" vertical="center" wrapText="1"/>
    </xf>
    <xf numFmtId="0" fontId="25" fillId="27" borderId="22" xfId="0" applyFont="1" applyFill="1" applyBorder="1" applyAlignment="1">
      <alignment horizontal="center" vertical="center"/>
    </xf>
    <xf numFmtId="0" fontId="25" fillId="27" borderId="15" xfId="0" applyFont="1" applyFill="1" applyBorder="1" applyAlignment="1">
      <alignment horizontal="center" vertical="center"/>
    </xf>
    <xf numFmtId="3" fontId="25" fillId="27" borderId="12" xfId="0" applyNumberFormat="1" applyFont="1" applyFill="1" applyBorder="1" applyAlignment="1">
      <alignment horizontal="center" vertical="center" wrapText="1"/>
    </xf>
    <xf numFmtId="0" fontId="25" fillId="27" borderId="10" xfId="0" applyFont="1" applyFill="1" applyBorder="1" applyAlignment="1">
      <alignment horizontal="center" vertical="center" wrapText="1"/>
    </xf>
    <xf numFmtId="3" fontId="25" fillId="27" borderId="11" xfId="0" applyNumberFormat="1" applyFont="1" applyFill="1" applyBorder="1" applyAlignment="1">
      <alignment horizontal="center" vertical="center" wrapText="1"/>
    </xf>
    <xf numFmtId="0" fontId="20" fillId="0" borderId="0" xfId="0" applyFont="1" applyAlignment="1">
      <alignment horizontal="left" vertical="top" wrapText="1"/>
    </xf>
    <xf numFmtId="0" fontId="20" fillId="0" borderId="0" xfId="0" applyNumberFormat="1" applyFont="1" applyAlignment="1">
      <alignment horizontal="left" vertical="top" wrapText="1"/>
    </xf>
    <xf numFmtId="0" fontId="0" fillId="0" borderId="0" xfId="0" applyAlignment="1">
      <alignment horizontal="left" vertical="top"/>
    </xf>
    <xf numFmtId="0" fontId="20" fillId="0" borderId="0" xfId="0" applyFont="1" applyAlignment="1">
      <alignment horizontal="left" wrapText="1"/>
    </xf>
    <xf numFmtId="0" fontId="20" fillId="0" borderId="0" xfId="0" applyFont="1" applyAlignment="1">
      <alignment horizontal="left"/>
    </xf>
    <xf numFmtId="0" fontId="25" fillId="27" borderId="12" xfId="0" applyFont="1" applyFill="1" applyBorder="1" applyAlignment="1">
      <alignment horizontal="center" vertical="center" wrapText="1"/>
    </xf>
    <xf numFmtId="0" fontId="25" fillId="27" borderId="23" xfId="0" applyFont="1" applyFill="1" applyBorder="1" applyAlignment="1">
      <alignment horizontal="center" wrapText="1"/>
    </xf>
    <xf numFmtId="0" fontId="25" fillId="27" borderId="24" xfId="0" applyFont="1" applyFill="1" applyBorder="1" applyAlignment="1">
      <alignment horizontal="center"/>
    </xf>
    <xf numFmtId="0" fontId="25" fillId="27" borderId="25" xfId="0" applyFont="1" applyFill="1" applyBorder="1" applyAlignment="1">
      <alignment horizontal="center"/>
    </xf>
    <xf numFmtId="0" fontId="27" fillId="27" borderId="19" xfId="0" applyFont="1" applyFill="1" applyBorder="1" applyAlignment="1">
      <alignment horizontal="center"/>
    </xf>
    <xf numFmtId="0" fontId="27" fillId="27" borderId="13" xfId="0" applyFont="1" applyFill="1" applyBorder="1" applyAlignment="1">
      <alignment horizontal="center"/>
    </xf>
    <xf numFmtId="17" fontId="25" fillId="27" borderId="12" xfId="0" quotePrefix="1" applyNumberFormat="1" applyFont="1" applyFill="1" applyBorder="1" applyAlignment="1">
      <alignment horizontal="center" vertical="center" wrapText="1"/>
    </xf>
    <xf numFmtId="17" fontId="25" fillId="27" borderId="11" xfId="0" quotePrefix="1" applyNumberFormat="1" applyFont="1" applyFill="1" applyBorder="1" applyAlignment="1">
      <alignment horizontal="center" vertical="center" wrapText="1"/>
    </xf>
    <xf numFmtId="0" fontId="25" fillId="27" borderId="11" xfId="0" applyFont="1" applyFill="1" applyBorder="1" applyAlignment="1">
      <alignment horizontal="center" vertical="center"/>
    </xf>
    <xf numFmtId="0" fontId="25" fillId="27" borderId="12" xfId="0" applyFont="1" applyFill="1" applyBorder="1" applyAlignment="1">
      <alignment horizontal="center" vertical="center"/>
    </xf>
    <xf numFmtId="0" fontId="25" fillId="27" borderId="11" xfId="0" quotePrefix="1" applyFont="1" applyFill="1" applyBorder="1" applyAlignment="1">
      <alignment horizontal="center" vertical="center" wrapText="1"/>
    </xf>
    <xf numFmtId="0" fontId="25" fillId="27" borderId="19" xfId="0" applyFont="1" applyFill="1" applyBorder="1" applyAlignment="1">
      <alignment horizontal="center"/>
    </xf>
    <xf numFmtId="0" fontId="25" fillId="27" borderId="13" xfId="0" applyFont="1" applyFill="1" applyBorder="1" applyAlignment="1">
      <alignment horizontal="center"/>
    </xf>
    <xf numFmtId="0" fontId="25" fillId="27" borderId="10" xfId="0" applyFont="1" applyFill="1" applyBorder="1" applyAlignment="1">
      <alignment horizontal="center" vertical="center"/>
    </xf>
    <xf numFmtId="17" fontId="25" fillId="27" borderId="11" xfId="0" applyNumberFormat="1" applyFont="1" applyFill="1" applyBorder="1" applyAlignment="1">
      <alignment horizontal="center" vertical="center"/>
    </xf>
    <xf numFmtId="0" fontId="20" fillId="27" borderId="11" xfId="0" applyFont="1" applyFill="1" applyBorder="1" applyAlignment="1">
      <alignment horizontal="center" vertical="center" wrapText="1"/>
    </xf>
    <xf numFmtId="0" fontId="20" fillId="27" borderId="10" xfId="0" applyFont="1" applyFill="1" applyBorder="1" applyAlignment="1">
      <alignment horizontal="center" vertical="center" wrapText="1"/>
    </xf>
    <xf numFmtId="0" fontId="20" fillId="27" borderId="12" xfId="0" applyFont="1" applyFill="1" applyBorder="1" applyAlignment="1">
      <alignment horizontal="center" vertical="center" wrapText="1"/>
    </xf>
    <xf numFmtId="0" fontId="25" fillId="27" borderId="20" xfId="0" applyFont="1" applyFill="1" applyBorder="1" applyAlignment="1">
      <alignment horizontal="center" vertical="center"/>
    </xf>
    <xf numFmtId="0" fontId="25" fillId="27" borderId="17" xfId="0" applyFont="1" applyFill="1" applyBorder="1" applyAlignment="1">
      <alignment horizontal="center" vertical="center"/>
    </xf>
    <xf numFmtId="17" fontId="25" fillId="27" borderId="17" xfId="0" quotePrefix="1" applyNumberFormat="1" applyFont="1" applyFill="1" applyBorder="1" applyAlignment="1">
      <alignment horizontal="center" vertical="center" wrapText="1"/>
    </xf>
    <xf numFmtId="17" fontId="25" fillId="27" borderId="18" xfId="0" quotePrefix="1" applyNumberFormat="1" applyFont="1" applyFill="1" applyBorder="1" applyAlignment="1">
      <alignment horizontal="center" vertical="center" wrapText="1"/>
    </xf>
    <xf numFmtId="0" fontId="25" fillId="27" borderId="10" xfId="38" applyFont="1" applyFill="1" applyBorder="1" applyAlignment="1">
      <alignment horizontal="center"/>
    </xf>
    <xf numFmtId="0" fontId="25" fillId="27" borderId="11" xfId="38" applyFont="1" applyFill="1" applyBorder="1" applyAlignment="1">
      <alignment horizontal="center"/>
    </xf>
    <xf numFmtId="0" fontId="25" fillId="27" borderId="12" xfId="38" applyFont="1" applyFill="1" applyBorder="1" applyAlignment="1">
      <alignment horizontal="center"/>
    </xf>
    <xf numFmtId="0" fontId="25" fillId="27" borderId="21" xfId="38" applyFont="1" applyFill="1" applyBorder="1" applyAlignment="1">
      <alignment horizontal="center" vertical="center" wrapText="1"/>
    </xf>
    <xf numFmtId="0" fontId="25" fillId="27" borderId="22" xfId="38" applyFont="1" applyFill="1" applyBorder="1" applyAlignment="1">
      <alignment horizontal="center" vertical="center"/>
    </xf>
    <xf numFmtId="0" fontId="25" fillId="27" borderId="15" xfId="38" applyFont="1" applyFill="1" applyBorder="1" applyAlignment="1">
      <alignment horizontal="center" vertical="center"/>
    </xf>
    <xf numFmtId="0" fontId="25" fillId="27" borderId="10" xfId="38" applyFont="1" applyFill="1" applyBorder="1" applyAlignment="1">
      <alignment horizontal="center" vertical="center"/>
    </xf>
    <xf numFmtId="0" fontId="25" fillId="27" borderId="11" xfId="38" applyFont="1" applyFill="1" applyBorder="1" applyAlignment="1">
      <alignment horizontal="center" vertical="center"/>
    </xf>
    <xf numFmtId="0" fontId="25" fillId="27" borderId="21" xfId="37" applyFont="1" applyFill="1" applyBorder="1" applyAlignment="1">
      <alignment horizontal="center" vertical="center" wrapText="1"/>
    </xf>
    <xf numFmtId="0" fontId="25" fillId="27" borderId="22" xfId="37" applyFont="1" applyFill="1" applyBorder="1" applyAlignment="1">
      <alignment horizontal="center" vertical="center"/>
    </xf>
    <xf numFmtId="0" fontId="25" fillId="27" borderId="15" xfId="37" applyFont="1" applyFill="1" applyBorder="1" applyAlignment="1">
      <alignment horizontal="center" vertical="center"/>
    </xf>
    <xf numFmtId="0" fontId="2" fillId="0" borderId="0" xfId="38" applyFont="1" applyAlignment="1">
      <alignment horizontal="center"/>
    </xf>
    <xf numFmtId="0" fontId="25" fillId="27" borderId="23" xfId="38" applyFont="1" applyFill="1" applyBorder="1" applyAlignment="1">
      <alignment horizontal="center" wrapText="1"/>
    </xf>
    <xf numFmtId="0" fontId="25" fillId="27" borderId="25" xfId="38" applyFont="1" applyFill="1" applyBorder="1" applyAlignment="1">
      <alignment horizontal="center"/>
    </xf>
    <xf numFmtId="3" fontId="27" fillId="27" borderId="19" xfId="0" applyNumberFormat="1" applyFont="1" applyFill="1" applyBorder="1" applyAlignment="1">
      <alignment horizontal="center"/>
    </xf>
    <xf numFmtId="3" fontId="27" fillId="27" borderId="13" xfId="0" applyNumberFormat="1" applyFont="1" applyFill="1" applyBorder="1" applyAlignment="1">
      <alignment horizontal="center"/>
    </xf>
    <xf numFmtId="0" fontId="25" fillId="27" borderId="16" xfId="0" applyFont="1" applyFill="1" applyBorder="1" applyAlignment="1">
      <alignment horizontal="center" vertical="center" wrapText="1"/>
    </xf>
    <xf numFmtId="0" fontId="25" fillId="27" borderId="26" xfId="0" applyFont="1" applyFill="1" applyBorder="1" applyAlignment="1">
      <alignment horizontal="center" vertical="center" wrapText="1"/>
    </xf>
    <xf numFmtId="0" fontId="25" fillId="27" borderId="27" xfId="0" applyFont="1" applyFill="1" applyBorder="1" applyAlignment="1">
      <alignment horizontal="center" vertical="center"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rmal_k_participanti_judete_1008"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6"/>
  <c:chart>
    <c:title>
      <c:tx>
        <c:rich>
          <a:bodyPr/>
          <a:lstStyle/>
          <a:p>
            <a:pPr>
              <a:defRPr sz="1000"/>
            </a:pPr>
            <a:r>
              <a:rPr lang="en-US" sz="1000"/>
              <a:t>Repartizarea pe sexe a participantilor
la luna de referinta MAI 2020
</a:t>
            </a:r>
          </a:p>
        </c:rich>
      </c:tx>
      <c:layout>
        <c:manualLayout>
          <c:xMode val="edge"/>
          <c:yMode val="edge"/>
          <c:x val="0.36295274015117857"/>
          <c:y val="6.7719211569142124E-2"/>
        </c:manualLayout>
      </c:layout>
    </c:title>
    <c:view3D>
      <c:perspective val="0"/>
    </c:view3D>
    <c:plotArea>
      <c:layout>
        <c:manualLayout>
          <c:layoutTarget val="inner"/>
          <c:xMode val="edge"/>
          <c:yMode val="edge"/>
          <c:x val="0.1509433962264155"/>
          <c:y val="0.38336052202283916"/>
          <c:w val="0.6270810210876806"/>
          <c:h val="0.36541598694942989"/>
        </c:manualLayout>
      </c:layout>
      <c:pie3DChart>
        <c:varyColors val="1"/>
        <c:ser>
          <c:idx val="0"/>
          <c:order val="0"/>
          <c:dPt>
            <c:idx val="0"/>
            <c:explosion val="8"/>
          </c:dPt>
          <c:dLbls>
            <c:dLbl>
              <c:idx val="0"/>
              <c:layout>
                <c:manualLayout>
                  <c:x val="-0.11432208598786414"/>
                  <c:y val="-0.19734381489426403"/>
                </c:manualLayout>
              </c:layout>
              <c:dLblPos val="bestFit"/>
              <c:showVal val="1"/>
              <c:showPercent val="1"/>
              <c:separator>
</c:separator>
            </c:dLbl>
            <c:dLbl>
              <c:idx val="1"/>
              <c:layout>
                <c:manualLayout>
                  <c:x val="6.0355568761451921E-2"/>
                  <c:y val="-0.28044289732951477"/>
                </c:manualLayout>
              </c:layout>
              <c:dLblPos val="bestFit"/>
              <c:showVal val="1"/>
              <c:showPercent val="1"/>
              <c:separator>
</c:separator>
            </c:dLbl>
            <c:numFmt formatCode="0.00%" sourceLinked="0"/>
            <c:txPr>
              <a:bodyPr/>
              <a:lstStyle/>
              <a:p>
                <a:pPr>
                  <a:defRPr b="1"/>
                </a:pPr>
                <a:endParaRPr lang="en-US"/>
              </a:p>
            </c:txPr>
            <c:showVal val="1"/>
            <c:showPercent val="1"/>
            <c:separator>
</c:separator>
          </c:dLbls>
          <c:cat>
            <c:strRef>
              <c:f>rp_sexe_0520!$E$4:$F$4</c:f>
              <c:strCache>
                <c:ptCount val="2"/>
                <c:pt idx="0">
                  <c:v>femei</c:v>
                </c:pt>
                <c:pt idx="1">
                  <c:v>barbati</c:v>
                </c:pt>
              </c:strCache>
            </c:strRef>
          </c:cat>
          <c:val>
            <c:numRef>
              <c:f>rp_sexe_0520!$E$12:$F$12</c:f>
              <c:numCache>
                <c:formatCode>#,##0</c:formatCode>
                <c:ptCount val="2"/>
                <c:pt idx="0">
                  <c:v>3622931</c:v>
                </c:pt>
                <c:pt idx="1">
                  <c:v>3930415</c:v>
                </c:pt>
              </c:numCache>
            </c:numRef>
          </c:val>
        </c:ser>
        <c:dLbls>
          <c:showVal val="1"/>
          <c:showPercent val="1"/>
          <c:separator>
</c:separator>
        </c:dLbls>
      </c:pie3DChart>
      <c:spPr>
        <a:noFill/>
        <a:ln w="25400">
          <a:noFill/>
        </a:ln>
      </c:spPr>
    </c:plotArea>
    <c:legend>
      <c:legendPos val="r"/>
      <c:layout>
        <c:manualLayout>
          <c:xMode val="edge"/>
          <c:yMode val="edge"/>
          <c:x val="0.45283020294732068"/>
          <c:y val="0.80032731202717367"/>
          <c:w val="8.7680300466643227E-2"/>
          <c:h val="0.14729946991920131"/>
        </c:manualLayout>
      </c:layout>
    </c:legend>
    <c:plotVisOnly val="1"/>
    <c:dispBlanksAs val="zero"/>
  </c:chart>
  <c:spPr>
    <a:gradFill>
      <a:gsLst>
        <a:gs pos="0">
          <a:srgbClr val="8488C4"/>
        </a:gs>
        <a:gs pos="53000">
          <a:srgbClr val="D4DEFF"/>
        </a:gs>
        <a:gs pos="83000">
          <a:srgbClr val="D4DEFF"/>
        </a:gs>
        <a:gs pos="100000">
          <a:srgbClr val="96AB94"/>
        </a:gs>
      </a:gsLst>
      <a:lin ang="5400000" scaled="0"/>
    </a:gradFill>
  </c:spPr>
  <c:printSettings>
    <c:headerFooter/>
    <c:pageMargins b="0.75000000000000078" l="0.70000000000000062" r="0.70000000000000062" t="0.750000000000000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style val="6"/>
  <c:chart>
    <c:title>
      <c:tx>
        <c:rich>
          <a:bodyPr/>
          <a:lstStyle/>
          <a:p>
            <a:pPr>
              <a:defRPr sz="1000"/>
            </a:pPr>
            <a:r>
              <a:rPr lang="en-US" sz="1000"/>
              <a:t>Situatie centralizatoare privind repartizarea</a:t>
            </a:r>
          </a:p>
          <a:p>
            <a:pPr>
              <a:defRPr sz="1000"/>
            </a:pPr>
            <a:r>
              <a:rPr lang="en-US" sz="1000"/>
              <a:t> pe sexe si categorii de varsta a participantilor</a:t>
            </a:r>
          </a:p>
          <a:p>
            <a:pPr>
              <a:defRPr sz="1000"/>
            </a:pPr>
            <a:r>
              <a:rPr lang="en-US" sz="1000"/>
              <a:t> aferente lunii de referinta MAI 2020</a:t>
            </a:r>
          </a:p>
        </c:rich>
      </c:tx>
      <c:layout>
        <c:manualLayout>
          <c:xMode val="edge"/>
          <c:yMode val="edge"/>
          <c:x val="0.31163713910761182"/>
          <c:y val="6.2994796883266396E-2"/>
        </c:manualLayout>
      </c:layout>
    </c:title>
    <c:view3D>
      <c:hPercent val="167"/>
      <c:depthPercent val="100"/>
      <c:rAngAx val="1"/>
    </c:view3D>
    <c:plotArea>
      <c:layout>
        <c:manualLayout>
          <c:layoutTarget val="inner"/>
          <c:xMode val="edge"/>
          <c:yMode val="edge"/>
          <c:x val="0.18934911242603591"/>
          <c:y val="0.27032161057272952"/>
          <c:w val="0.55739644970414159"/>
          <c:h val="0.66918776323598772"/>
        </c:manualLayout>
      </c:layout>
      <c:bar3DChart>
        <c:barDir val="bar"/>
        <c:grouping val="clustered"/>
        <c:ser>
          <c:idx val="0"/>
          <c:order val="0"/>
          <c:tx>
            <c:strRef>
              <c:f>rp_varste_sexe_0520!$E$5:$H$5</c:f>
              <c:strCache>
                <c:ptCount val="1"/>
                <c:pt idx="0">
                  <c:v>15-25 ani 25-35 ani 35-45 ani peste 45 de ani</c:v>
                </c:pt>
              </c:strCache>
            </c:strRef>
          </c:tx>
          <c:dLbls>
            <c:dLbl>
              <c:idx val="0"/>
              <c:layout>
                <c:manualLayout>
                  <c:x val="-0.12377033344204756"/>
                  <c:y val="3.6167879771172051E-3"/>
                </c:manualLayout>
              </c:layout>
              <c:showVal val="1"/>
            </c:dLbl>
            <c:dLbl>
              <c:idx val="1"/>
              <c:layout>
                <c:manualLayout>
                  <c:x val="-0.38173812297131499"/>
                  <c:y val="1.0002530402034706E-4"/>
                </c:manualLayout>
              </c:layout>
              <c:showVal val="1"/>
            </c:dLbl>
            <c:dLbl>
              <c:idx val="2"/>
              <c:layout>
                <c:manualLayout>
                  <c:x val="-0.44903530688471627"/>
                  <c:y val="1.3492149097801148E-3"/>
                </c:manualLayout>
              </c:layout>
              <c:showVal val="1"/>
            </c:dLbl>
            <c:dLbl>
              <c:idx val="3"/>
              <c:layout>
                <c:manualLayout>
                  <c:x val="-0.30840336664647688"/>
                  <c:y val="8.94340262261739E-4"/>
                </c:manualLayout>
              </c:layout>
              <c:showVal val="1"/>
            </c:dLbl>
            <c:txPr>
              <a:bodyPr/>
              <a:lstStyle/>
              <a:p>
                <a:pPr>
                  <a:defRPr b="1"/>
                </a:pPr>
                <a:endParaRPr lang="en-US"/>
              </a:p>
            </c:txPr>
            <c:showVal val="1"/>
          </c:dLbls>
          <c:cat>
            <c:strRef>
              <c:f>rp_varste_sexe_0520!$E$5:$H$5</c:f>
              <c:strCache>
                <c:ptCount val="4"/>
                <c:pt idx="0">
                  <c:v>15-25 ani</c:v>
                </c:pt>
                <c:pt idx="1">
                  <c:v>25-35 ani</c:v>
                </c:pt>
                <c:pt idx="2">
                  <c:v>35-45 ani</c:v>
                </c:pt>
                <c:pt idx="3">
                  <c:v>peste 45 de ani</c:v>
                </c:pt>
              </c:strCache>
            </c:strRef>
          </c:cat>
          <c:val>
            <c:numRef>
              <c:f>rp_varste_sexe_0520!$E$14:$H$14</c:f>
              <c:numCache>
                <c:formatCode>#,##0</c:formatCode>
                <c:ptCount val="4"/>
                <c:pt idx="0">
                  <c:v>756344</c:v>
                </c:pt>
                <c:pt idx="1">
                  <c:v>2277880</c:v>
                </c:pt>
                <c:pt idx="2">
                  <c:v>2671536</c:v>
                </c:pt>
                <c:pt idx="3">
                  <c:v>1847586</c:v>
                </c:pt>
              </c:numCache>
            </c:numRef>
          </c:val>
        </c:ser>
        <c:dLbls>
          <c:showVal val="1"/>
        </c:dLbls>
        <c:shape val="box"/>
        <c:axId val="106888192"/>
        <c:axId val="115991296"/>
        <c:axId val="0"/>
      </c:bar3DChart>
      <c:catAx>
        <c:axId val="106888192"/>
        <c:scaling>
          <c:orientation val="minMax"/>
        </c:scaling>
        <c:axPos val="l"/>
        <c:numFmt formatCode="General" sourceLinked="1"/>
        <c:tickLblPos val="low"/>
        <c:txPr>
          <a:bodyPr rot="0" vert="horz"/>
          <a:lstStyle/>
          <a:p>
            <a:pPr>
              <a:defRPr b="1"/>
            </a:pPr>
            <a:endParaRPr lang="en-US"/>
          </a:p>
        </c:txPr>
        <c:crossAx val="115991296"/>
        <c:crosses val="autoZero"/>
        <c:lblAlgn val="ctr"/>
        <c:lblOffset val="100"/>
        <c:tickLblSkip val="1"/>
        <c:tickMarkSkip val="1"/>
      </c:catAx>
      <c:valAx>
        <c:axId val="115991296"/>
        <c:scaling>
          <c:orientation val="minMax"/>
        </c:scaling>
        <c:axPos val="b"/>
        <c:majorGridlines/>
        <c:numFmt formatCode="#,##0" sourceLinked="1"/>
        <c:tickLblPos val="nextTo"/>
        <c:txPr>
          <a:bodyPr rot="0" vert="horz"/>
          <a:lstStyle/>
          <a:p>
            <a:pPr>
              <a:defRPr b="1"/>
            </a:pPr>
            <a:endParaRPr lang="en-US"/>
          </a:p>
        </c:txPr>
        <c:crossAx val="106888192"/>
        <c:crosses val="autoZero"/>
        <c:crossBetween val="between"/>
      </c:valAx>
      <c:spPr>
        <a:noFill/>
        <a:ln w="25400">
          <a:noFill/>
        </a:ln>
      </c:spPr>
    </c:plotArea>
    <c:plotVisOnly val="1"/>
    <c:dispBlanksAs val="gap"/>
  </c:chart>
  <c:spPr>
    <a:gradFill>
      <a:gsLst>
        <a:gs pos="0">
          <a:srgbClr val="8488C4"/>
        </a:gs>
        <a:gs pos="53000">
          <a:srgbClr val="D4DEFF"/>
        </a:gs>
        <a:gs pos="83000">
          <a:srgbClr val="D4DEFF"/>
        </a:gs>
        <a:gs pos="100000">
          <a:srgbClr val="96AB94"/>
        </a:gs>
      </a:gsLst>
      <a:lin ang="5400000" scaled="0"/>
    </a:gradFill>
  </c:spPr>
  <c:printSettings>
    <c:headerFooter alignWithMargins="0"/>
    <c:pageMargins b="1" l="0.75000000000000089" r="0.75000000000000089"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15</xdr:col>
      <xdr:colOff>160701</xdr:colOff>
      <xdr:row>36</xdr:row>
      <xdr:rowOff>4598</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3124200"/>
          <a:ext cx="12247926" cy="47004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781003</xdr:colOff>
      <xdr:row>34</xdr:row>
      <xdr:rowOff>120432</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1581150"/>
          <a:ext cx="8248603" cy="48162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8</xdr:col>
      <xdr:colOff>343987</xdr:colOff>
      <xdr:row>28</xdr:row>
      <xdr:rowOff>149702</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1562100"/>
          <a:ext cx="8144962" cy="403590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9525</xdr:colOff>
      <xdr:row>30</xdr:row>
      <xdr:rowOff>0</xdr:rowOff>
    </xdr:to>
    <xdr:graphicFrame macro="">
      <xdr:nvGraphicFramePr>
        <xdr:cNvPr id="652293"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0</xdr:colOff>
      <xdr:row>30</xdr:row>
      <xdr:rowOff>9525</xdr:rowOff>
    </xdr:to>
    <xdr:graphicFrame macro="">
      <xdr:nvGraphicFramePr>
        <xdr:cNvPr id="66355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ntru%20site_0609_varianta%20pentru%20sit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k_total_tec_0609"/>
      <sheetName val="evolutie_rp_0609"/>
      <sheetName val="sume_euro_0609"/>
      <sheetName val="sume_euro_0609_graf"/>
      <sheetName val="evolutie_contrib_0609"/>
      <sheetName val="part_fonduri_0609"/>
      <sheetName val="evolutie_rp_0609_graf"/>
      <sheetName val="evolutie_aleatorii_0609_graf"/>
      <sheetName val="participanti_judete_0609"/>
      <sheetName val="regularizati_0609"/>
      <sheetName val="rp_sexe_0609"/>
      <sheetName val="RP_SEXE_0609_graf"/>
      <sheetName val="rp_varste_sexe_0609"/>
      <sheetName val="rp_varste_sexe_0609_graf"/>
    </sheetNames>
    <sheetDataSet>
      <sheetData sheetId="0" refreshError="1">
        <row r="10">
          <cell r="A10">
            <v>1</v>
          </cell>
        </row>
        <row r="12">
          <cell r="B12" t="str">
            <v>AZT VIITORUL TAU</v>
          </cell>
        </row>
        <row r="13">
          <cell r="A13">
            <v>4</v>
          </cell>
          <cell r="B13" t="str">
            <v>BCR</v>
          </cell>
        </row>
        <row r="15">
          <cell r="B15" t="str">
            <v>BRD</v>
          </cell>
        </row>
        <row r="16">
          <cell r="A16">
            <v>7</v>
          </cell>
          <cell r="B16" t="str">
            <v>VITAL</v>
          </cell>
        </row>
        <row r="18">
          <cell r="B18" t="str">
            <v>ARIPI</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B1:N31"/>
  <sheetViews>
    <sheetView tabSelected="1" zoomScaleNormal="100" workbookViewId="0">
      <selection activeCell="E27" sqref="E27"/>
    </sheetView>
  </sheetViews>
  <sheetFormatPr defaultRowHeight="12.75"/>
  <cols>
    <col min="2" max="2" width="6.28515625" customWidth="1"/>
    <col min="3" max="3" width="17.7109375" style="7" customWidth="1"/>
    <col min="4" max="4" width="13.5703125" customWidth="1"/>
    <col min="5" max="5" width="12.85546875" customWidth="1"/>
    <col min="6" max="7" width="13.7109375" bestFit="1" customWidth="1"/>
    <col min="8" max="8" width="12.42578125" customWidth="1"/>
    <col min="9" max="9" width="16.42578125" customWidth="1"/>
    <col min="10" max="10" width="15.42578125" style="4" bestFit="1" customWidth="1"/>
    <col min="11" max="11" width="14.5703125" style="4" customWidth="1"/>
  </cols>
  <sheetData>
    <row r="1" spans="2:14" ht="13.5" thickBot="1"/>
    <row r="2" spans="2:14" ht="47.25" customHeight="1">
      <c r="B2" s="93" t="s">
        <v>197</v>
      </c>
      <c r="C2" s="94"/>
      <c r="D2" s="94"/>
      <c r="E2" s="94"/>
      <c r="F2" s="94"/>
      <c r="G2" s="94"/>
      <c r="H2" s="94"/>
      <c r="I2" s="94"/>
      <c r="J2" s="94"/>
      <c r="K2" s="95"/>
    </row>
    <row r="3" spans="2:14" s="5" customFormat="1" ht="76.5" customHeight="1">
      <c r="B3" s="97" t="s">
        <v>4</v>
      </c>
      <c r="C3" s="92" t="s">
        <v>145</v>
      </c>
      <c r="D3" s="92" t="s">
        <v>98</v>
      </c>
      <c r="E3" s="92" t="s">
        <v>113</v>
      </c>
      <c r="F3" s="92" t="s">
        <v>114</v>
      </c>
      <c r="G3" s="92"/>
      <c r="H3" s="92"/>
      <c r="I3" s="92" t="s">
        <v>115</v>
      </c>
      <c r="J3" s="98" t="s">
        <v>116</v>
      </c>
      <c r="K3" s="96" t="s">
        <v>117</v>
      </c>
    </row>
    <row r="4" spans="2:14" s="5" customFormat="1" ht="56.25" customHeight="1">
      <c r="B4" s="97" t="s">
        <v>4</v>
      </c>
      <c r="C4" s="92"/>
      <c r="D4" s="92"/>
      <c r="E4" s="92"/>
      <c r="F4" s="33" t="s">
        <v>2</v>
      </c>
      <c r="G4" s="33" t="s">
        <v>118</v>
      </c>
      <c r="H4" s="33" t="s">
        <v>119</v>
      </c>
      <c r="I4" s="92"/>
      <c r="J4" s="98"/>
      <c r="K4" s="96"/>
    </row>
    <row r="5" spans="2:14" s="6" customFormat="1" ht="13.5" hidden="1" customHeight="1">
      <c r="B5" s="24"/>
      <c r="C5" s="22"/>
      <c r="D5" s="23" t="s">
        <v>103</v>
      </c>
      <c r="E5" s="23" t="s">
        <v>126</v>
      </c>
      <c r="F5" s="23" t="s">
        <v>127</v>
      </c>
      <c r="G5" s="23" t="s">
        <v>128</v>
      </c>
      <c r="H5" s="23" t="s">
        <v>129</v>
      </c>
      <c r="I5" s="22"/>
      <c r="J5" s="28" t="s">
        <v>130</v>
      </c>
      <c r="K5" s="29"/>
    </row>
    <row r="6" spans="2:14" ht="15">
      <c r="B6" s="38">
        <v>1</v>
      </c>
      <c r="C6" s="39" t="s">
        <v>155</v>
      </c>
      <c r="D6" s="40">
        <v>1056506</v>
      </c>
      <c r="E6" s="40">
        <v>1094354</v>
      </c>
      <c r="F6" s="40">
        <v>91687602</v>
      </c>
      <c r="G6" s="40">
        <v>89377122</v>
      </c>
      <c r="H6" s="40">
        <v>2310480</v>
      </c>
      <c r="I6" s="40">
        <f t="shared" ref="I6:I12" si="0">F6/$C$15</f>
        <v>18933157.536085244</v>
      </c>
      <c r="J6" s="40">
        <v>2382934854</v>
      </c>
      <c r="K6" s="41">
        <f t="shared" ref="K6:K12" si="1">J6/$C$15</f>
        <v>492067411.567927</v>
      </c>
      <c r="N6" s="19"/>
    </row>
    <row r="7" spans="2:14" ht="15">
      <c r="B7" s="42">
        <v>2</v>
      </c>
      <c r="C7" s="39" t="s">
        <v>120</v>
      </c>
      <c r="D7" s="40">
        <v>1602689</v>
      </c>
      <c r="E7" s="40">
        <v>1663349</v>
      </c>
      <c r="F7" s="40">
        <v>137955872</v>
      </c>
      <c r="G7" s="40">
        <v>134606906</v>
      </c>
      <c r="H7" s="40">
        <v>3348966</v>
      </c>
      <c r="I7" s="40">
        <f t="shared" si="0"/>
        <v>28487387.614347368</v>
      </c>
      <c r="J7" s="40">
        <v>3588731619</v>
      </c>
      <c r="K7" s="41">
        <f t="shared" si="1"/>
        <v>741060073.71920621</v>
      </c>
      <c r="N7" s="19"/>
    </row>
    <row r="8" spans="2:14" ht="15">
      <c r="B8" s="42">
        <f>B7+1</f>
        <v>3</v>
      </c>
      <c r="C8" s="43" t="s">
        <v>0</v>
      </c>
      <c r="D8" s="40">
        <v>678863</v>
      </c>
      <c r="E8" s="40">
        <v>698363</v>
      </c>
      <c r="F8" s="40">
        <v>49316147</v>
      </c>
      <c r="G8" s="40">
        <v>47953130</v>
      </c>
      <c r="H8" s="40">
        <v>1363017</v>
      </c>
      <c r="I8" s="40">
        <f t="shared" si="0"/>
        <v>10183605.633221138</v>
      </c>
      <c r="J8" s="40">
        <v>1278458364</v>
      </c>
      <c r="K8" s="41">
        <f t="shared" si="1"/>
        <v>263997019.01831624</v>
      </c>
      <c r="N8" s="19"/>
    </row>
    <row r="9" spans="2:14" ht="15">
      <c r="B9" s="38">
        <v>4</v>
      </c>
      <c r="C9" s="43" t="s">
        <v>1</v>
      </c>
      <c r="D9" s="40">
        <v>465110</v>
      </c>
      <c r="E9" s="40">
        <v>476646</v>
      </c>
      <c r="F9" s="40">
        <v>32371799</v>
      </c>
      <c r="G9" s="40">
        <v>31308097</v>
      </c>
      <c r="H9" s="40">
        <v>1063702</v>
      </c>
      <c r="I9" s="40">
        <f t="shared" si="0"/>
        <v>6684659.1777314311</v>
      </c>
      <c r="J9" s="40">
        <v>834705693</v>
      </c>
      <c r="K9" s="41">
        <f t="shared" si="1"/>
        <v>172363700.62155411</v>
      </c>
      <c r="N9" s="19"/>
    </row>
    <row r="10" spans="2:14" ht="15">
      <c r="B10" s="42">
        <v>5</v>
      </c>
      <c r="C10" s="43" t="s">
        <v>121</v>
      </c>
      <c r="D10" s="40">
        <v>945118</v>
      </c>
      <c r="E10" s="40">
        <v>973812</v>
      </c>
      <c r="F10" s="40">
        <v>69194200</v>
      </c>
      <c r="G10" s="40">
        <v>67360547</v>
      </c>
      <c r="H10" s="40">
        <v>1833653</v>
      </c>
      <c r="I10" s="40">
        <f t="shared" si="0"/>
        <v>14288351.539430484</v>
      </c>
      <c r="J10" s="40">
        <v>1795880989</v>
      </c>
      <c r="K10" s="41">
        <f t="shared" si="1"/>
        <v>370842915.93532532</v>
      </c>
      <c r="N10" s="19"/>
    </row>
    <row r="11" spans="2:14" ht="15">
      <c r="B11" s="42">
        <v>6</v>
      </c>
      <c r="C11" s="43" t="s">
        <v>122</v>
      </c>
      <c r="D11" s="40">
        <v>779895</v>
      </c>
      <c r="E11" s="40">
        <v>805116</v>
      </c>
      <c r="F11" s="40">
        <v>60268418</v>
      </c>
      <c r="G11" s="40">
        <v>58624761</v>
      </c>
      <c r="H11" s="40">
        <v>1643657</v>
      </c>
      <c r="I11" s="40">
        <f t="shared" si="0"/>
        <v>12445209.903566193</v>
      </c>
      <c r="J11" s="40">
        <v>1562984015</v>
      </c>
      <c r="K11" s="41">
        <f t="shared" si="1"/>
        <v>322750534.8256138</v>
      </c>
      <c r="N11" s="19"/>
    </row>
    <row r="12" spans="2:14" ht="15">
      <c r="B12" s="38">
        <v>7</v>
      </c>
      <c r="C12" s="43" t="s">
        <v>154</v>
      </c>
      <c r="D12" s="40">
        <v>2025165</v>
      </c>
      <c r="E12" s="40">
        <v>2113972</v>
      </c>
      <c r="F12" s="40">
        <v>217425895</v>
      </c>
      <c r="G12" s="40">
        <v>212682180</v>
      </c>
      <c r="H12" s="40">
        <v>4743715</v>
      </c>
      <c r="I12" s="40">
        <f t="shared" si="0"/>
        <v>44897659.363578171</v>
      </c>
      <c r="J12" s="40">
        <v>5670606054</v>
      </c>
      <c r="K12" s="41">
        <f t="shared" si="1"/>
        <v>1170959599.8100233</v>
      </c>
      <c r="N12" s="19"/>
    </row>
    <row r="13" spans="2:14" ht="15.75" thickBot="1">
      <c r="B13" s="34" t="s">
        <v>5</v>
      </c>
      <c r="C13" s="35"/>
      <c r="D13" s="36">
        <f t="shared" ref="D13:K13" si="2">SUM(D6:D12)</f>
        <v>7553346</v>
      </c>
      <c r="E13" s="36">
        <f t="shared" si="2"/>
        <v>7825612</v>
      </c>
      <c r="F13" s="36">
        <f t="shared" si="2"/>
        <v>658219933</v>
      </c>
      <c r="G13" s="36">
        <f t="shared" si="2"/>
        <v>641912743</v>
      </c>
      <c r="H13" s="36">
        <f t="shared" si="2"/>
        <v>16307190</v>
      </c>
      <c r="I13" s="36">
        <f t="shared" si="2"/>
        <v>135920030.76796001</v>
      </c>
      <c r="J13" s="36">
        <f t="shared" si="2"/>
        <v>17114301588</v>
      </c>
      <c r="K13" s="37">
        <f t="shared" si="2"/>
        <v>3534041255.4979663</v>
      </c>
      <c r="N13" s="18"/>
    </row>
    <row r="15" spans="2:14" s="12" customFormat="1">
      <c r="B15" s="30" t="s">
        <v>198</v>
      </c>
      <c r="C15" s="31">
        <v>4.8426999999999998</v>
      </c>
      <c r="J15" s="13"/>
      <c r="K15" s="13"/>
    </row>
    <row r="16" spans="2:14">
      <c r="B16" s="32"/>
      <c r="C16" s="32" t="s">
        <v>185</v>
      </c>
    </row>
    <row r="17" spans="7:7">
      <c r="G17" s="18"/>
    </row>
    <row r="18" spans="7:7">
      <c r="G18" s="18"/>
    </row>
    <row r="19" spans="7:7">
      <c r="G19" s="18"/>
    </row>
    <row r="20" spans="7:7">
      <c r="G20" s="18"/>
    </row>
    <row r="21" spans="7:7">
      <c r="G21" s="18"/>
    </row>
    <row r="22" spans="7:7">
      <c r="G22" s="18"/>
    </row>
    <row r="23" spans="7:7">
      <c r="G23" s="18"/>
    </row>
    <row r="24" spans="7:7">
      <c r="G24" s="18"/>
    </row>
    <row r="25" spans="7:7">
      <c r="G25" s="18"/>
    </row>
    <row r="26" spans="7:7">
      <c r="G26" s="18"/>
    </row>
    <row r="27" spans="7:7">
      <c r="G27" s="18"/>
    </row>
    <row r="28" spans="7:7">
      <c r="G28" s="18"/>
    </row>
    <row r="29" spans="7:7">
      <c r="G29" s="18"/>
    </row>
    <row r="30" spans="7:7">
      <c r="G30" s="18"/>
    </row>
    <row r="31" spans="7:7">
      <c r="G31" s="18"/>
    </row>
  </sheetData>
  <mergeCells count="9">
    <mergeCell ref="F3:H3"/>
    <mergeCell ref="B2:K2"/>
    <mergeCell ref="K3:K4"/>
    <mergeCell ref="I3:I4"/>
    <mergeCell ref="B3:B4"/>
    <mergeCell ref="C3:C4"/>
    <mergeCell ref="D3:D4"/>
    <mergeCell ref="E3:E4"/>
    <mergeCell ref="J3:J4"/>
  </mergeCells>
  <phoneticPr fontId="32" type="noConversion"/>
  <printOptions horizontalCentered="1"/>
  <pageMargins left="0.196850393700787" right="0.23622047244094499" top="0.59055118110236204" bottom="0.43307086614173201" header="0.35433070866141703" footer="0.196850393700787"/>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B1:M49"/>
  <sheetViews>
    <sheetView workbookViewId="0">
      <selection activeCell="J17" sqref="J17"/>
    </sheetView>
  </sheetViews>
  <sheetFormatPr defaultRowHeight="15"/>
  <cols>
    <col min="1" max="1" width="9.140625" style="8"/>
    <col min="2" max="2" width="7.85546875" style="8" customWidth="1"/>
    <col min="3" max="3" width="20.140625" style="8" customWidth="1"/>
    <col min="4" max="4" width="13.7109375" style="8" customWidth="1"/>
    <col min="5" max="5" width="16.5703125" style="9" customWidth="1"/>
    <col min="6" max="16384" width="9.140625" style="8"/>
  </cols>
  <sheetData>
    <row r="1" spans="2:5" ht="15.75" thickBot="1"/>
    <row r="2" spans="2:5" ht="62.25" customHeight="1">
      <c r="B2" s="129" t="s">
        <v>215</v>
      </c>
      <c r="C2" s="130"/>
      <c r="D2" s="130"/>
      <c r="E2" s="131"/>
    </row>
    <row r="3" spans="2:5">
      <c r="B3" s="126" t="s">
        <v>6</v>
      </c>
      <c r="C3" s="127"/>
      <c r="D3" s="127" t="s">
        <v>7</v>
      </c>
      <c r="E3" s="128"/>
    </row>
    <row r="4" spans="2:5">
      <c r="B4" s="75" t="s">
        <v>8</v>
      </c>
      <c r="C4" s="76" t="s">
        <v>9</v>
      </c>
      <c r="D4" s="76" t="s">
        <v>10</v>
      </c>
      <c r="E4" s="77" t="s">
        <v>11</v>
      </c>
    </row>
    <row r="5" spans="2:5" ht="15.75">
      <c r="B5" s="78"/>
      <c r="C5" s="79" t="s">
        <v>12</v>
      </c>
      <c r="D5" s="40">
        <v>108851</v>
      </c>
      <c r="E5" s="80">
        <f t="shared" ref="E5:E48" si="0">D5/$D$48</f>
        <v>1.441096435937133E-2</v>
      </c>
    </row>
    <row r="6" spans="2:5" ht="15.75">
      <c r="B6" s="78" t="s">
        <v>13</v>
      </c>
      <c r="C6" s="79" t="s">
        <v>14</v>
      </c>
      <c r="D6" s="40">
        <v>69135</v>
      </c>
      <c r="E6" s="80">
        <f t="shared" si="0"/>
        <v>9.1528972722817147E-3</v>
      </c>
    </row>
    <row r="7" spans="2:5" ht="15.75">
      <c r="B7" s="78" t="s">
        <v>15</v>
      </c>
      <c r="C7" s="79" t="s">
        <v>16</v>
      </c>
      <c r="D7" s="40">
        <v>97742</v>
      </c>
      <c r="E7" s="80">
        <f t="shared" si="0"/>
        <v>1.2940225431219489E-2</v>
      </c>
    </row>
    <row r="8" spans="2:5" ht="15.75">
      <c r="B8" s="78" t="s">
        <v>17</v>
      </c>
      <c r="C8" s="79" t="s">
        <v>18</v>
      </c>
      <c r="D8" s="40">
        <v>126442</v>
      </c>
      <c r="E8" s="80">
        <f t="shared" si="0"/>
        <v>1.6739866014346488E-2</v>
      </c>
    </row>
    <row r="9" spans="2:5" ht="15.75">
      <c r="B9" s="78" t="s">
        <v>19</v>
      </c>
      <c r="C9" s="79" t="s">
        <v>20</v>
      </c>
      <c r="D9" s="40">
        <v>104780</v>
      </c>
      <c r="E9" s="80">
        <f t="shared" si="0"/>
        <v>1.387199791986227E-2</v>
      </c>
    </row>
    <row r="10" spans="2:5" ht="15.75">
      <c r="B10" s="78" t="s">
        <v>21</v>
      </c>
      <c r="C10" s="79" t="s">
        <v>22</v>
      </c>
      <c r="D10" s="40">
        <v>158014</v>
      </c>
      <c r="E10" s="80">
        <f t="shared" si="0"/>
        <v>2.0919735439102086E-2</v>
      </c>
    </row>
    <row r="11" spans="2:5" ht="15.75">
      <c r="B11" s="78" t="s">
        <v>23</v>
      </c>
      <c r="C11" s="79" t="s">
        <v>24</v>
      </c>
      <c r="D11" s="40">
        <v>69460</v>
      </c>
      <c r="E11" s="80">
        <f t="shared" si="0"/>
        <v>9.1959245611150341E-3</v>
      </c>
    </row>
    <row r="12" spans="2:5" ht="15.75">
      <c r="B12" s="78" t="s">
        <v>25</v>
      </c>
      <c r="C12" s="79" t="s">
        <v>26</v>
      </c>
      <c r="D12" s="40">
        <v>58003</v>
      </c>
      <c r="E12" s="80">
        <f t="shared" si="0"/>
        <v>7.6791133359970535E-3</v>
      </c>
    </row>
    <row r="13" spans="2:5" ht="15.75">
      <c r="B13" s="78" t="s">
        <v>27</v>
      </c>
      <c r="C13" s="79" t="s">
        <v>28</v>
      </c>
      <c r="D13" s="40">
        <v>139067</v>
      </c>
      <c r="E13" s="80">
        <f t="shared" si="0"/>
        <v>1.8411310695948525E-2</v>
      </c>
    </row>
    <row r="14" spans="2:5" ht="15.75">
      <c r="B14" s="78" t="s">
        <v>29</v>
      </c>
      <c r="C14" s="79" t="s">
        <v>30</v>
      </c>
      <c r="D14" s="40">
        <v>48787</v>
      </c>
      <c r="E14" s="80">
        <f t="shared" si="0"/>
        <v>6.4589918163420555E-3</v>
      </c>
    </row>
    <row r="15" spans="2:5" ht="15.75">
      <c r="B15" s="78" t="s">
        <v>31</v>
      </c>
      <c r="C15" s="79" t="s">
        <v>32</v>
      </c>
      <c r="D15" s="40">
        <v>72119</v>
      </c>
      <c r="E15" s="80">
        <f t="shared" si="0"/>
        <v>9.5479539796005635E-3</v>
      </c>
    </row>
    <row r="16" spans="2:5" ht="15.75">
      <c r="B16" s="78" t="s">
        <v>33</v>
      </c>
      <c r="C16" s="79" t="s">
        <v>34</v>
      </c>
      <c r="D16" s="40">
        <v>47893</v>
      </c>
      <c r="E16" s="80">
        <f t="shared" si="0"/>
        <v>6.3406336741359389E-3</v>
      </c>
    </row>
    <row r="17" spans="2:5" ht="15.75">
      <c r="B17" s="78" t="s">
        <v>35</v>
      </c>
      <c r="C17" s="79" t="s">
        <v>36</v>
      </c>
      <c r="D17" s="40">
        <v>217071</v>
      </c>
      <c r="E17" s="80">
        <f t="shared" si="0"/>
        <v>2.8738389582577045E-2</v>
      </c>
    </row>
    <row r="18" spans="2:5" ht="15.75">
      <c r="B18" s="78" t="s">
        <v>37</v>
      </c>
      <c r="C18" s="79" t="s">
        <v>38</v>
      </c>
      <c r="D18" s="40">
        <v>177201</v>
      </c>
      <c r="E18" s="80">
        <f t="shared" si="0"/>
        <v>2.3459934180163334E-2</v>
      </c>
    </row>
    <row r="19" spans="2:5" ht="15.75">
      <c r="B19" s="78" t="s">
        <v>39</v>
      </c>
      <c r="C19" s="79" t="s">
        <v>40</v>
      </c>
      <c r="D19" s="40">
        <v>53834</v>
      </c>
      <c r="E19" s="80">
        <f t="shared" si="0"/>
        <v>7.127172514009023E-3</v>
      </c>
    </row>
    <row r="20" spans="2:5" ht="15.75">
      <c r="B20" s="78" t="s">
        <v>41</v>
      </c>
      <c r="C20" s="79" t="s">
        <v>42</v>
      </c>
      <c r="D20" s="40">
        <v>68474</v>
      </c>
      <c r="E20" s="80">
        <f t="shared" si="0"/>
        <v>9.0653863863776399E-3</v>
      </c>
    </row>
    <row r="21" spans="2:5" ht="15.75">
      <c r="B21" s="78" t="s">
        <v>43</v>
      </c>
      <c r="C21" s="79" t="s">
        <v>44</v>
      </c>
      <c r="D21" s="40">
        <v>132173</v>
      </c>
      <c r="E21" s="80">
        <f t="shared" si="0"/>
        <v>1.7498602606050351E-2</v>
      </c>
    </row>
    <row r="22" spans="2:5" ht="15.75">
      <c r="B22" s="78" t="s">
        <v>45</v>
      </c>
      <c r="C22" s="79" t="s">
        <v>46</v>
      </c>
      <c r="D22" s="40">
        <v>124287</v>
      </c>
      <c r="E22" s="80">
        <f t="shared" si="0"/>
        <v>1.6454561991467092E-2</v>
      </c>
    </row>
    <row r="23" spans="2:5" ht="15.75">
      <c r="B23" s="78" t="s">
        <v>47</v>
      </c>
      <c r="C23" s="79" t="s">
        <v>48</v>
      </c>
      <c r="D23" s="40">
        <v>71066</v>
      </c>
      <c r="E23" s="80">
        <f t="shared" si="0"/>
        <v>9.4085455637806081E-3</v>
      </c>
    </row>
    <row r="24" spans="2:5" ht="15.75">
      <c r="B24" s="78" t="s">
        <v>49</v>
      </c>
      <c r="C24" s="79" t="s">
        <v>50</v>
      </c>
      <c r="D24" s="40">
        <v>98656</v>
      </c>
      <c r="E24" s="80">
        <f t="shared" si="0"/>
        <v>1.3061231406584578E-2</v>
      </c>
    </row>
    <row r="25" spans="2:5" ht="15.75">
      <c r="B25" s="78" t="s">
        <v>51</v>
      </c>
      <c r="C25" s="79" t="s">
        <v>52</v>
      </c>
      <c r="D25" s="40">
        <v>107483</v>
      </c>
      <c r="E25" s="80">
        <f t="shared" si="0"/>
        <v>1.4229852571297542E-2</v>
      </c>
    </row>
    <row r="26" spans="2:5" ht="15.75">
      <c r="B26" s="78" t="s">
        <v>53</v>
      </c>
      <c r="C26" s="79" t="s">
        <v>54</v>
      </c>
      <c r="D26" s="40">
        <v>33948</v>
      </c>
      <c r="E26" s="80">
        <f t="shared" si="0"/>
        <v>4.4944320040416529E-3</v>
      </c>
    </row>
    <row r="27" spans="2:5" ht="15.75">
      <c r="B27" s="78" t="s">
        <v>55</v>
      </c>
      <c r="C27" s="79" t="s">
        <v>56</v>
      </c>
      <c r="D27" s="40">
        <v>197817</v>
      </c>
      <c r="E27" s="80">
        <f t="shared" si="0"/>
        <v>2.618932060043324E-2</v>
      </c>
    </row>
    <row r="28" spans="2:5" ht="15.75">
      <c r="B28" s="78" t="s">
        <v>57</v>
      </c>
      <c r="C28" s="79" t="s">
        <v>58</v>
      </c>
      <c r="D28" s="40">
        <v>23008</v>
      </c>
      <c r="E28" s="80">
        <f t="shared" si="0"/>
        <v>3.0460672660831373E-3</v>
      </c>
    </row>
    <row r="29" spans="2:5" ht="15.75">
      <c r="B29" s="78" t="s">
        <v>59</v>
      </c>
      <c r="C29" s="79" t="s">
        <v>60</v>
      </c>
      <c r="D29" s="40">
        <v>133968</v>
      </c>
      <c r="E29" s="80">
        <f t="shared" si="0"/>
        <v>1.7736245632068225E-2</v>
      </c>
    </row>
    <row r="30" spans="2:5" ht="15.75">
      <c r="B30" s="78" t="s">
        <v>61</v>
      </c>
      <c r="C30" s="79" t="s">
        <v>62</v>
      </c>
      <c r="D30" s="40">
        <v>41262</v>
      </c>
      <c r="E30" s="80">
        <f t="shared" si="0"/>
        <v>5.4627445902782684E-3</v>
      </c>
    </row>
    <row r="31" spans="2:5" ht="15.75">
      <c r="B31" s="78" t="s">
        <v>63</v>
      </c>
      <c r="C31" s="79" t="s">
        <v>64</v>
      </c>
      <c r="D31" s="40">
        <v>160548</v>
      </c>
      <c r="E31" s="80">
        <f t="shared" si="0"/>
        <v>2.1255215900344033E-2</v>
      </c>
    </row>
    <row r="32" spans="2:5" ht="15.75">
      <c r="B32" s="78" t="s">
        <v>65</v>
      </c>
      <c r="C32" s="79" t="s">
        <v>66</v>
      </c>
      <c r="D32" s="40">
        <v>104529</v>
      </c>
      <c r="E32" s="80">
        <f t="shared" si="0"/>
        <v>1.3838767613717152E-2</v>
      </c>
    </row>
    <row r="33" spans="2:13" ht="15.75">
      <c r="B33" s="78" t="s">
        <v>67</v>
      </c>
      <c r="C33" s="79" t="s">
        <v>68</v>
      </c>
      <c r="D33" s="40">
        <v>77592</v>
      </c>
      <c r="E33" s="80">
        <f t="shared" si="0"/>
        <v>1.0272533523553668E-2</v>
      </c>
    </row>
    <row r="34" spans="2:13" ht="15.75">
      <c r="B34" s="78" t="s">
        <v>69</v>
      </c>
      <c r="C34" s="79" t="s">
        <v>70</v>
      </c>
      <c r="D34" s="40">
        <v>172221</v>
      </c>
      <c r="E34" s="80">
        <f t="shared" si="0"/>
        <v>2.2800623723578928E-2</v>
      </c>
    </row>
    <row r="35" spans="2:13" ht="15.75">
      <c r="B35" s="78" t="s">
        <v>71</v>
      </c>
      <c r="C35" s="79" t="s">
        <v>72</v>
      </c>
      <c r="D35" s="40">
        <v>121980</v>
      </c>
      <c r="E35" s="80">
        <f t="shared" si="0"/>
        <v>1.6149134436579497E-2</v>
      </c>
    </row>
    <row r="36" spans="2:13" ht="15.75">
      <c r="B36" s="78" t="s">
        <v>73</v>
      </c>
      <c r="C36" s="79" t="s">
        <v>74</v>
      </c>
      <c r="D36" s="40">
        <v>68259</v>
      </c>
      <c r="E36" s="80">
        <f t="shared" si="0"/>
        <v>9.0369221799186748E-3</v>
      </c>
    </row>
    <row r="37" spans="2:13" ht="15.75">
      <c r="B37" s="78" t="s">
        <v>75</v>
      </c>
      <c r="C37" s="79" t="s">
        <v>76</v>
      </c>
      <c r="D37" s="40">
        <v>180887</v>
      </c>
      <c r="E37" s="80">
        <f t="shared" si="0"/>
        <v>2.3947929831362152E-2</v>
      </c>
    </row>
    <row r="38" spans="2:13" ht="15.75">
      <c r="B38" s="78" t="s">
        <v>77</v>
      </c>
      <c r="C38" s="79" t="s">
        <v>78</v>
      </c>
      <c r="D38" s="40">
        <v>164974</v>
      </c>
      <c r="E38" s="80">
        <f t="shared" si="0"/>
        <v>2.1841181378424872E-2</v>
      </c>
    </row>
    <row r="39" spans="2:13" ht="15.75">
      <c r="B39" s="78" t="s">
        <v>79</v>
      </c>
      <c r="C39" s="79" t="s">
        <v>80</v>
      </c>
      <c r="D39" s="40">
        <v>41649</v>
      </c>
      <c r="E39" s="80">
        <f t="shared" si="0"/>
        <v>5.5139801619044065E-3</v>
      </c>
    </row>
    <row r="40" spans="2:13" ht="15.75">
      <c r="B40" s="78" t="s">
        <v>81</v>
      </c>
      <c r="C40" s="79" t="s">
        <v>82</v>
      </c>
      <c r="D40" s="40">
        <v>361486</v>
      </c>
      <c r="E40" s="80">
        <f t="shared" si="0"/>
        <v>4.7857730865235086E-2</v>
      </c>
      <c r="M40" s="20"/>
    </row>
    <row r="41" spans="2:13" ht="15.75">
      <c r="B41" s="78" t="s">
        <v>83</v>
      </c>
      <c r="C41" s="79" t="s">
        <v>84</v>
      </c>
      <c r="D41" s="40">
        <v>57219</v>
      </c>
      <c r="E41" s="80">
        <f t="shared" si="0"/>
        <v>7.5753182761652913E-3</v>
      </c>
    </row>
    <row r="42" spans="2:13" ht="15.75">
      <c r="B42" s="78" t="s">
        <v>85</v>
      </c>
      <c r="C42" s="79" t="s">
        <v>86</v>
      </c>
      <c r="D42" s="40">
        <v>85279</v>
      </c>
      <c r="E42" s="80">
        <f t="shared" si="0"/>
        <v>1.1290228198205139E-2</v>
      </c>
    </row>
    <row r="43" spans="2:13" ht="15.75">
      <c r="B43" s="78" t="s">
        <v>87</v>
      </c>
      <c r="C43" s="79" t="s">
        <v>88</v>
      </c>
      <c r="D43" s="40">
        <v>107838</v>
      </c>
      <c r="E43" s="80">
        <f t="shared" si="0"/>
        <v>1.4276851609869322E-2</v>
      </c>
    </row>
    <row r="44" spans="2:13" ht="15.75">
      <c r="B44" s="78" t="s">
        <v>89</v>
      </c>
      <c r="C44" s="79" t="s">
        <v>90</v>
      </c>
      <c r="D44" s="40">
        <v>83427</v>
      </c>
      <c r="E44" s="80">
        <f t="shared" si="0"/>
        <v>1.1045038847684192E-2</v>
      </c>
    </row>
    <row r="45" spans="2:13" ht="15.75">
      <c r="B45" s="78" t="s">
        <v>91</v>
      </c>
      <c r="C45" s="79" t="s">
        <v>92</v>
      </c>
      <c r="D45" s="40">
        <v>41885</v>
      </c>
      <c r="E45" s="80">
        <f t="shared" si="0"/>
        <v>5.5452245931802936E-3</v>
      </c>
    </row>
    <row r="46" spans="2:13" ht="15.75">
      <c r="B46" s="78" t="s">
        <v>93</v>
      </c>
      <c r="C46" s="79" t="s">
        <v>94</v>
      </c>
      <c r="D46" s="40">
        <v>2424140</v>
      </c>
      <c r="E46" s="80">
        <f t="shared" si="0"/>
        <v>0.32093591369970342</v>
      </c>
    </row>
    <row r="47" spans="2:13" ht="15.75">
      <c r="B47" s="78" t="s">
        <v>95</v>
      </c>
      <c r="C47" s="79" t="s">
        <v>96</v>
      </c>
      <c r="D47" s="40">
        <v>718892</v>
      </c>
      <c r="E47" s="80">
        <f t="shared" si="0"/>
        <v>9.5175303766039582E-2</v>
      </c>
    </row>
    <row r="48" spans="2:13" ht="16.5" thickBot="1">
      <c r="B48" s="81" t="s">
        <v>97</v>
      </c>
      <c r="C48" s="82" t="s">
        <v>5</v>
      </c>
      <c r="D48" s="36">
        <f>SUM(D5:D47)</f>
        <v>7553346</v>
      </c>
      <c r="E48" s="83">
        <f t="shared" si="0"/>
        <v>1</v>
      </c>
    </row>
    <row r="49" spans="4:4">
      <c r="D49" s="26"/>
    </row>
  </sheetData>
  <mergeCells count="3">
    <mergeCell ref="B3:C3"/>
    <mergeCell ref="D3:E3"/>
    <mergeCell ref="B2:E2"/>
  </mergeCells>
  <phoneticPr fontId="6" type="noConversion"/>
  <printOptions horizontalCentered="1" verticalCentered="1"/>
  <pageMargins left="0.27" right="0.28000000000000003" top="0.26" bottom="0.55000000000000004" header="0.21" footer="0.15"/>
  <pageSetup scale="95"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L53"/>
  <sheetViews>
    <sheetView workbookViewId="0">
      <selection activeCell="I14" sqref="I14"/>
    </sheetView>
  </sheetViews>
  <sheetFormatPr defaultRowHeight="15"/>
  <cols>
    <col min="2" max="2" width="8.140625" customWidth="1"/>
    <col min="3" max="3" width="19.28515625" customWidth="1"/>
    <col min="4" max="4" width="28.7109375" customWidth="1"/>
    <col min="5" max="16384" width="9.140625" style="8"/>
  </cols>
  <sheetData>
    <row r="1" spans="2:4" ht="15.75" thickBot="1"/>
    <row r="2" spans="2:4" ht="54" customHeight="1">
      <c r="B2" s="134" t="s">
        <v>216</v>
      </c>
      <c r="C2" s="135"/>
      <c r="D2" s="136"/>
    </row>
    <row r="3" spans="2:4" ht="65.25" customHeight="1">
      <c r="B3" s="132" t="s">
        <v>6</v>
      </c>
      <c r="C3" s="133"/>
      <c r="D3" s="84" t="s">
        <v>194</v>
      </c>
    </row>
    <row r="4" spans="2:4">
      <c r="B4" s="75" t="s">
        <v>8</v>
      </c>
      <c r="C4" s="76" t="s">
        <v>148</v>
      </c>
      <c r="D4" s="85"/>
    </row>
    <row r="5" spans="2:4" ht="15.75">
      <c r="B5" s="87"/>
      <c r="C5" s="79" t="s">
        <v>149</v>
      </c>
      <c r="D5" s="88">
        <v>10143</v>
      </c>
    </row>
    <row r="6" spans="2:4" ht="15.75">
      <c r="B6" s="87" t="s">
        <v>13</v>
      </c>
      <c r="C6" s="79" t="s">
        <v>14</v>
      </c>
      <c r="D6" s="88">
        <v>66742</v>
      </c>
    </row>
    <row r="7" spans="2:4" ht="15.75">
      <c r="B7" s="87" t="s">
        <v>15</v>
      </c>
      <c r="C7" s="79" t="s">
        <v>16</v>
      </c>
      <c r="D7" s="88">
        <v>82741</v>
      </c>
    </row>
    <row r="8" spans="2:4" ht="15.75">
      <c r="B8" s="87" t="s">
        <v>17</v>
      </c>
      <c r="C8" s="79" t="s">
        <v>18</v>
      </c>
      <c r="D8" s="88">
        <v>126251</v>
      </c>
    </row>
    <row r="9" spans="2:4" ht="15.75">
      <c r="B9" s="87" t="s">
        <v>19</v>
      </c>
      <c r="C9" s="79" t="s">
        <v>20</v>
      </c>
      <c r="D9" s="88">
        <v>82107</v>
      </c>
    </row>
    <row r="10" spans="2:4" ht="15.75">
      <c r="B10" s="87" t="s">
        <v>21</v>
      </c>
      <c r="C10" s="79" t="s">
        <v>22</v>
      </c>
      <c r="D10" s="88">
        <v>110580</v>
      </c>
    </row>
    <row r="11" spans="2:4" ht="15.75">
      <c r="B11" s="87" t="s">
        <v>23</v>
      </c>
      <c r="C11" s="79" t="s">
        <v>24</v>
      </c>
      <c r="D11" s="88">
        <v>43219</v>
      </c>
    </row>
    <row r="12" spans="2:4" ht="15.75">
      <c r="B12" s="87" t="s">
        <v>25</v>
      </c>
      <c r="C12" s="79" t="s">
        <v>26</v>
      </c>
      <c r="D12" s="88">
        <v>42812</v>
      </c>
    </row>
    <row r="13" spans="2:4" ht="15.75">
      <c r="B13" s="87" t="s">
        <v>27</v>
      </c>
      <c r="C13" s="79" t="s">
        <v>28</v>
      </c>
      <c r="D13" s="88">
        <v>116962</v>
      </c>
    </row>
    <row r="14" spans="2:4" ht="15.75">
      <c r="B14" s="87" t="s">
        <v>29</v>
      </c>
      <c r="C14" s="79" t="s">
        <v>30</v>
      </c>
      <c r="D14" s="88">
        <v>46248</v>
      </c>
    </row>
    <row r="15" spans="2:4" ht="15.75">
      <c r="B15" s="87" t="s">
        <v>31</v>
      </c>
      <c r="C15" s="79" t="s">
        <v>32</v>
      </c>
      <c r="D15" s="88">
        <v>64309</v>
      </c>
    </row>
    <row r="16" spans="2:4" ht="15.75">
      <c r="B16" s="87" t="s">
        <v>33</v>
      </c>
      <c r="C16" s="79" t="s">
        <v>34</v>
      </c>
      <c r="D16" s="88">
        <v>37985</v>
      </c>
    </row>
    <row r="17" spans="2:4" ht="15.75">
      <c r="B17" s="87" t="s">
        <v>35</v>
      </c>
      <c r="C17" s="79" t="s">
        <v>36</v>
      </c>
      <c r="D17" s="88">
        <v>150898</v>
      </c>
    </row>
    <row r="18" spans="2:4" ht="15.75">
      <c r="B18" s="87" t="s">
        <v>37</v>
      </c>
      <c r="C18" s="79" t="s">
        <v>38</v>
      </c>
      <c r="D18" s="88">
        <v>120567</v>
      </c>
    </row>
    <row r="19" spans="2:4" ht="15.75">
      <c r="B19" s="87" t="s">
        <v>39</v>
      </c>
      <c r="C19" s="79" t="s">
        <v>40</v>
      </c>
      <c r="D19" s="88">
        <v>35647</v>
      </c>
    </row>
    <row r="20" spans="2:4" ht="15.75">
      <c r="B20" s="87" t="s">
        <v>41</v>
      </c>
      <c r="C20" s="79" t="s">
        <v>42</v>
      </c>
      <c r="D20" s="88">
        <v>76872</v>
      </c>
    </row>
    <row r="21" spans="2:4" ht="15.75">
      <c r="B21" s="87" t="s">
        <v>43</v>
      </c>
      <c r="C21" s="79" t="s">
        <v>44</v>
      </c>
      <c r="D21" s="88">
        <v>96691</v>
      </c>
    </row>
    <row r="22" spans="2:4" ht="15.75">
      <c r="B22" s="87" t="s">
        <v>45</v>
      </c>
      <c r="C22" s="79" t="s">
        <v>46</v>
      </c>
      <c r="D22" s="88">
        <v>79397</v>
      </c>
    </row>
    <row r="23" spans="2:4" ht="15.75">
      <c r="B23" s="87" t="s">
        <v>47</v>
      </c>
      <c r="C23" s="79" t="s">
        <v>48</v>
      </c>
      <c r="D23" s="88">
        <v>59299</v>
      </c>
    </row>
    <row r="24" spans="2:4" ht="15.75">
      <c r="B24" s="87" t="s">
        <v>49</v>
      </c>
      <c r="C24" s="79" t="s">
        <v>50</v>
      </c>
      <c r="D24" s="88">
        <v>50470</v>
      </c>
    </row>
    <row r="25" spans="2:4" ht="15.75">
      <c r="B25" s="87" t="s">
        <v>51</v>
      </c>
      <c r="C25" s="79" t="s">
        <v>52</v>
      </c>
      <c r="D25" s="88">
        <v>72795</v>
      </c>
    </row>
    <row r="26" spans="2:4" ht="15.75">
      <c r="B26" s="87" t="s">
        <v>53</v>
      </c>
      <c r="C26" s="79" t="s">
        <v>54</v>
      </c>
      <c r="D26" s="88">
        <v>42756</v>
      </c>
    </row>
    <row r="27" spans="2:4" ht="15.75">
      <c r="B27" s="87" t="s">
        <v>55</v>
      </c>
      <c r="C27" s="79" t="s">
        <v>56</v>
      </c>
      <c r="D27" s="88">
        <v>120052</v>
      </c>
    </row>
    <row r="28" spans="2:4" ht="15.75">
      <c r="B28" s="87" t="s">
        <v>57</v>
      </c>
      <c r="C28" s="79" t="s">
        <v>58</v>
      </c>
      <c r="D28" s="88">
        <v>39871</v>
      </c>
    </row>
    <row r="29" spans="2:4" ht="15.75">
      <c r="B29" s="87" t="s">
        <v>59</v>
      </c>
      <c r="C29" s="79" t="s">
        <v>60</v>
      </c>
      <c r="D29" s="88">
        <v>72021</v>
      </c>
    </row>
    <row r="30" spans="2:4" ht="15.75">
      <c r="B30" s="87" t="s">
        <v>61</v>
      </c>
      <c r="C30" s="79" t="s">
        <v>62</v>
      </c>
      <c r="D30" s="88">
        <v>34009</v>
      </c>
    </row>
    <row r="31" spans="2:4" ht="15.75">
      <c r="B31" s="87" t="s">
        <v>63</v>
      </c>
      <c r="C31" s="79" t="s">
        <v>64</v>
      </c>
      <c r="D31" s="88">
        <v>94548</v>
      </c>
    </row>
    <row r="32" spans="2:4" ht="15.75">
      <c r="B32" s="87" t="s">
        <v>65</v>
      </c>
      <c r="C32" s="79" t="s">
        <v>66</v>
      </c>
      <c r="D32" s="88">
        <v>58723</v>
      </c>
    </row>
    <row r="33" spans="2:12" ht="15.75">
      <c r="B33" s="87" t="s">
        <v>67</v>
      </c>
      <c r="C33" s="79" t="s">
        <v>68</v>
      </c>
      <c r="D33" s="88">
        <v>57547</v>
      </c>
    </row>
    <row r="34" spans="2:12" ht="15.75">
      <c r="B34" s="87" t="s">
        <v>69</v>
      </c>
      <c r="C34" s="79" t="s">
        <v>70</v>
      </c>
      <c r="D34" s="88">
        <v>130155</v>
      </c>
    </row>
    <row r="35" spans="2:12" ht="15.75">
      <c r="B35" s="87" t="s">
        <v>71</v>
      </c>
      <c r="C35" s="79" t="s">
        <v>72</v>
      </c>
      <c r="D35" s="88">
        <v>56556</v>
      </c>
    </row>
    <row r="36" spans="2:12" ht="15.75">
      <c r="B36" s="87" t="s">
        <v>73</v>
      </c>
      <c r="C36" s="79" t="s">
        <v>74</v>
      </c>
      <c r="D36" s="88">
        <v>37455</v>
      </c>
    </row>
    <row r="37" spans="2:12" ht="15.75">
      <c r="B37" s="87" t="s">
        <v>75</v>
      </c>
      <c r="C37" s="79" t="s">
        <v>76</v>
      </c>
      <c r="D37" s="88">
        <v>87174</v>
      </c>
    </row>
    <row r="38" spans="2:12" ht="15.75">
      <c r="B38" s="87" t="s">
        <v>77</v>
      </c>
      <c r="C38" s="79" t="s">
        <v>78</v>
      </c>
      <c r="D38" s="88">
        <v>76803</v>
      </c>
    </row>
    <row r="39" spans="2:12" ht="15.75">
      <c r="B39" s="87" t="s">
        <v>79</v>
      </c>
      <c r="C39" s="79" t="s">
        <v>80</v>
      </c>
      <c r="D39" s="88">
        <v>48539</v>
      </c>
    </row>
    <row r="40" spans="2:12" ht="15.75">
      <c r="B40" s="87" t="s">
        <v>81</v>
      </c>
      <c r="C40" s="79" t="s">
        <v>82</v>
      </c>
      <c r="D40" s="88">
        <v>151639</v>
      </c>
    </row>
    <row r="41" spans="2:12" ht="15.75">
      <c r="B41" s="87" t="s">
        <v>83</v>
      </c>
      <c r="C41" s="79" t="s">
        <v>84</v>
      </c>
      <c r="D41" s="88">
        <v>31994</v>
      </c>
    </row>
    <row r="42" spans="2:12" ht="15.75">
      <c r="B42" s="87" t="s">
        <v>85</v>
      </c>
      <c r="C42" s="79" t="s">
        <v>86</v>
      </c>
      <c r="D42" s="88">
        <v>44116</v>
      </c>
    </row>
    <row r="43" spans="2:12" ht="15.75">
      <c r="B43" s="87" t="s">
        <v>87</v>
      </c>
      <c r="C43" s="79" t="s">
        <v>88</v>
      </c>
      <c r="D43" s="88">
        <v>22945</v>
      </c>
    </row>
    <row r="44" spans="2:12" ht="15.75">
      <c r="B44" s="87" t="s">
        <v>89</v>
      </c>
      <c r="C44" s="79" t="s">
        <v>90</v>
      </c>
      <c r="D44" s="88">
        <v>41157</v>
      </c>
      <c r="L44" s="20"/>
    </row>
    <row r="45" spans="2:12" ht="15.75">
      <c r="B45" s="87" t="s">
        <v>91</v>
      </c>
      <c r="C45" s="79" t="s">
        <v>92</v>
      </c>
      <c r="D45" s="88">
        <v>45748</v>
      </c>
    </row>
    <row r="46" spans="2:12" ht="15.75">
      <c r="B46" s="87" t="s">
        <v>93</v>
      </c>
      <c r="C46" s="79" t="s">
        <v>94</v>
      </c>
      <c r="D46" s="88">
        <v>56300</v>
      </c>
    </row>
    <row r="47" spans="2:12" ht="15.75">
      <c r="B47" s="87">
        <v>421</v>
      </c>
      <c r="C47" s="79" t="s">
        <v>94</v>
      </c>
      <c r="D47" s="88">
        <v>82086</v>
      </c>
    </row>
    <row r="48" spans="2:12" ht="15.75">
      <c r="B48" s="87">
        <v>431</v>
      </c>
      <c r="C48" s="79" t="s">
        <v>94</v>
      </c>
      <c r="D48" s="88">
        <v>106742</v>
      </c>
    </row>
    <row r="49" spans="2:4" ht="15.75">
      <c r="B49" s="87">
        <v>441</v>
      </c>
      <c r="C49" s="79" t="s">
        <v>94</v>
      </c>
      <c r="D49" s="88">
        <v>80409</v>
      </c>
    </row>
    <row r="50" spans="2:4" ht="15.75">
      <c r="B50" s="87">
        <v>451</v>
      </c>
      <c r="C50" s="79" t="s">
        <v>94</v>
      </c>
      <c r="D50" s="88">
        <v>66563</v>
      </c>
    </row>
    <row r="51" spans="2:4" ht="15.75">
      <c r="B51" s="87">
        <v>461</v>
      </c>
      <c r="C51" s="79" t="s">
        <v>94</v>
      </c>
      <c r="D51" s="88">
        <v>99260</v>
      </c>
    </row>
    <row r="52" spans="2:4" ht="15.75">
      <c r="B52" s="87" t="s">
        <v>95</v>
      </c>
      <c r="C52" s="79" t="s">
        <v>96</v>
      </c>
      <c r="D52" s="88">
        <v>111878</v>
      </c>
    </row>
    <row r="53" spans="2:4" ht="16.5" thickBot="1">
      <c r="B53" s="81" t="s">
        <v>97</v>
      </c>
      <c r="C53" s="82" t="s">
        <v>5</v>
      </c>
      <c r="D53" s="86">
        <f>SUM(D5:D52)</f>
        <v>3469781</v>
      </c>
    </row>
  </sheetData>
  <mergeCells count="2">
    <mergeCell ref="B3:C3"/>
    <mergeCell ref="B2:D2"/>
  </mergeCells>
  <phoneticPr fontId="6" type="noConversion"/>
  <printOptions horizontalCentered="1" verticalCentered="1"/>
  <pageMargins left="0.27" right="0.28000000000000003" top="0.26" bottom="0.55000000000000004" header="0.21" footer="0.15"/>
  <pageSetup scale="82"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dimension ref="B1:C20"/>
  <sheetViews>
    <sheetView workbookViewId="0">
      <selection activeCell="B2" sqref="B2:C2"/>
    </sheetView>
  </sheetViews>
  <sheetFormatPr defaultRowHeight="12.75"/>
  <cols>
    <col min="1" max="1" width="12.140625" customWidth="1"/>
    <col min="2" max="2" width="31.28515625" customWidth="1"/>
    <col min="3" max="3" width="32.28515625" customWidth="1"/>
  </cols>
  <sheetData>
    <row r="1" spans="2:3" ht="16.5" thickBot="1">
      <c r="B1" s="137"/>
      <c r="C1" s="137"/>
    </row>
    <row r="2" spans="2:3" ht="39.75" customHeight="1">
      <c r="B2" s="138" t="s">
        <v>217</v>
      </c>
      <c r="C2" s="139"/>
    </row>
    <row r="3" spans="2:3">
      <c r="B3" s="75" t="s">
        <v>146</v>
      </c>
      <c r="C3" s="85" t="s">
        <v>7</v>
      </c>
    </row>
    <row r="4" spans="2:3">
      <c r="B4" s="89" t="s">
        <v>156</v>
      </c>
      <c r="C4" s="90">
        <v>115397</v>
      </c>
    </row>
    <row r="5" spans="2:3">
      <c r="B5" s="89" t="s">
        <v>157</v>
      </c>
      <c r="C5" s="90">
        <v>114952</v>
      </c>
    </row>
    <row r="6" spans="2:3">
      <c r="B6" s="89" t="s">
        <v>158</v>
      </c>
      <c r="C6" s="90">
        <v>114902</v>
      </c>
    </row>
    <row r="7" spans="2:3">
      <c r="B7" s="89" t="s">
        <v>160</v>
      </c>
      <c r="C7" s="90">
        <v>114140</v>
      </c>
    </row>
    <row r="8" spans="2:3">
      <c r="B8" s="89" t="s">
        <v>161</v>
      </c>
      <c r="C8" s="90">
        <v>113290</v>
      </c>
    </row>
    <row r="9" spans="2:3">
      <c r="B9" s="89" t="s">
        <v>162</v>
      </c>
      <c r="C9" s="90">
        <v>111856</v>
      </c>
    </row>
    <row r="10" spans="2:3">
      <c r="B10" s="89" t="s">
        <v>163</v>
      </c>
      <c r="C10" s="90">
        <v>111268</v>
      </c>
    </row>
    <row r="11" spans="2:3">
      <c r="B11" s="89" t="s">
        <v>164</v>
      </c>
      <c r="C11" s="90">
        <v>110779</v>
      </c>
    </row>
    <row r="12" spans="2:3">
      <c r="B12" s="89" t="s">
        <v>165</v>
      </c>
      <c r="C12" s="90">
        <v>110156</v>
      </c>
    </row>
    <row r="13" spans="2:3">
      <c r="B13" s="89" t="s">
        <v>166</v>
      </c>
      <c r="C13" s="90">
        <v>109100</v>
      </c>
    </row>
    <row r="14" spans="2:3">
      <c r="B14" s="89" t="s">
        <v>167</v>
      </c>
      <c r="C14" s="90">
        <v>108743</v>
      </c>
    </row>
    <row r="15" spans="2:3">
      <c r="B15" s="89" t="s">
        <v>168</v>
      </c>
      <c r="C15" s="90">
        <v>108471</v>
      </c>
    </row>
    <row r="16" spans="2:3">
      <c r="B16" s="89" t="s">
        <v>172</v>
      </c>
      <c r="C16" s="90">
        <v>108011</v>
      </c>
    </row>
    <row r="17" spans="2:3">
      <c r="B17" s="89" t="s">
        <v>176</v>
      </c>
      <c r="C17" s="90">
        <v>107613</v>
      </c>
    </row>
    <row r="18" spans="2:3">
      <c r="B18" s="89" t="s">
        <v>180</v>
      </c>
      <c r="C18" s="90">
        <v>107162</v>
      </c>
    </row>
    <row r="19" spans="2:3">
      <c r="B19" s="89" t="s">
        <v>183</v>
      </c>
      <c r="C19" s="90">
        <v>106920</v>
      </c>
    </row>
    <row r="20" spans="2:3" ht="13.5" thickBot="1">
      <c r="B20" s="91" t="s">
        <v>195</v>
      </c>
      <c r="C20" s="68">
        <v>106677</v>
      </c>
    </row>
  </sheetData>
  <mergeCells count="2">
    <mergeCell ref="B1:C1"/>
    <mergeCell ref="B2:C2"/>
  </mergeCells>
  <phoneticPr fontId="30" type="noConversion"/>
  <pageMargins left="0.55118110236220474" right="0.55118110236220474" top="0.39370078740157483" bottom="0.39370078740157483" header="0.51181102362204722" footer="0.51181102362204722"/>
  <pageSetup orientation="portrait"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B1:H15"/>
  <sheetViews>
    <sheetView zoomScaleNormal="100" workbookViewId="0">
      <selection activeCell="I26" sqref="I26"/>
    </sheetView>
  </sheetViews>
  <sheetFormatPr defaultColWidth="11.42578125" defaultRowHeight="12.75"/>
  <cols>
    <col min="2" max="2" width="6.28515625" customWidth="1"/>
    <col min="3" max="3" width="18.42578125" style="7" customWidth="1"/>
    <col min="4" max="4" width="23.42578125" customWidth="1"/>
    <col min="5" max="6" width="10.140625" bestFit="1" customWidth="1"/>
  </cols>
  <sheetData>
    <row r="1" spans="2:8" ht="13.5" thickBot="1"/>
    <row r="2" spans="2:8" ht="42" customHeight="1">
      <c r="B2" s="93" t="s">
        <v>218</v>
      </c>
      <c r="C2" s="94"/>
      <c r="D2" s="94"/>
      <c r="E2" s="94"/>
      <c r="F2" s="95"/>
    </row>
    <row r="3" spans="2:8" ht="23.25" customHeight="1">
      <c r="B3" s="97" t="s">
        <v>4</v>
      </c>
      <c r="C3" s="92" t="s">
        <v>125</v>
      </c>
      <c r="D3" s="92" t="s">
        <v>98</v>
      </c>
      <c r="E3" s="92" t="s">
        <v>100</v>
      </c>
      <c r="F3" s="104"/>
    </row>
    <row r="4" spans="2:8">
      <c r="B4" s="97"/>
      <c r="C4" s="92"/>
      <c r="D4" s="92"/>
      <c r="E4" s="33" t="s">
        <v>131</v>
      </c>
      <c r="F4" s="44" t="s">
        <v>132</v>
      </c>
    </row>
    <row r="5" spans="2:8" ht="15">
      <c r="B5" s="38">
        <f>k_total_tec_0520!B6</f>
        <v>1</v>
      </c>
      <c r="C5" s="39" t="str">
        <f>k_total_tec_0520!C6</f>
        <v>METROPOLITAN LIFE</v>
      </c>
      <c r="D5" s="40">
        <f t="shared" ref="D5:D11" si="0">E5+F5</f>
        <v>1056506</v>
      </c>
      <c r="E5" s="40">
        <v>504445</v>
      </c>
      <c r="F5" s="41">
        <v>552061</v>
      </c>
      <c r="G5" s="4"/>
      <c r="H5" s="4"/>
    </row>
    <row r="6" spans="2:8" ht="15">
      <c r="B6" s="42">
        <f>k_total_tec_0520!B7</f>
        <v>2</v>
      </c>
      <c r="C6" s="39" t="str">
        <f>k_total_tec_0520!C7</f>
        <v>AZT VIITORUL TAU</v>
      </c>
      <c r="D6" s="40">
        <f t="shared" si="0"/>
        <v>1602689</v>
      </c>
      <c r="E6" s="40">
        <v>765313</v>
      </c>
      <c r="F6" s="41">
        <v>837376</v>
      </c>
      <c r="G6" s="4"/>
      <c r="H6" s="4"/>
    </row>
    <row r="7" spans="2:8" ht="15">
      <c r="B7" s="42">
        <f>k_total_tec_0520!B8</f>
        <v>3</v>
      </c>
      <c r="C7" s="43" t="str">
        <f>k_total_tec_0520!C8</f>
        <v>BCR</v>
      </c>
      <c r="D7" s="40">
        <f t="shared" si="0"/>
        <v>678863</v>
      </c>
      <c r="E7" s="40">
        <v>319917</v>
      </c>
      <c r="F7" s="41">
        <v>358946</v>
      </c>
      <c r="G7" s="4"/>
      <c r="H7" s="4"/>
    </row>
    <row r="8" spans="2:8" ht="15">
      <c r="B8" s="42">
        <f>k_total_tec_0520!B9</f>
        <v>4</v>
      </c>
      <c r="C8" s="43" t="str">
        <f>k_total_tec_0520!C9</f>
        <v>BRD</v>
      </c>
      <c r="D8" s="40">
        <f t="shared" si="0"/>
        <v>465110</v>
      </c>
      <c r="E8" s="40">
        <v>218182</v>
      </c>
      <c r="F8" s="41">
        <v>246928</v>
      </c>
      <c r="G8" s="4"/>
      <c r="H8" s="4"/>
    </row>
    <row r="9" spans="2:8" ht="15">
      <c r="B9" s="42">
        <f>k_total_tec_0520!B10</f>
        <v>5</v>
      </c>
      <c r="C9" s="43" t="str">
        <f>k_total_tec_0520!C10</f>
        <v>VITAL</v>
      </c>
      <c r="D9" s="40">
        <f t="shared" si="0"/>
        <v>945118</v>
      </c>
      <c r="E9" s="40">
        <v>443844</v>
      </c>
      <c r="F9" s="41">
        <v>501274</v>
      </c>
      <c r="G9" s="4"/>
      <c r="H9" s="4"/>
    </row>
    <row r="10" spans="2:8" ht="15">
      <c r="B10" s="42">
        <f>k_total_tec_0520!B11</f>
        <v>6</v>
      </c>
      <c r="C10" s="43" t="str">
        <f>k_total_tec_0520!C11</f>
        <v>ARIPI</v>
      </c>
      <c r="D10" s="40">
        <f t="shared" si="0"/>
        <v>779895</v>
      </c>
      <c r="E10" s="40">
        <v>368415</v>
      </c>
      <c r="F10" s="41">
        <v>411480</v>
      </c>
      <c r="G10" s="4"/>
      <c r="H10" s="4"/>
    </row>
    <row r="11" spans="2:8" ht="15">
      <c r="B11" s="42">
        <f>k_total_tec_0520!B12</f>
        <v>7</v>
      </c>
      <c r="C11" s="43" t="s">
        <v>154</v>
      </c>
      <c r="D11" s="40">
        <f t="shared" si="0"/>
        <v>2025165</v>
      </c>
      <c r="E11" s="40">
        <v>1002815</v>
      </c>
      <c r="F11" s="41">
        <v>1022350</v>
      </c>
      <c r="G11" s="4"/>
      <c r="H11" s="4"/>
    </row>
    <row r="12" spans="2:8" ht="15.75" thickBot="1">
      <c r="B12" s="140" t="s">
        <v>5</v>
      </c>
      <c r="C12" s="141"/>
      <c r="D12" s="36">
        <f>SUM(D5:D11)</f>
        <v>7553346</v>
      </c>
      <c r="E12" s="36">
        <f>SUM(E5:E11)</f>
        <v>3622931</v>
      </c>
      <c r="F12" s="37">
        <f>SUM(F5:F11)</f>
        <v>3930415</v>
      </c>
      <c r="G12" s="4"/>
      <c r="H12" s="4"/>
    </row>
    <row r="14" spans="2:8">
      <c r="B14" s="10"/>
      <c r="C14" s="11"/>
    </row>
    <row r="15" spans="2:8">
      <c r="B15" s="14"/>
      <c r="C15" s="14"/>
    </row>
  </sheetData>
  <mergeCells count="6">
    <mergeCell ref="B2:F2"/>
    <mergeCell ref="B12:C12"/>
    <mergeCell ref="D3:D4"/>
    <mergeCell ref="E3:F3"/>
    <mergeCell ref="B3:B4"/>
    <mergeCell ref="C3:C4"/>
  </mergeCells>
  <phoneticPr fontId="0" type="noConversion"/>
  <printOptions horizontalCentered="1" verticalCentered="1"/>
  <pageMargins left="0.74803149606299202" right="0.74803149606299202" top="0.98425196850393704" bottom="0.98425196850393704" header="0.511811023622047" footer="0.511811023622047"/>
  <pageSetup orientation="portrait" r:id="rId1"/>
  <headerFooter alignWithMargins="0"/>
</worksheet>
</file>

<file path=xl/worksheets/sheet14.xml><?xml version="1.0" encoding="utf-8"?>
<worksheet xmlns="http://schemas.openxmlformats.org/spreadsheetml/2006/main" xmlns:r="http://schemas.openxmlformats.org/officeDocument/2006/relationships">
  <dimension ref="A1"/>
  <sheetViews>
    <sheetView workbookViewId="0">
      <selection activeCell="O25" sqref="O25"/>
    </sheetView>
  </sheetViews>
  <sheetFormatPr defaultRowHeight="12.75"/>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sheetPr>
    <pageSetUpPr fitToPage="1"/>
  </sheetPr>
  <dimension ref="B1:P17"/>
  <sheetViews>
    <sheetView zoomScaleNormal="100" workbookViewId="0">
      <selection activeCell="E19" sqref="E19"/>
    </sheetView>
  </sheetViews>
  <sheetFormatPr defaultColWidth="11.42578125" defaultRowHeight="12.75"/>
  <cols>
    <col min="2" max="2" width="5.85546875" customWidth="1"/>
    <col min="3" max="3" width="18" style="7" customWidth="1"/>
    <col min="4" max="4" width="17.140625" customWidth="1"/>
    <col min="5" max="5" width="9" bestFit="1" customWidth="1"/>
    <col min="6" max="7" width="10.140625" bestFit="1" customWidth="1"/>
    <col min="8" max="8" width="11.28515625" bestFit="1" customWidth="1"/>
    <col min="9" max="9" width="9" bestFit="1" customWidth="1"/>
    <col min="10" max="11" width="10.140625" bestFit="1" customWidth="1"/>
    <col min="12" max="12" width="11.28515625" bestFit="1" customWidth="1"/>
    <col min="13" max="13" width="9.85546875" bestFit="1" customWidth="1"/>
    <col min="14" max="15" width="10.140625" bestFit="1" customWidth="1"/>
    <col min="16" max="16" width="11.28515625" bestFit="1" customWidth="1"/>
    <col min="17" max="17" width="10" customWidth="1"/>
  </cols>
  <sheetData>
    <row r="1" spans="2:16" ht="13.5" thickBot="1"/>
    <row r="2" spans="2:16" ht="40.5" customHeight="1">
      <c r="B2" s="105" t="s">
        <v>219</v>
      </c>
      <c r="C2" s="106"/>
      <c r="D2" s="106"/>
      <c r="E2" s="106"/>
      <c r="F2" s="106"/>
      <c r="G2" s="106"/>
      <c r="H2" s="106"/>
      <c r="I2" s="106"/>
      <c r="J2" s="106"/>
      <c r="K2" s="106"/>
      <c r="L2" s="106"/>
      <c r="M2" s="106"/>
      <c r="N2" s="106"/>
      <c r="O2" s="106"/>
      <c r="P2" s="107"/>
    </row>
    <row r="3" spans="2:16" ht="23.25" customHeight="1">
      <c r="B3" s="97" t="s">
        <v>4</v>
      </c>
      <c r="C3" s="92" t="s">
        <v>125</v>
      </c>
      <c r="D3" s="92" t="s">
        <v>98</v>
      </c>
      <c r="E3" s="142"/>
      <c r="F3" s="143"/>
      <c r="G3" s="143"/>
      <c r="H3" s="144"/>
      <c r="I3" s="92" t="s">
        <v>100</v>
      </c>
      <c r="J3" s="92"/>
      <c r="K3" s="92"/>
      <c r="L3" s="92"/>
      <c r="M3" s="92"/>
      <c r="N3" s="92"/>
      <c r="O3" s="92"/>
      <c r="P3" s="104"/>
    </row>
    <row r="4" spans="2:16" ht="23.25" customHeight="1">
      <c r="B4" s="97"/>
      <c r="C4" s="92"/>
      <c r="D4" s="92"/>
      <c r="E4" s="92" t="s">
        <v>5</v>
      </c>
      <c r="F4" s="92"/>
      <c r="G4" s="92"/>
      <c r="H4" s="92"/>
      <c r="I4" s="92" t="s">
        <v>133</v>
      </c>
      <c r="J4" s="92"/>
      <c r="K4" s="92"/>
      <c r="L4" s="92"/>
      <c r="M4" s="92" t="s">
        <v>134</v>
      </c>
      <c r="N4" s="92"/>
      <c r="O4" s="92"/>
      <c r="P4" s="104"/>
    </row>
    <row r="5" spans="2:16" ht="47.25" customHeight="1">
      <c r="B5" s="97"/>
      <c r="C5" s="92"/>
      <c r="D5" s="92"/>
      <c r="E5" s="33" t="s">
        <v>135</v>
      </c>
      <c r="F5" s="33" t="s">
        <v>136</v>
      </c>
      <c r="G5" s="33" t="s">
        <v>151</v>
      </c>
      <c r="H5" s="33" t="s">
        <v>150</v>
      </c>
      <c r="I5" s="33" t="s">
        <v>135</v>
      </c>
      <c r="J5" s="33" t="s">
        <v>136</v>
      </c>
      <c r="K5" s="33" t="s">
        <v>151</v>
      </c>
      <c r="L5" s="33" t="s">
        <v>150</v>
      </c>
      <c r="M5" s="33" t="s">
        <v>135</v>
      </c>
      <c r="N5" s="33" t="s">
        <v>136</v>
      </c>
      <c r="O5" s="33" t="s">
        <v>151</v>
      </c>
      <c r="P5" s="44" t="s">
        <v>150</v>
      </c>
    </row>
    <row r="6" spans="2:16" ht="18" hidden="1" customHeight="1">
      <c r="B6" s="27"/>
      <c r="C6" s="15"/>
      <c r="D6" s="16" t="s">
        <v>137</v>
      </c>
      <c r="E6" s="16" t="s">
        <v>138</v>
      </c>
      <c r="F6" s="16" t="s">
        <v>139</v>
      </c>
      <c r="G6" s="16"/>
      <c r="H6" s="16" t="s">
        <v>140</v>
      </c>
      <c r="I6" s="16" t="s">
        <v>138</v>
      </c>
      <c r="J6" s="16" t="s">
        <v>139</v>
      </c>
      <c r="K6" s="16"/>
      <c r="L6" s="16" t="s">
        <v>140</v>
      </c>
      <c r="M6" s="16" t="s">
        <v>141</v>
      </c>
      <c r="N6" s="16" t="s">
        <v>142</v>
      </c>
      <c r="O6" s="16"/>
      <c r="P6" s="17" t="s">
        <v>143</v>
      </c>
    </row>
    <row r="7" spans="2:16" ht="15">
      <c r="B7" s="38">
        <f>k_total_tec_0520!B6</f>
        <v>1</v>
      </c>
      <c r="C7" s="39" t="str">
        <f>k_total_tec_0520!C6</f>
        <v>METROPOLITAN LIFE</v>
      </c>
      <c r="D7" s="40">
        <f>SUM(E7+F7+G7+H7)</f>
        <v>1056506</v>
      </c>
      <c r="E7" s="40">
        <f>I7+M7</f>
        <v>104197</v>
      </c>
      <c r="F7" s="40">
        <f>J7+N7</f>
        <v>350590</v>
      </c>
      <c r="G7" s="40">
        <f>K7+O7</f>
        <v>362284</v>
      </c>
      <c r="H7" s="40">
        <f>L7+P7</f>
        <v>239435</v>
      </c>
      <c r="I7" s="40">
        <v>47580</v>
      </c>
      <c r="J7" s="40">
        <v>164026</v>
      </c>
      <c r="K7" s="40">
        <v>170822</v>
      </c>
      <c r="L7" s="40">
        <v>122017</v>
      </c>
      <c r="M7" s="40">
        <v>56617</v>
      </c>
      <c r="N7" s="40">
        <v>186564</v>
      </c>
      <c r="O7" s="40">
        <v>191462</v>
      </c>
      <c r="P7" s="41">
        <v>117418</v>
      </c>
    </row>
    <row r="8" spans="2:16" ht="15">
      <c r="B8" s="42">
        <f>k_total_tec_0520!B7</f>
        <v>2</v>
      </c>
      <c r="C8" s="39" t="str">
        <f>k_total_tec_0520!C7</f>
        <v>AZT VIITORUL TAU</v>
      </c>
      <c r="D8" s="40">
        <f t="shared" ref="D8:D13" si="0">SUM(E8+F8+G8+H8)</f>
        <v>1602689</v>
      </c>
      <c r="E8" s="40">
        <f t="shared" ref="E8:E13" si="1">I8+M8</f>
        <v>103930</v>
      </c>
      <c r="F8" s="40">
        <f t="shared" ref="F8:F13" si="2">J8+N8</f>
        <v>379529</v>
      </c>
      <c r="G8" s="40">
        <f t="shared" ref="G8:G13" si="3">K8+O8</f>
        <v>650357</v>
      </c>
      <c r="H8" s="40">
        <f t="shared" ref="H8:H13" si="4">L8+P8</f>
        <v>468873</v>
      </c>
      <c r="I8" s="40">
        <v>47437</v>
      </c>
      <c r="J8" s="40">
        <v>176631</v>
      </c>
      <c r="K8" s="40">
        <v>304981</v>
      </c>
      <c r="L8" s="40">
        <v>236264</v>
      </c>
      <c r="M8" s="40">
        <v>56493</v>
      </c>
      <c r="N8" s="40">
        <v>202898</v>
      </c>
      <c r="O8" s="40">
        <v>345376</v>
      </c>
      <c r="P8" s="41">
        <v>232609</v>
      </c>
    </row>
    <row r="9" spans="2:16" ht="15">
      <c r="B9" s="42">
        <f>k_total_tec_0520!B8</f>
        <v>3</v>
      </c>
      <c r="C9" s="43" t="str">
        <f>k_total_tec_0520!C8</f>
        <v>BCR</v>
      </c>
      <c r="D9" s="40">
        <f t="shared" si="0"/>
        <v>678863</v>
      </c>
      <c r="E9" s="40">
        <f t="shared" si="1"/>
        <v>108378</v>
      </c>
      <c r="F9" s="40">
        <f t="shared" si="2"/>
        <v>281797</v>
      </c>
      <c r="G9" s="40">
        <f t="shared" si="3"/>
        <v>167718</v>
      </c>
      <c r="H9" s="40">
        <f t="shared" si="4"/>
        <v>120970</v>
      </c>
      <c r="I9" s="40">
        <v>49374</v>
      </c>
      <c r="J9" s="40">
        <v>133949</v>
      </c>
      <c r="K9" s="40">
        <v>77332</v>
      </c>
      <c r="L9" s="40">
        <v>59262</v>
      </c>
      <c r="M9" s="40">
        <v>59004</v>
      </c>
      <c r="N9" s="40">
        <v>147848</v>
      </c>
      <c r="O9" s="40">
        <v>90386</v>
      </c>
      <c r="P9" s="41">
        <v>61708</v>
      </c>
    </row>
    <row r="10" spans="2:16" ht="15">
      <c r="B10" s="42">
        <f>k_total_tec_0520!B9</f>
        <v>4</v>
      </c>
      <c r="C10" s="43" t="str">
        <f>k_total_tec_0520!C9</f>
        <v>BRD</v>
      </c>
      <c r="D10" s="40">
        <f t="shared" si="0"/>
        <v>465110</v>
      </c>
      <c r="E10" s="40">
        <f t="shared" si="1"/>
        <v>112295</v>
      </c>
      <c r="F10" s="40">
        <f t="shared" si="2"/>
        <v>208152</v>
      </c>
      <c r="G10" s="40">
        <f t="shared" si="3"/>
        <v>97700</v>
      </c>
      <c r="H10" s="40">
        <f t="shared" si="4"/>
        <v>46963</v>
      </c>
      <c r="I10" s="40">
        <v>51178</v>
      </c>
      <c r="J10" s="40">
        <v>99479</v>
      </c>
      <c r="K10" s="40">
        <v>44942</v>
      </c>
      <c r="L10" s="40">
        <v>22583</v>
      </c>
      <c r="M10" s="40">
        <v>61117</v>
      </c>
      <c r="N10" s="40">
        <v>108673</v>
      </c>
      <c r="O10" s="40">
        <v>52758</v>
      </c>
      <c r="P10" s="41">
        <v>24380</v>
      </c>
    </row>
    <row r="11" spans="2:16" ht="15">
      <c r="B11" s="42">
        <f>k_total_tec_0520!B10</f>
        <v>5</v>
      </c>
      <c r="C11" s="43" t="str">
        <f>k_total_tec_0520!C10</f>
        <v>VITAL</v>
      </c>
      <c r="D11" s="40">
        <f t="shared" si="0"/>
        <v>945118</v>
      </c>
      <c r="E11" s="40">
        <f t="shared" si="1"/>
        <v>104977</v>
      </c>
      <c r="F11" s="40">
        <f t="shared" si="2"/>
        <v>366223</v>
      </c>
      <c r="G11" s="40">
        <f t="shared" si="3"/>
        <v>295075</v>
      </c>
      <c r="H11" s="40">
        <f t="shared" si="4"/>
        <v>178843</v>
      </c>
      <c r="I11" s="40">
        <v>47956</v>
      </c>
      <c r="J11" s="40">
        <v>171750</v>
      </c>
      <c r="K11" s="40">
        <v>134610</v>
      </c>
      <c r="L11" s="40">
        <v>89528</v>
      </c>
      <c r="M11" s="40">
        <v>57021</v>
      </c>
      <c r="N11" s="40">
        <v>194473</v>
      </c>
      <c r="O11" s="40">
        <v>160465</v>
      </c>
      <c r="P11" s="41">
        <v>89315</v>
      </c>
    </row>
    <row r="12" spans="2:16" ht="15">
      <c r="B12" s="42">
        <f>k_total_tec_0520!B11</f>
        <v>6</v>
      </c>
      <c r="C12" s="43" t="str">
        <f>k_total_tec_0520!C11</f>
        <v>ARIPI</v>
      </c>
      <c r="D12" s="40">
        <f t="shared" si="0"/>
        <v>779895</v>
      </c>
      <c r="E12" s="40">
        <f t="shared" si="1"/>
        <v>103790</v>
      </c>
      <c r="F12" s="40">
        <f t="shared" si="2"/>
        <v>275543</v>
      </c>
      <c r="G12" s="40">
        <f t="shared" si="3"/>
        <v>241652</v>
      </c>
      <c r="H12" s="40">
        <f t="shared" si="4"/>
        <v>158910</v>
      </c>
      <c r="I12" s="40">
        <v>47372</v>
      </c>
      <c r="J12" s="40">
        <v>129207</v>
      </c>
      <c r="K12" s="40">
        <v>111649</v>
      </c>
      <c r="L12" s="40">
        <v>80187</v>
      </c>
      <c r="M12" s="40">
        <v>56418</v>
      </c>
      <c r="N12" s="40">
        <v>146336</v>
      </c>
      <c r="O12" s="40">
        <v>130003</v>
      </c>
      <c r="P12" s="41">
        <v>78723</v>
      </c>
    </row>
    <row r="13" spans="2:16" ht="15">
      <c r="B13" s="42">
        <f>k_total_tec_0520!B12</f>
        <v>7</v>
      </c>
      <c r="C13" s="43" t="s">
        <v>154</v>
      </c>
      <c r="D13" s="40">
        <f t="shared" si="0"/>
        <v>2025165</v>
      </c>
      <c r="E13" s="40">
        <f t="shared" si="1"/>
        <v>118777</v>
      </c>
      <c r="F13" s="40">
        <f t="shared" si="2"/>
        <v>416046</v>
      </c>
      <c r="G13" s="40">
        <f t="shared" si="3"/>
        <v>856750</v>
      </c>
      <c r="H13" s="40">
        <f t="shared" si="4"/>
        <v>633592</v>
      </c>
      <c r="I13" s="40">
        <v>54834</v>
      </c>
      <c r="J13" s="40">
        <v>196182</v>
      </c>
      <c r="K13" s="40">
        <v>423817</v>
      </c>
      <c r="L13" s="40">
        <v>327982</v>
      </c>
      <c r="M13" s="40">
        <v>63943</v>
      </c>
      <c r="N13" s="40">
        <v>219864</v>
      </c>
      <c r="O13" s="40">
        <v>432933</v>
      </c>
      <c r="P13" s="41">
        <v>305610</v>
      </c>
    </row>
    <row r="14" spans="2:16" ht="15.75" thickBot="1">
      <c r="B14" s="108" t="s">
        <v>5</v>
      </c>
      <c r="C14" s="109"/>
      <c r="D14" s="36">
        <f t="shared" ref="D14:P14" si="5">SUM(D7:D13)</f>
        <v>7553346</v>
      </c>
      <c r="E14" s="36">
        <f t="shared" si="5"/>
        <v>756344</v>
      </c>
      <c r="F14" s="36">
        <f t="shared" si="5"/>
        <v>2277880</v>
      </c>
      <c r="G14" s="36">
        <f t="shared" si="5"/>
        <v>2671536</v>
      </c>
      <c r="H14" s="36">
        <f t="shared" si="5"/>
        <v>1847586</v>
      </c>
      <c r="I14" s="36">
        <f t="shared" si="5"/>
        <v>345731</v>
      </c>
      <c r="J14" s="36">
        <f t="shared" si="5"/>
        <v>1071224</v>
      </c>
      <c r="K14" s="36">
        <f t="shared" si="5"/>
        <v>1268153</v>
      </c>
      <c r="L14" s="36">
        <f t="shared" si="5"/>
        <v>937823</v>
      </c>
      <c r="M14" s="36">
        <f t="shared" si="5"/>
        <v>410613</v>
      </c>
      <c r="N14" s="36">
        <f t="shared" si="5"/>
        <v>1206656</v>
      </c>
      <c r="O14" s="36">
        <f t="shared" si="5"/>
        <v>1403383</v>
      </c>
      <c r="P14" s="37">
        <f t="shared" si="5"/>
        <v>909763</v>
      </c>
    </row>
    <row r="16" spans="2:16">
      <c r="B16" s="10"/>
      <c r="C16" s="11"/>
      <c r="E16" s="4"/>
      <c r="I16" s="4"/>
    </row>
    <row r="17" spans="2:3">
      <c r="B17" s="14"/>
      <c r="C17" s="14"/>
    </row>
  </sheetData>
  <mergeCells count="10">
    <mergeCell ref="B2:P2"/>
    <mergeCell ref="E3:H3"/>
    <mergeCell ref="B14:C14"/>
    <mergeCell ref="B3:B5"/>
    <mergeCell ref="C3:C5"/>
    <mergeCell ref="I3:P3"/>
    <mergeCell ref="I4:L4"/>
    <mergeCell ref="M4:P4"/>
    <mergeCell ref="D3:D5"/>
    <mergeCell ref="E4:H4"/>
  </mergeCells>
  <phoneticPr fontId="0" type="noConversion"/>
  <printOptions horizontalCentered="1" verticalCentered="1"/>
  <pageMargins left="0.74803149606299202" right="0.74803149606299202" top="0.98425196850393704" bottom="0.98425196850393704" header="0.511811023622047" footer="0.511811023622047"/>
  <pageSetup paperSize="9" scale="79" orientation="landscape" r:id="rId1"/>
  <headerFooter alignWithMargins="0"/>
</worksheet>
</file>

<file path=xl/worksheets/sheet16.xml><?xml version="1.0" encoding="utf-8"?>
<worksheet xmlns="http://schemas.openxmlformats.org/spreadsheetml/2006/main" xmlns:r="http://schemas.openxmlformats.org/officeDocument/2006/relationships">
  <dimension ref="A1"/>
  <sheetViews>
    <sheetView workbookViewId="0">
      <selection activeCell="N38" sqref="N38"/>
    </sheetView>
  </sheetViews>
  <sheetFormatPr defaultRowHeight="12.7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B1:K19"/>
  <sheetViews>
    <sheetView zoomScaleNormal="100" workbookViewId="0">
      <selection activeCell="N7" sqref="N7"/>
    </sheetView>
  </sheetViews>
  <sheetFormatPr defaultRowHeight="12.75"/>
  <cols>
    <col min="2" max="2" width="5.28515625" customWidth="1"/>
    <col min="3" max="3" width="18.140625" customWidth="1"/>
    <col min="4" max="4" width="22.28515625" customWidth="1"/>
    <col min="5" max="5" width="17.28515625" customWidth="1"/>
    <col min="6" max="6" width="14.28515625" customWidth="1"/>
    <col min="7" max="7" width="12.5703125" customWidth="1"/>
    <col min="8" max="8" width="15.7109375" customWidth="1"/>
    <col min="9" max="9" width="19" customWidth="1"/>
    <col min="10" max="10" width="14.28515625" customWidth="1"/>
    <col min="11" max="11" width="18" customWidth="1"/>
  </cols>
  <sheetData>
    <row r="1" spans="2:11" ht="13.5" thickBot="1"/>
    <row r="2" spans="2:11" ht="48" customHeight="1">
      <c r="B2" s="93" t="s">
        <v>197</v>
      </c>
      <c r="C2" s="94"/>
      <c r="D2" s="94"/>
      <c r="E2" s="94"/>
      <c r="F2" s="94"/>
      <c r="G2" s="94"/>
      <c r="H2" s="94"/>
      <c r="I2" s="94"/>
      <c r="J2" s="94"/>
      <c r="K2" s="95"/>
    </row>
    <row r="3" spans="2:11" ht="69.75" customHeight="1">
      <c r="B3" s="97" t="s">
        <v>4</v>
      </c>
      <c r="C3" s="92" t="s">
        <v>125</v>
      </c>
      <c r="D3" s="92" t="s">
        <v>159</v>
      </c>
      <c r="E3" s="92" t="s">
        <v>99</v>
      </c>
      <c r="F3" s="92"/>
      <c r="G3" s="92" t="s">
        <v>200</v>
      </c>
      <c r="H3" s="92"/>
      <c r="I3" s="92"/>
      <c r="J3" s="92" t="s">
        <v>100</v>
      </c>
      <c r="K3" s="104"/>
    </row>
    <row r="4" spans="2:11" ht="119.25" customHeight="1">
      <c r="B4" s="97" t="s">
        <v>4</v>
      </c>
      <c r="C4" s="92"/>
      <c r="D4" s="92"/>
      <c r="E4" s="33" t="s">
        <v>10</v>
      </c>
      <c r="F4" s="33" t="s">
        <v>101</v>
      </c>
      <c r="G4" s="33" t="s">
        <v>10</v>
      </c>
      <c r="H4" s="33" t="s">
        <v>102</v>
      </c>
      <c r="I4" s="33" t="s">
        <v>101</v>
      </c>
      <c r="J4" s="33" t="s">
        <v>201</v>
      </c>
      <c r="K4" s="44" t="s">
        <v>202</v>
      </c>
    </row>
    <row r="5" spans="2:11" hidden="1">
      <c r="B5" s="24"/>
      <c r="C5" s="22"/>
      <c r="D5" s="23" t="s">
        <v>103</v>
      </c>
      <c r="E5" s="23" t="s">
        <v>104</v>
      </c>
      <c r="F5" s="22"/>
      <c r="G5" s="23" t="s">
        <v>105</v>
      </c>
      <c r="H5" s="22"/>
      <c r="I5" s="22"/>
      <c r="J5" s="23" t="s">
        <v>106</v>
      </c>
      <c r="K5" s="25" t="s">
        <v>107</v>
      </c>
    </row>
    <row r="6" spans="2:11" ht="15">
      <c r="B6" s="38">
        <f>[1]k_total_tec_0609!A10</f>
        <v>1</v>
      </c>
      <c r="C6" s="39" t="s">
        <v>155</v>
      </c>
      <c r="D6" s="40">
        <v>1056506</v>
      </c>
      <c r="E6" s="40">
        <v>476970</v>
      </c>
      <c r="F6" s="46">
        <f>E6/D6</f>
        <v>0.45145981187044842</v>
      </c>
      <c r="G6" s="40">
        <v>46334</v>
      </c>
      <c r="H6" s="46">
        <f t="shared" ref="H6:H13" si="0">G6/$G$13</f>
        <v>0.13676843469302816</v>
      </c>
      <c r="I6" s="46">
        <f t="shared" ref="I6:I13" si="1">G6/D6</f>
        <v>4.3855879663721738E-2</v>
      </c>
      <c r="J6" s="40">
        <v>22600</v>
      </c>
      <c r="K6" s="41">
        <v>23734</v>
      </c>
    </row>
    <row r="7" spans="2:11" ht="15">
      <c r="B7" s="42">
        <v>2</v>
      </c>
      <c r="C7" s="39" t="str">
        <f>[1]k_total_tec_0609!B12</f>
        <v>AZT VIITORUL TAU</v>
      </c>
      <c r="D7" s="40">
        <v>1602689</v>
      </c>
      <c r="E7" s="40">
        <v>755145</v>
      </c>
      <c r="F7" s="46">
        <f t="shared" ref="F7:F12" si="2">E7/D7</f>
        <v>0.4711737586019496</v>
      </c>
      <c r="G7" s="40">
        <v>71959</v>
      </c>
      <c r="H7" s="46">
        <f t="shared" si="0"/>
        <v>0.21240816230145493</v>
      </c>
      <c r="I7" s="46">
        <f t="shared" si="1"/>
        <v>4.4898916758023544E-2</v>
      </c>
      <c r="J7" s="40">
        <v>35034</v>
      </c>
      <c r="K7" s="41">
        <v>36925</v>
      </c>
    </row>
    <row r="8" spans="2:11" ht="15">
      <c r="B8" s="42">
        <v>3</v>
      </c>
      <c r="C8" s="43" t="str">
        <f>[1]k_total_tec_0609!B13</f>
        <v>BCR</v>
      </c>
      <c r="D8" s="40">
        <v>678863</v>
      </c>
      <c r="E8" s="40">
        <v>285330</v>
      </c>
      <c r="F8" s="46">
        <f t="shared" si="2"/>
        <v>0.4203057170592594</v>
      </c>
      <c r="G8" s="40">
        <v>30177</v>
      </c>
      <c r="H8" s="46">
        <f t="shared" si="0"/>
        <v>8.9076295025931507E-2</v>
      </c>
      <c r="I8" s="46">
        <f t="shared" si="1"/>
        <v>4.4452267983378091E-2</v>
      </c>
      <c r="J8" s="40">
        <v>14325</v>
      </c>
      <c r="K8" s="41">
        <v>15852</v>
      </c>
    </row>
    <row r="9" spans="2:11" ht="15">
      <c r="B9" s="38">
        <f>[1]k_total_tec_0609!A13</f>
        <v>4</v>
      </c>
      <c r="C9" s="43" t="str">
        <f>[1]k_total_tec_0609!B15</f>
        <v>BRD</v>
      </c>
      <c r="D9" s="40">
        <v>465110</v>
      </c>
      <c r="E9" s="40">
        <v>187325</v>
      </c>
      <c r="F9" s="46">
        <f t="shared" si="2"/>
        <v>0.40275418718152695</v>
      </c>
      <c r="G9" s="40">
        <v>21514</v>
      </c>
      <c r="H9" s="46">
        <f t="shared" si="0"/>
        <v>6.3504901454349019E-2</v>
      </c>
      <c r="I9" s="46">
        <f t="shared" si="1"/>
        <v>4.6255724452280107E-2</v>
      </c>
      <c r="J9" s="40">
        <v>9982</v>
      </c>
      <c r="K9" s="41">
        <v>11532</v>
      </c>
    </row>
    <row r="10" spans="2:11" ht="15">
      <c r="B10" s="42">
        <v>5</v>
      </c>
      <c r="C10" s="43" t="str">
        <f>[1]k_total_tec_0609!B16</f>
        <v>VITAL</v>
      </c>
      <c r="D10" s="40">
        <v>945118</v>
      </c>
      <c r="E10" s="40">
        <v>397227</v>
      </c>
      <c r="F10" s="46">
        <f t="shared" si="2"/>
        <v>0.42029355064658591</v>
      </c>
      <c r="G10" s="40">
        <v>41467</v>
      </c>
      <c r="H10" s="46">
        <f t="shared" si="0"/>
        <v>0.1224020520873613</v>
      </c>
      <c r="I10" s="46">
        <f t="shared" si="1"/>
        <v>4.3874944715897909E-2</v>
      </c>
      <c r="J10" s="40">
        <v>19777</v>
      </c>
      <c r="K10" s="41">
        <v>21690</v>
      </c>
    </row>
    <row r="11" spans="2:11" ht="15">
      <c r="B11" s="42">
        <v>6</v>
      </c>
      <c r="C11" s="43" t="str">
        <f>[1]k_total_tec_0609!B18</f>
        <v>ARIPI</v>
      </c>
      <c r="D11" s="40">
        <v>779895</v>
      </c>
      <c r="E11" s="40">
        <v>344149</v>
      </c>
      <c r="F11" s="46">
        <f t="shared" si="2"/>
        <v>0.44127606921444551</v>
      </c>
      <c r="G11" s="40">
        <v>36083</v>
      </c>
      <c r="H11" s="46">
        <f t="shared" si="0"/>
        <v>0.10650959185540931</v>
      </c>
      <c r="I11" s="46">
        <f t="shared" si="1"/>
        <v>4.6266484590874415E-2</v>
      </c>
      <c r="J11" s="40">
        <v>16770</v>
      </c>
      <c r="K11" s="41">
        <v>19313</v>
      </c>
    </row>
    <row r="12" spans="2:11" ht="15">
      <c r="B12" s="38">
        <f>[1]k_total_tec_0609!A16</f>
        <v>7</v>
      </c>
      <c r="C12" s="43" t="s">
        <v>154</v>
      </c>
      <c r="D12" s="40">
        <v>2025165</v>
      </c>
      <c r="E12" s="40">
        <v>1023635</v>
      </c>
      <c r="F12" s="46">
        <f t="shared" si="2"/>
        <v>0.50545757999965435</v>
      </c>
      <c r="G12" s="40">
        <v>91243</v>
      </c>
      <c r="H12" s="46">
        <f t="shared" si="0"/>
        <v>0.26933056258246574</v>
      </c>
      <c r="I12" s="46">
        <f t="shared" si="1"/>
        <v>4.5054600489342844E-2</v>
      </c>
      <c r="J12" s="40">
        <v>44845</v>
      </c>
      <c r="K12" s="41">
        <v>46398</v>
      </c>
    </row>
    <row r="13" spans="2:11" ht="15.75" thickBot="1">
      <c r="B13" s="34" t="s">
        <v>5</v>
      </c>
      <c r="C13" s="35"/>
      <c r="D13" s="36">
        <f>SUM(D6:D12)</f>
        <v>7553346</v>
      </c>
      <c r="E13" s="36">
        <f>SUM(E6:E12)</f>
        <v>3469781</v>
      </c>
      <c r="F13" s="45">
        <f>E13/D13</f>
        <v>0.45937005930881492</v>
      </c>
      <c r="G13" s="36">
        <f>SUM(G6:G12)</f>
        <v>338777</v>
      </c>
      <c r="H13" s="45">
        <f t="shared" si="0"/>
        <v>1</v>
      </c>
      <c r="I13" s="45">
        <f t="shared" si="1"/>
        <v>4.4851248704878603E-2</v>
      </c>
      <c r="J13" s="36">
        <f>SUM(J6:J12)</f>
        <v>163333</v>
      </c>
      <c r="K13" s="37">
        <f>SUM(K6:K12)</f>
        <v>175444</v>
      </c>
    </row>
    <row r="14" spans="2:11">
      <c r="C14" s="7"/>
      <c r="D14" s="4"/>
      <c r="E14" s="4"/>
    </row>
    <row r="15" spans="2:11" ht="14.25" customHeight="1">
      <c r="B15" s="99" t="s">
        <v>108</v>
      </c>
      <c r="C15" s="99"/>
      <c r="D15" s="99"/>
      <c r="E15" s="99"/>
      <c r="F15" s="99"/>
      <c r="G15" s="99"/>
      <c r="H15" s="99"/>
      <c r="I15" s="99"/>
      <c r="J15" s="99"/>
      <c r="K15" s="99"/>
    </row>
    <row r="16" spans="2:11" ht="33.75" customHeight="1">
      <c r="B16" s="100" t="s">
        <v>144</v>
      </c>
      <c r="C16" s="100"/>
      <c r="D16" s="100"/>
      <c r="E16" s="100"/>
      <c r="F16" s="100"/>
      <c r="G16" s="100"/>
      <c r="H16" s="100"/>
      <c r="I16" s="100"/>
      <c r="J16" s="100"/>
      <c r="K16" s="100"/>
    </row>
    <row r="17" spans="2:11" ht="30.75" customHeight="1">
      <c r="B17" s="99" t="s">
        <v>109</v>
      </c>
      <c r="C17" s="99"/>
      <c r="D17" s="99"/>
      <c r="E17" s="99"/>
      <c r="F17" s="99"/>
      <c r="G17" s="99"/>
      <c r="H17" s="99"/>
      <c r="I17" s="99"/>
      <c r="J17" s="99"/>
      <c r="K17" s="99"/>
    </row>
    <row r="18" spans="2:11" ht="207.75" customHeight="1">
      <c r="B18" s="99" t="s">
        <v>199</v>
      </c>
      <c r="C18" s="101"/>
      <c r="D18" s="101"/>
      <c r="E18" s="101"/>
      <c r="F18" s="101"/>
      <c r="G18" s="101"/>
      <c r="H18" s="101"/>
      <c r="I18" s="101"/>
      <c r="J18" s="101"/>
      <c r="K18" s="101"/>
    </row>
    <row r="19" spans="2:11">
      <c r="C19" s="102"/>
      <c r="D19" s="103"/>
      <c r="E19" s="103"/>
      <c r="F19" s="103"/>
      <c r="G19" s="103"/>
      <c r="H19" s="103"/>
      <c r="I19" s="103"/>
      <c r="J19" s="103"/>
      <c r="K19" s="103"/>
    </row>
  </sheetData>
  <mergeCells count="12">
    <mergeCell ref="C19:K19"/>
    <mergeCell ref="B3:B4"/>
    <mergeCell ref="C3:C4"/>
    <mergeCell ref="D3:D4"/>
    <mergeCell ref="E3:F3"/>
    <mergeCell ref="G3:I3"/>
    <mergeCell ref="J3:K3"/>
    <mergeCell ref="B2:K2"/>
    <mergeCell ref="B15:K15"/>
    <mergeCell ref="B16:K16"/>
    <mergeCell ref="B17:K17"/>
    <mergeCell ref="B18:K18"/>
  </mergeCells>
  <phoneticPr fontId="30" type="noConversion"/>
  <printOptions horizontalCentered="1" verticalCentered="1"/>
  <pageMargins left="0" right="0" top="0.98425196850393704" bottom="0" header="0.51181102362204722" footer="0.51181102362204722"/>
  <pageSetup scale="80"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B1:H12"/>
  <sheetViews>
    <sheetView zoomScaleNormal="100" workbookViewId="0">
      <selection activeCell="K15" sqref="K15"/>
    </sheetView>
  </sheetViews>
  <sheetFormatPr defaultRowHeight="12.75"/>
  <cols>
    <col min="2" max="2" width="5.28515625" customWidth="1"/>
    <col min="3" max="3" width="18.7109375" customWidth="1"/>
    <col min="4" max="20" width="13.5703125" customWidth="1"/>
  </cols>
  <sheetData>
    <row r="1" spans="2:8" ht="13.5" thickBot="1"/>
    <row r="2" spans="2:8" ht="39" customHeight="1">
      <c r="B2" s="105" t="s">
        <v>220</v>
      </c>
      <c r="C2" s="106"/>
      <c r="D2" s="106"/>
      <c r="E2" s="106"/>
      <c r="F2" s="106"/>
      <c r="G2" s="106"/>
      <c r="H2" s="107"/>
    </row>
    <row r="3" spans="2:8">
      <c r="B3" s="97" t="s">
        <v>4</v>
      </c>
      <c r="C3" s="92" t="s">
        <v>145</v>
      </c>
      <c r="D3" s="111" t="s">
        <v>169</v>
      </c>
      <c r="E3" s="111" t="s">
        <v>173</v>
      </c>
      <c r="F3" s="111" t="s">
        <v>177</v>
      </c>
      <c r="G3" s="111" t="s">
        <v>181</v>
      </c>
      <c r="H3" s="110" t="s">
        <v>186</v>
      </c>
    </row>
    <row r="4" spans="2:8" ht="27.75" customHeight="1">
      <c r="B4" s="97"/>
      <c r="C4" s="92"/>
      <c r="D4" s="92"/>
      <c r="E4" s="92"/>
      <c r="F4" s="92"/>
      <c r="G4" s="92"/>
      <c r="H4" s="104"/>
    </row>
    <row r="5" spans="2:8" ht="15">
      <c r="B5" s="47">
        <v>1</v>
      </c>
      <c r="C5" s="48" t="s">
        <v>155</v>
      </c>
      <c r="D5" s="40">
        <v>1050331</v>
      </c>
      <c r="E5" s="40">
        <v>1052230</v>
      </c>
      <c r="F5" s="40">
        <v>1053349</v>
      </c>
      <c r="G5" s="40">
        <v>1054612</v>
      </c>
      <c r="H5" s="41">
        <v>1056506</v>
      </c>
    </row>
    <row r="6" spans="2:8" ht="15">
      <c r="B6" s="47">
        <v>2</v>
      </c>
      <c r="C6" s="48" t="s">
        <v>120</v>
      </c>
      <c r="D6" s="40">
        <v>1596807</v>
      </c>
      <c r="E6" s="40">
        <v>1598630</v>
      </c>
      <c r="F6" s="40">
        <v>1599681</v>
      </c>
      <c r="G6" s="40">
        <v>1600880</v>
      </c>
      <c r="H6" s="41">
        <v>1602689</v>
      </c>
    </row>
    <row r="7" spans="2:8" ht="15">
      <c r="B7" s="47">
        <v>3</v>
      </c>
      <c r="C7" s="49" t="s">
        <v>0</v>
      </c>
      <c r="D7" s="40">
        <v>672383</v>
      </c>
      <c r="E7" s="40">
        <v>674421</v>
      </c>
      <c r="F7" s="40">
        <v>675614</v>
      </c>
      <c r="G7" s="40">
        <v>676921</v>
      </c>
      <c r="H7" s="41">
        <v>678863</v>
      </c>
    </row>
    <row r="8" spans="2:8" ht="15">
      <c r="B8" s="47">
        <v>4</v>
      </c>
      <c r="C8" s="49" t="s">
        <v>1</v>
      </c>
      <c r="D8" s="40">
        <v>458329</v>
      </c>
      <c r="E8" s="40">
        <v>460462</v>
      </c>
      <c r="F8" s="40">
        <v>461788</v>
      </c>
      <c r="G8" s="40">
        <v>463126</v>
      </c>
      <c r="H8" s="41">
        <v>465110</v>
      </c>
    </row>
    <row r="9" spans="2:8" ht="15">
      <c r="B9" s="47">
        <v>5</v>
      </c>
      <c r="C9" s="50" t="s">
        <v>121</v>
      </c>
      <c r="D9" s="40">
        <v>938865</v>
      </c>
      <c r="E9" s="40">
        <v>940802</v>
      </c>
      <c r="F9" s="40">
        <v>941929</v>
      </c>
      <c r="G9" s="40">
        <v>943206</v>
      </c>
      <c r="H9" s="41">
        <v>945118</v>
      </c>
    </row>
    <row r="10" spans="2:8" ht="15">
      <c r="B10" s="47">
        <v>6</v>
      </c>
      <c r="C10" s="50" t="s">
        <v>122</v>
      </c>
      <c r="D10" s="40">
        <v>773647</v>
      </c>
      <c r="E10" s="40">
        <v>775567</v>
      </c>
      <c r="F10" s="40">
        <v>776713</v>
      </c>
      <c r="G10" s="40">
        <v>777990</v>
      </c>
      <c r="H10" s="41">
        <v>779895</v>
      </c>
    </row>
    <row r="11" spans="2:8" ht="15">
      <c r="B11" s="47">
        <v>7</v>
      </c>
      <c r="C11" s="50" t="s">
        <v>154</v>
      </c>
      <c r="D11" s="40">
        <v>2019196</v>
      </c>
      <c r="E11" s="40">
        <v>2021089</v>
      </c>
      <c r="F11" s="40">
        <v>2022127</v>
      </c>
      <c r="G11" s="40">
        <v>2023329</v>
      </c>
      <c r="H11" s="41">
        <v>2025165</v>
      </c>
    </row>
    <row r="12" spans="2:8" ht="15.75" thickBot="1">
      <c r="B12" s="108" t="s">
        <v>2</v>
      </c>
      <c r="C12" s="109"/>
      <c r="D12" s="36">
        <v>7509558</v>
      </c>
      <c r="E12" s="51">
        <f>SUM(E5:E11)</f>
        <v>7523201</v>
      </c>
      <c r="F12" s="51">
        <f>SUM(F5:F11)</f>
        <v>7531201</v>
      </c>
      <c r="G12" s="51">
        <f>SUM(G5:G11)</f>
        <v>7540064</v>
      </c>
      <c r="H12" s="52">
        <f>SUM(H5:H11)</f>
        <v>7553346</v>
      </c>
    </row>
  </sheetData>
  <mergeCells count="9">
    <mergeCell ref="B2:H2"/>
    <mergeCell ref="B12:C12"/>
    <mergeCell ref="H3:H4"/>
    <mergeCell ref="B3:B4"/>
    <mergeCell ref="C3:C4"/>
    <mergeCell ref="D3:D4"/>
    <mergeCell ref="E3:E4"/>
    <mergeCell ref="F3:F4"/>
    <mergeCell ref="G3:G4"/>
  </mergeCells>
  <phoneticPr fontId="0" type="noConversion"/>
  <printOptions horizontalCentered="1" verticalCentered="1"/>
  <pageMargins left="0" right="0" top="0" bottom="0" header="0" footer="0"/>
  <pageSetup paperSize="8" orientation="landscape" r:id="rId1"/>
  <headerFooter alignWithMargins="0"/>
</worksheet>
</file>

<file path=xl/worksheets/sheet4.xml><?xml version="1.0" encoding="utf-8"?>
<worksheet xmlns="http://schemas.openxmlformats.org/spreadsheetml/2006/main" xmlns:r="http://schemas.openxmlformats.org/officeDocument/2006/relationships">
  <dimension ref="B1:U13"/>
  <sheetViews>
    <sheetView zoomScaleNormal="100" workbookViewId="0">
      <selection activeCell="H27" sqref="H27"/>
    </sheetView>
  </sheetViews>
  <sheetFormatPr defaultRowHeight="12.75"/>
  <cols>
    <col min="2" max="2" width="6.140625" customWidth="1"/>
    <col min="3" max="3" width="19" customWidth="1"/>
    <col min="4" max="20" width="17.5703125" customWidth="1"/>
    <col min="21" max="21" width="18.42578125" customWidth="1"/>
    <col min="27" max="27" width="16.7109375" customWidth="1"/>
  </cols>
  <sheetData>
    <row r="1" spans="2:21" ht="13.5" thickBot="1"/>
    <row r="2" spans="2:21" ht="39.75" customHeight="1">
      <c r="B2" s="93" t="s">
        <v>221</v>
      </c>
      <c r="C2" s="94"/>
      <c r="D2" s="94"/>
      <c r="E2" s="94"/>
      <c r="F2" s="94"/>
      <c r="G2" s="94"/>
      <c r="H2" s="94"/>
      <c r="I2" s="95"/>
    </row>
    <row r="3" spans="2:21" ht="12.75" customHeight="1">
      <c r="B3" s="97" t="s">
        <v>4</v>
      </c>
      <c r="C3" s="92" t="s">
        <v>145</v>
      </c>
      <c r="D3" s="114" t="s">
        <v>169</v>
      </c>
      <c r="E3" s="92" t="s">
        <v>173</v>
      </c>
      <c r="F3" s="112" t="s">
        <v>177</v>
      </c>
      <c r="G3" s="92" t="s">
        <v>181</v>
      </c>
      <c r="H3" s="112" t="s">
        <v>186</v>
      </c>
      <c r="I3" s="113" t="s">
        <v>2</v>
      </c>
    </row>
    <row r="4" spans="2:21" ht="12.75" customHeight="1">
      <c r="B4" s="97"/>
      <c r="C4" s="92"/>
      <c r="D4" s="114"/>
      <c r="E4" s="92"/>
      <c r="F4" s="112"/>
      <c r="G4" s="92"/>
      <c r="H4" s="112"/>
      <c r="I4" s="113"/>
    </row>
    <row r="5" spans="2:21" ht="25.5">
      <c r="B5" s="97"/>
      <c r="C5" s="92"/>
      <c r="D5" s="53" t="s">
        <v>203</v>
      </c>
      <c r="E5" s="53" t="s">
        <v>204</v>
      </c>
      <c r="F5" s="53" t="s">
        <v>205</v>
      </c>
      <c r="G5" s="53" t="s">
        <v>206</v>
      </c>
      <c r="H5" s="53" t="s">
        <v>207</v>
      </c>
      <c r="I5" s="113"/>
    </row>
    <row r="6" spans="2:21" ht="15">
      <c r="B6" s="47">
        <v>1</v>
      </c>
      <c r="C6" s="48" t="s">
        <v>155</v>
      </c>
      <c r="D6" s="40">
        <v>22491397.043643422</v>
      </c>
      <c r="E6" s="40">
        <v>20979120.967741933</v>
      </c>
      <c r="F6" s="40">
        <v>21627117.912051581</v>
      </c>
      <c r="G6" s="40">
        <v>19143983.345042773</v>
      </c>
      <c r="H6" s="40">
        <v>18933157.536085244</v>
      </c>
      <c r="I6" s="41">
        <v>335816819.4446004</v>
      </c>
    </row>
    <row r="7" spans="2:21" ht="15">
      <c r="B7" s="47">
        <v>2</v>
      </c>
      <c r="C7" s="48" t="s">
        <v>120</v>
      </c>
      <c r="D7" s="40">
        <v>34236775.259094104</v>
      </c>
      <c r="E7" s="40">
        <v>31598583.953680728</v>
      </c>
      <c r="F7" s="40">
        <v>32245258.927095387</v>
      </c>
      <c r="G7" s="40">
        <v>28771502.87225689</v>
      </c>
      <c r="H7" s="40">
        <v>28487387.614347368</v>
      </c>
      <c r="I7" s="41">
        <v>507901566.98120689</v>
      </c>
    </row>
    <row r="8" spans="2:21" ht="15">
      <c r="B8" s="47">
        <v>3</v>
      </c>
      <c r="C8" s="50" t="s">
        <v>0</v>
      </c>
      <c r="D8" s="40">
        <v>12054175.647219125</v>
      </c>
      <c r="E8" s="40">
        <v>11349814.929693962</v>
      </c>
      <c r="F8" s="40">
        <v>11487159.034551166</v>
      </c>
      <c r="G8" s="40">
        <v>10256985.163450014</v>
      </c>
      <c r="H8" s="40">
        <v>10183605.633221138</v>
      </c>
      <c r="I8" s="41">
        <v>178965536.34943473</v>
      </c>
    </row>
    <row r="9" spans="2:21" ht="15">
      <c r="B9" s="47">
        <v>4</v>
      </c>
      <c r="C9" s="50" t="s">
        <v>1</v>
      </c>
      <c r="D9" s="40">
        <v>8001928.4446096038</v>
      </c>
      <c r="E9" s="40">
        <v>7524514.2679900741</v>
      </c>
      <c r="F9" s="40">
        <v>7792646.5118201356</v>
      </c>
      <c r="G9" s="40">
        <v>6682792.2883002022</v>
      </c>
      <c r="H9" s="40">
        <v>6684659.1777314311</v>
      </c>
      <c r="I9" s="41">
        <v>117708870.52597748</v>
      </c>
    </row>
    <row r="10" spans="2:21" ht="15">
      <c r="B10" s="47">
        <v>5</v>
      </c>
      <c r="C10" s="50" t="s">
        <v>121</v>
      </c>
      <c r="D10" s="40">
        <v>17041061.976134442</v>
      </c>
      <c r="E10" s="40">
        <v>16024917.700578989</v>
      </c>
      <c r="F10" s="40">
        <v>16225731.112580592</v>
      </c>
      <c r="G10" s="40">
        <v>14298365.086580981</v>
      </c>
      <c r="H10" s="40">
        <v>14288351.539430484</v>
      </c>
      <c r="I10" s="41">
        <v>253495206.2985833</v>
      </c>
    </row>
    <row r="11" spans="2:21" ht="15">
      <c r="B11" s="47">
        <v>6</v>
      </c>
      <c r="C11" s="50" t="s">
        <v>122</v>
      </c>
      <c r="D11" s="40">
        <v>14792292.208596557</v>
      </c>
      <c r="E11" s="40">
        <v>13893449.131513646</v>
      </c>
      <c r="F11" s="40">
        <v>14201090.882790543</v>
      </c>
      <c r="G11" s="40">
        <v>12455588.089432573</v>
      </c>
      <c r="H11" s="40">
        <v>12445209.903566193</v>
      </c>
      <c r="I11" s="41">
        <v>220557780.96530265</v>
      </c>
    </row>
    <row r="12" spans="2:21" ht="15">
      <c r="B12" s="47">
        <v>7</v>
      </c>
      <c r="C12" s="50" t="s">
        <v>154</v>
      </c>
      <c r="D12" s="40">
        <v>52901368.34716545</v>
      </c>
      <c r="E12" s="40">
        <v>49373600.703060381</v>
      </c>
      <c r="F12" s="40">
        <v>51202761.613489836</v>
      </c>
      <c r="G12" s="40">
        <v>45688207.62904492</v>
      </c>
      <c r="H12" s="40">
        <v>44897659.363578171</v>
      </c>
      <c r="I12" s="41">
        <v>795476618.72178829</v>
      </c>
      <c r="J12" s="4"/>
      <c r="K12" s="4"/>
      <c r="L12" s="4"/>
      <c r="M12" s="4"/>
      <c r="N12" s="4"/>
      <c r="O12" s="4"/>
      <c r="P12" s="4"/>
      <c r="Q12" s="4"/>
      <c r="R12" s="4"/>
      <c r="S12" s="4"/>
      <c r="T12" s="4"/>
      <c r="U12" s="4"/>
    </row>
    <row r="13" spans="2:21" ht="15.75" thickBot="1">
      <c r="B13" s="108" t="s">
        <v>2</v>
      </c>
      <c r="C13" s="109"/>
      <c r="D13" s="36">
        <v>161518998.92646271</v>
      </c>
      <c r="E13" s="36">
        <f>SUM(E6:E12)</f>
        <v>150744001.65425971</v>
      </c>
      <c r="F13" s="36">
        <f>SUM(F6:F12)</f>
        <v>154781765.99437925</v>
      </c>
      <c r="G13" s="36">
        <f>SUM(G6:G12)</f>
        <v>137297424.47410834</v>
      </c>
      <c r="H13" s="36">
        <f>SUM(H6:H12)</f>
        <v>135920030.76796001</v>
      </c>
      <c r="I13" s="37">
        <v>2409922399.2868938</v>
      </c>
    </row>
  </sheetData>
  <mergeCells count="10">
    <mergeCell ref="B2:I2"/>
    <mergeCell ref="B13:C13"/>
    <mergeCell ref="H3:H4"/>
    <mergeCell ref="I3:I5"/>
    <mergeCell ref="B3:B5"/>
    <mergeCell ref="C3:C5"/>
    <mergeCell ref="D3:D4"/>
    <mergeCell ref="G3:G4"/>
    <mergeCell ref="E3:E4"/>
    <mergeCell ref="F3:F4"/>
  </mergeCells>
  <phoneticPr fontId="30" type="noConversion"/>
  <pageMargins left="0.28000000000000003" right="0.23" top="1" bottom="1" header="0.5" footer="0.5"/>
  <pageSetup paperSize="9" scale="90" orientation="landscape" r:id="rId1"/>
  <headerFooter alignWithMargins="0"/>
</worksheet>
</file>

<file path=xl/worksheets/sheet5.xml><?xml version="1.0" encoding="utf-8"?>
<worksheet xmlns="http://schemas.openxmlformats.org/spreadsheetml/2006/main" xmlns:r="http://schemas.openxmlformats.org/officeDocument/2006/relationships">
  <dimension ref="B2:G6"/>
  <sheetViews>
    <sheetView workbookViewId="0">
      <selection activeCell="J4" sqref="J4"/>
    </sheetView>
  </sheetViews>
  <sheetFormatPr defaultRowHeight="12.75"/>
  <cols>
    <col min="2" max="2" width="10.42578125" bestFit="1" customWidth="1"/>
    <col min="3" max="19" width="13.140625" bestFit="1" customWidth="1"/>
  </cols>
  <sheetData>
    <row r="2" spans="2:7" ht="25.5">
      <c r="B2" s="21"/>
      <c r="C2" s="54" t="s">
        <v>170</v>
      </c>
      <c r="D2" s="54" t="s">
        <v>174</v>
      </c>
      <c r="E2" s="54" t="s">
        <v>178</v>
      </c>
      <c r="F2" s="54" t="s">
        <v>182</v>
      </c>
      <c r="G2" s="54" t="s">
        <v>187</v>
      </c>
    </row>
    <row r="3" spans="2:7" ht="15">
      <c r="B3" s="55" t="s">
        <v>110</v>
      </c>
      <c r="C3" s="40">
        <v>161518999</v>
      </c>
      <c r="D3" s="40">
        <v>150744001.65425971</v>
      </c>
      <c r="E3" s="40">
        <v>154781765.99437925</v>
      </c>
      <c r="F3" s="40">
        <v>137297424</v>
      </c>
      <c r="G3" s="40">
        <v>135920030.76796001</v>
      </c>
    </row>
    <row r="4" spans="2:7" ht="15">
      <c r="B4" s="55" t="s">
        <v>111</v>
      </c>
      <c r="C4" s="40">
        <v>782365727</v>
      </c>
      <c r="D4" s="40">
        <v>728997992</v>
      </c>
      <c r="E4" s="40">
        <v>749019922</v>
      </c>
      <c r="F4" s="40">
        <v>664437156</v>
      </c>
      <c r="G4" s="40">
        <v>658219933</v>
      </c>
    </row>
    <row r="5" spans="2:7" ht="15">
      <c r="B5" s="55" t="s">
        <v>112</v>
      </c>
      <c r="C5" s="56">
        <v>4.8437999999999999</v>
      </c>
      <c r="D5" s="56">
        <v>4.8437999999999999</v>
      </c>
      <c r="E5" s="56">
        <v>4.8391999999999999</v>
      </c>
      <c r="F5" s="56">
        <v>4.8394000000000004</v>
      </c>
      <c r="G5" s="56">
        <v>4.8426999999999998</v>
      </c>
    </row>
    <row r="6" spans="2:7" ht="36">
      <c r="B6" s="21"/>
      <c r="C6" s="57" t="s">
        <v>171</v>
      </c>
      <c r="D6" s="57" t="s">
        <v>175</v>
      </c>
      <c r="E6" s="57" t="s">
        <v>179</v>
      </c>
      <c r="F6" s="57" t="s">
        <v>184</v>
      </c>
      <c r="G6" s="57" t="s">
        <v>188</v>
      </c>
    </row>
  </sheetData>
  <phoneticPr fontId="30" type="noConversion"/>
  <pageMargins left="0.75" right="0.75" top="1" bottom="1" header="0.5" footer="0.5"/>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sheetPr>
    <pageSetUpPr fitToPage="1"/>
  </sheetPr>
  <dimension ref="B1:H13"/>
  <sheetViews>
    <sheetView zoomScaleNormal="100" workbookViewId="0">
      <selection activeCell="E29" sqref="E29"/>
    </sheetView>
  </sheetViews>
  <sheetFormatPr defaultRowHeight="12.75"/>
  <cols>
    <col min="2" max="2" width="6.140625" customWidth="1"/>
    <col min="3" max="3" width="17.85546875" customWidth="1"/>
    <col min="4" max="20" width="16.85546875" customWidth="1"/>
  </cols>
  <sheetData>
    <row r="1" spans="2:8" ht="13.5" thickBot="1"/>
    <row r="2" spans="2:8" ht="38.25" customHeight="1">
      <c r="B2" s="105" t="s">
        <v>214</v>
      </c>
      <c r="C2" s="106"/>
      <c r="D2" s="106"/>
      <c r="E2" s="106"/>
      <c r="F2" s="106"/>
      <c r="G2" s="106"/>
      <c r="H2" s="107"/>
    </row>
    <row r="3" spans="2:8">
      <c r="B3" s="97" t="s">
        <v>208</v>
      </c>
      <c r="C3" s="112" t="s">
        <v>3</v>
      </c>
      <c r="D3" s="118" t="s">
        <v>169</v>
      </c>
      <c r="E3" s="118" t="s">
        <v>173</v>
      </c>
      <c r="F3" s="111" t="s">
        <v>177</v>
      </c>
      <c r="G3" s="111" t="s">
        <v>181</v>
      </c>
      <c r="H3" s="110" t="s">
        <v>186</v>
      </c>
    </row>
    <row r="4" spans="2:8">
      <c r="B4" s="117"/>
      <c r="C4" s="112"/>
      <c r="D4" s="118"/>
      <c r="E4" s="118"/>
      <c r="F4" s="92"/>
      <c r="G4" s="92"/>
      <c r="H4" s="104"/>
    </row>
    <row r="5" spans="2:8" ht="25.5">
      <c r="B5" s="117"/>
      <c r="C5" s="112"/>
      <c r="D5" s="58" t="s">
        <v>209</v>
      </c>
      <c r="E5" s="58" t="s">
        <v>210</v>
      </c>
      <c r="F5" s="53" t="s">
        <v>211</v>
      </c>
      <c r="G5" s="53" t="s">
        <v>212</v>
      </c>
      <c r="H5" s="59" t="s">
        <v>213</v>
      </c>
    </row>
    <row r="6" spans="2:8">
      <c r="B6" s="38">
        <v>1</v>
      </c>
      <c r="C6" s="48" t="s">
        <v>155</v>
      </c>
      <c r="D6" s="60">
        <v>21.413627745580605</v>
      </c>
      <c r="E6" s="60">
        <v>19.937771179059649</v>
      </c>
      <c r="F6" s="60">
        <v>20.531768589566784</v>
      </c>
      <c r="G6" s="60">
        <v>18.152631816291464</v>
      </c>
      <c r="H6" s="63">
        <v>17.92053952943499</v>
      </c>
    </row>
    <row r="7" spans="2:8">
      <c r="B7" s="38">
        <v>2</v>
      </c>
      <c r="C7" s="48" t="s">
        <v>120</v>
      </c>
      <c r="D7" s="60">
        <v>21.440772278111321</v>
      </c>
      <c r="E7" s="60">
        <v>19.766039642494341</v>
      </c>
      <c r="F7" s="60">
        <v>20.157305692257012</v>
      </c>
      <c r="G7" s="60">
        <v>17.972304527670339</v>
      </c>
      <c r="H7" s="63">
        <v>17.774744578859259</v>
      </c>
    </row>
    <row r="8" spans="2:8">
      <c r="B8" s="38">
        <v>3</v>
      </c>
      <c r="C8" s="50" t="s">
        <v>0</v>
      </c>
      <c r="D8" s="60">
        <v>17.92754374697029</v>
      </c>
      <c r="E8" s="60">
        <v>16.828976158355037</v>
      </c>
      <c r="F8" s="60">
        <v>17.00254736365908</v>
      </c>
      <c r="G8" s="60">
        <v>15.152410936357439</v>
      </c>
      <c r="H8" s="63">
        <v>15.000973146601211</v>
      </c>
    </row>
    <row r="9" spans="2:8">
      <c r="B9" s="38">
        <v>4</v>
      </c>
      <c r="C9" s="50" t="s">
        <v>1</v>
      </c>
      <c r="D9" s="60">
        <v>17.458918036191477</v>
      </c>
      <c r="E9" s="60">
        <v>16.341227436770186</v>
      </c>
      <c r="F9" s="60">
        <v>16.87494372270422</v>
      </c>
      <c r="G9" s="60">
        <v>14.429749762052232</v>
      </c>
      <c r="H9" s="63">
        <v>14.372211256974547</v>
      </c>
    </row>
    <row r="10" spans="2:8">
      <c r="B10" s="38">
        <v>5</v>
      </c>
      <c r="C10" s="50" t="s">
        <v>121</v>
      </c>
      <c r="D10" s="60">
        <v>18.150705347557363</v>
      </c>
      <c r="E10" s="60">
        <v>17.033252162069161</v>
      </c>
      <c r="F10" s="60">
        <v>17.226065990728166</v>
      </c>
      <c r="G10" s="60">
        <v>15.159323717810299</v>
      </c>
      <c r="H10" s="63">
        <v>15.118060961097434</v>
      </c>
    </row>
    <row r="11" spans="2:8">
      <c r="B11" s="38">
        <v>6</v>
      </c>
      <c r="C11" s="50" t="s">
        <v>122</v>
      </c>
      <c r="D11" s="60">
        <v>19.120208840203034</v>
      </c>
      <c r="E11" s="60">
        <v>17.913925078701965</v>
      </c>
      <c r="F11" s="60">
        <v>18.283575635776074</v>
      </c>
      <c r="G11" s="60">
        <v>16.009959111855643</v>
      </c>
      <c r="H11" s="63">
        <v>15.957545443381727</v>
      </c>
    </row>
    <row r="12" spans="2:8">
      <c r="B12" s="38">
        <v>7</v>
      </c>
      <c r="C12" s="50" t="s">
        <v>154</v>
      </c>
      <c r="D12" s="60">
        <v>26.199224021425088</v>
      </c>
      <c r="E12" s="60">
        <v>24.429206582718713</v>
      </c>
      <c r="F12" s="60">
        <v>25.32123927601473</v>
      </c>
      <c r="G12" s="60">
        <v>22.580711109782403</v>
      </c>
      <c r="H12" s="63">
        <v>22.169877201896227</v>
      </c>
    </row>
    <row r="13" spans="2:8" ht="13.5" thickBot="1">
      <c r="B13" s="115" t="s">
        <v>2</v>
      </c>
      <c r="C13" s="116"/>
      <c r="D13" s="61">
        <v>21.508456147014606</v>
      </c>
      <c r="E13" s="61">
        <v>20.037215761516901</v>
      </c>
      <c r="F13" s="61">
        <v>20.55206945006238</v>
      </c>
      <c r="G13" s="61">
        <v>18.209052930334323</v>
      </c>
      <c r="H13" s="62">
        <v>17.994678221805277</v>
      </c>
    </row>
  </sheetData>
  <mergeCells count="9">
    <mergeCell ref="B2:H2"/>
    <mergeCell ref="B13:C13"/>
    <mergeCell ref="H3:H4"/>
    <mergeCell ref="B3:B5"/>
    <mergeCell ref="C3:C5"/>
    <mergeCell ref="D3:D4"/>
    <mergeCell ref="E3:E4"/>
    <mergeCell ref="F3:F4"/>
    <mergeCell ref="G3:G4"/>
  </mergeCells>
  <phoneticPr fontId="0" type="noConversion"/>
  <printOptions horizontalCentered="1" verticalCentered="1"/>
  <pageMargins left="0" right="0" top="0" bottom="0" header="0" footer="0"/>
  <pageSetup paperSize="8" orientation="landscape" r:id="rId1"/>
  <headerFooter alignWithMargins="0"/>
</worksheet>
</file>

<file path=xl/worksheets/sheet7.xml><?xml version="1.0" encoding="utf-8"?>
<worksheet xmlns="http://schemas.openxmlformats.org/spreadsheetml/2006/main" xmlns:r="http://schemas.openxmlformats.org/officeDocument/2006/relationships">
  <dimension ref="B1:O33"/>
  <sheetViews>
    <sheetView workbookViewId="0">
      <selection activeCell="J25" sqref="J25"/>
    </sheetView>
  </sheetViews>
  <sheetFormatPr defaultRowHeight="12.75"/>
  <cols>
    <col min="2" max="2" width="6.7109375" customWidth="1"/>
    <col min="3" max="3" width="17.5703125" customWidth="1"/>
    <col min="4" max="4" width="17.28515625" customWidth="1"/>
    <col min="5" max="5" width="11.28515625" customWidth="1"/>
    <col min="6" max="6" width="11.85546875" customWidth="1"/>
    <col min="7" max="7" width="13.85546875" customWidth="1"/>
    <col min="8" max="8" width="9.5703125" bestFit="1" customWidth="1"/>
    <col min="9" max="9" width="7" bestFit="1" customWidth="1"/>
    <col min="10" max="10" width="10.85546875" customWidth="1"/>
    <col min="11" max="11" width="13" customWidth="1"/>
    <col min="12" max="12" width="16.28515625" customWidth="1"/>
    <col min="13" max="13" width="19.5703125" customWidth="1"/>
  </cols>
  <sheetData>
    <row r="1" spans="2:15" ht="13.5" thickBot="1"/>
    <row r="2" spans="2:15" s="2" customFormat="1" ht="45" customHeight="1">
      <c r="B2" s="93" t="s">
        <v>214</v>
      </c>
      <c r="C2" s="94"/>
      <c r="D2" s="94"/>
      <c r="E2" s="94"/>
      <c r="F2" s="94"/>
      <c r="G2" s="94"/>
      <c r="H2" s="94"/>
      <c r="I2" s="94"/>
      <c r="J2" s="94"/>
      <c r="K2" s="94"/>
      <c r="L2" s="94"/>
      <c r="M2" s="95"/>
      <c r="N2" s="3"/>
      <c r="O2" s="3"/>
    </row>
    <row r="3" spans="2:15" ht="27" customHeight="1">
      <c r="B3" s="97" t="s">
        <v>4</v>
      </c>
      <c r="C3" s="92" t="s">
        <v>3</v>
      </c>
      <c r="D3" s="92" t="s">
        <v>189</v>
      </c>
      <c r="E3" s="92" t="s">
        <v>190</v>
      </c>
      <c r="F3" s="92" t="s">
        <v>196</v>
      </c>
      <c r="G3" s="92" t="s">
        <v>191</v>
      </c>
      <c r="H3" s="92" t="s">
        <v>147</v>
      </c>
      <c r="I3" s="92"/>
      <c r="J3" s="92"/>
      <c r="K3" s="92"/>
      <c r="L3" s="92" t="s">
        <v>192</v>
      </c>
      <c r="M3" s="104" t="s">
        <v>193</v>
      </c>
    </row>
    <row r="4" spans="2:15" ht="84" customHeight="1">
      <c r="B4" s="120"/>
      <c r="C4" s="119"/>
      <c r="D4" s="119"/>
      <c r="E4" s="119"/>
      <c r="F4" s="119"/>
      <c r="G4" s="92"/>
      <c r="H4" s="33" t="s">
        <v>123</v>
      </c>
      <c r="I4" s="33" t="s">
        <v>124</v>
      </c>
      <c r="J4" s="33" t="s">
        <v>152</v>
      </c>
      <c r="K4" s="33" t="s">
        <v>153</v>
      </c>
      <c r="L4" s="119"/>
      <c r="M4" s="121"/>
    </row>
    <row r="5" spans="2:15" ht="15.75">
      <c r="B5" s="38">
        <f>k_total_tec_0520!B6</f>
        <v>1</v>
      </c>
      <c r="C5" s="39" t="str">
        <f>k_total_tec_0520!C6</f>
        <v>METROPOLITAN LIFE</v>
      </c>
      <c r="D5" s="40">
        <v>1054612</v>
      </c>
      <c r="E5" s="65">
        <v>12</v>
      </c>
      <c r="F5" s="40">
        <v>6</v>
      </c>
      <c r="G5" s="40">
        <v>4</v>
      </c>
      <c r="H5" s="40">
        <v>60</v>
      </c>
      <c r="I5" s="40">
        <v>0</v>
      </c>
      <c r="J5" s="40">
        <v>0</v>
      </c>
      <c r="K5" s="40">
        <v>2</v>
      </c>
      <c r="L5" s="40">
        <v>1954</v>
      </c>
      <c r="M5" s="41">
        <f>D5-E5+F5+G5-H5+I5+L5+J5+K5</f>
        <v>1056506</v>
      </c>
      <c r="N5" s="64"/>
      <c r="O5" s="4"/>
    </row>
    <row r="6" spans="2:15" ht="15.75">
      <c r="B6" s="42">
        <f>k_total_tec_0520!B7</f>
        <v>2</v>
      </c>
      <c r="C6" s="39" t="str">
        <f>k_total_tec_0520!C7</f>
        <v>AZT VIITORUL TAU</v>
      </c>
      <c r="D6" s="40">
        <v>1600880</v>
      </c>
      <c r="E6" s="65">
        <v>14</v>
      </c>
      <c r="F6" s="40">
        <v>7</v>
      </c>
      <c r="G6" s="40">
        <v>1</v>
      </c>
      <c r="H6" s="40">
        <v>140</v>
      </c>
      <c r="I6" s="40">
        <v>0</v>
      </c>
      <c r="J6" s="40">
        <v>0</v>
      </c>
      <c r="K6" s="40">
        <v>1</v>
      </c>
      <c r="L6" s="40">
        <v>1954</v>
      </c>
      <c r="M6" s="41">
        <f t="shared" ref="M6:M11" si="0">D6-E6+F6+G6-H6+I6+L6+J6+K6</f>
        <v>1602689</v>
      </c>
      <c r="N6" s="64"/>
      <c r="O6" s="4"/>
    </row>
    <row r="7" spans="2:15" ht="15.75">
      <c r="B7" s="42">
        <f>k_total_tec_0520!B8</f>
        <v>3</v>
      </c>
      <c r="C7" s="43" t="str">
        <f>k_total_tec_0520!C8</f>
        <v>BCR</v>
      </c>
      <c r="D7" s="40">
        <v>676921</v>
      </c>
      <c r="E7" s="65">
        <v>2</v>
      </c>
      <c r="F7" s="40">
        <v>15</v>
      </c>
      <c r="G7" s="40">
        <v>20</v>
      </c>
      <c r="H7" s="40">
        <v>47</v>
      </c>
      <c r="I7" s="40">
        <v>0</v>
      </c>
      <c r="J7" s="40">
        <v>1</v>
      </c>
      <c r="K7" s="40">
        <v>1</v>
      </c>
      <c r="L7" s="40">
        <v>1954</v>
      </c>
      <c r="M7" s="41">
        <f t="shared" si="0"/>
        <v>678863</v>
      </c>
      <c r="N7" s="64"/>
      <c r="O7" s="4"/>
    </row>
    <row r="8" spans="2:15" ht="15.75">
      <c r="B8" s="42">
        <f>k_total_tec_0520!B9</f>
        <v>4</v>
      </c>
      <c r="C8" s="43" t="str">
        <f>k_total_tec_0520!C9</f>
        <v>BRD</v>
      </c>
      <c r="D8" s="40">
        <v>463126</v>
      </c>
      <c r="E8" s="65">
        <v>1</v>
      </c>
      <c r="F8" s="40">
        <v>5</v>
      </c>
      <c r="G8" s="40">
        <v>16</v>
      </c>
      <c r="H8" s="40">
        <v>9</v>
      </c>
      <c r="I8" s="40">
        <v>0</v>
      </c>
      <c r="J8" s="40">
        <v>0</v>
      </c>
      <c r="K8" s="40">
        <v>5</v>
      </c>
      <c r="L8" s="40">
        <v>1968</v>
      </c>
      <c r="M8" s="41">
        <f t="shared" si="0"/>
        <v>465110</v>
      </c>
      <c r="N8" s="64"/>
      <c r="O8" s="4"/>
    </row>
    <row r="9" spans="2:15" ht="15.75">
      <c r="B9" s="42">
        <f>k_total_tec_0520!B10</f>
        <v>5</v>
      </c>
      <c r="C9" s="43" t="str">
        <f>k_total_tec_0520!C10</f>
        <v>VITAL</v>
      </c>
      <c r="D9" s="40">
        <v>943206</v>
      </c>
      <c r="E9" s="65">
        <v>6</v>
      </c>
      <c r="F9" s="40">
        <v>2</v>
      </c>
      <c r="G9" s="40">
        <v>0</v>
      </c>
      <c r="H9" s="40">
        <v>40</v>
      </c>
      <c r="I9" s="40">
        <v>0</v>
      </c>
      <c r="J9" s="40">
        <v>0</v>
      </c>
      <c r="K9" s="40">
        <v>2</v>
      </c>
      <c r="L9" s="40">
        <v>1954</v>
      </c>
      <c r="M9" s="41">
        <f t="shared" si="0"/>
        <v>945118</v>
      </c>
      <c r="N9" s="64"/>
      <c r="O9" s="4"/>
    </row>
    <row r="10" spans="2:15" ht="15.75">
      <c r="B10" s="42">
        <f>k_total_tec_0520!B11</f>
        <v>6</v>
      </c>
      <c r="C10" s="43" t="str">
        <f>k_total_tec_0520!C11</f>
        <v>ARIPI</v>
      </c>
      <c r="D10" s="40">
        <v>777990</v>
      </c>
      <c r="E10" s="65">
        <v>11</v>
      </c>
      <c r="F10" s="40">
        <v>2</v>
      </c>
      <c r="G10" s="40">
        <v>1</v>
      </c>
      <c r="H10" s="40">
        <v>41</v>
      </c>
      <c r="I10" s="40">
        <v>0</v>
      </c>
      <c r="J10" s="40">
        <v>0</v>
      </c>
      <c r="K10" s="40">
        <v>0</v>
      </c>
      <c r="L10" s="40">
        <v>1954</v>
      </c>
      <c r="M10" s="41">
        <f t="shared" si="0"/>
        <v>779895</v>
      </c>
      <c r="N10" s="64"/>
      <c r="O10" s="4"/>
    </row>
    <row r="11" spans="2:15" ht="15.75">
      <c r="B11" s="42">
        <f>k_total_tec_0520!B12</f>
        <v>7</v>
      </c>
      <c r="C11" s="43" t="str">
        <f>k_total_tec_0520!C12</f>
        <v>NN</v>
      </c>
      <c r="D11" s="40">
        <v>2023329</v>
      </c>
      <c r="E11" s="65">
        <v>5</v>
      </c>
      <c r="F11" s="40">
        <v>14</v>
      </c>
      <c r="G11" s="40">
        <v>15</v>
      </c>
      <c r="H11" s="40">
        <v>146</v>
      </c>
      <c r="I11" s="40">
        <v>1</v>
      </c>
      <c r="J11" s="40">
        <v>0</v>
      </c>
      <c r="K11" s="40">
        <v>3</v>
      </c>
      <c r="L11" s="40">
        <v>1954</v>
      </c>
      <c r="M11" s="41">
        <f t="shared" si="0"/>
        <v>2025165</v>
      </c>
      <c r="N11" s="64"/>
      <c r="O11" s="4"/>
    </row>
    <row r="12" spans="2:15" ht="15.75" thickBot="1">
      <c r="B12" s="108" t="s">
        <v>2</v>
      </c>
      <c r="C12" s="109"/>
      <c r="D12" s="36">
        <f t="shared" ref="D12:M12" si="1">SUM(D5:D11)</f>
        <v>7540064</v>
      </c>
      <c r="E12" s="36">
        <f t="shared" si="1"/>
        <v>51</v>
      </c>
      <c r="F12" s="36">
        <f t="shared" si="1"/>
        <v>51</v>
      </c>
      <c r="G12" s="36">
        <f t="shared" si="1"/>
        <v>57</v>
      </c>
      <c r="H12" s="36">
        <f t="shared" si="1"/>
        <v>483</v>
      </c>
      <c r="I12" s="36">
        <f t="shared" si="1"/>
        <v>1</v>
      </c>
      <c r="J12" s="36">
        <f t="shared" si="1"/>
        <v>1</v>
      </c>
      <c r="K12" s="36">
        <f t="shared" si="1"/>
        <v>14</v>
      </c>
      <c r="L12" s="36">
        <f t="shared" si="1"/>
        <v>13692</v>
      </c>
      <c r="M12" s="37">
        <f t="shared" si="1"/>
        <v>7553346</v>
      </c>
      <c r="N12" s="4"/>
      <c r="O12" s="4"/>
    </row>
    <row r="13" spans="2:15">
      <c r="D13" s="4"/>
      <c r="F13" s="4"/>
      <c r="J13" s="4"/>
      <c r="L13" s="4"/>
    </row>
    <row r="14" spans="2:15">
      <c r="F14" s="4"/>
    </row>
    <row r="15" spans="2:15">
      <c r="D15" s="4"/>
    </row>
    <row r="16" spans="2:15">
      <c r="D16" s="4"/>
    </row>
    <row r="17" spans="3:11">
      <c r="D17" s="4"/>
    </row>
    <row r="18" spans="3:11" ht="18">
      <c r="C18" s="1"/>
      <c r="D18" s="1"/>
      <c r="F18" s="4"/>
      <c r="G18" s="4"/>
      <c r="H18" s="4"/>
      <c r="I18" s="4"/>
      <c r="J18" s="4"/>
      <c r="K18" s="4"/>
    </row>
    <row r="19" spans="3:11" ht="18">
      <c r="C19" s="1"/>
      <c r="D19" s="1"/>
      <c r="F19" s="4"/>
      <c r="G19" s="4"/>
      <c r="H19" s="4"/>
      <c r="I19" s="4"/>
      <c r="J19" s="4"/>
      <c r="K19" s="4"/>
    </row>
    <row r="20" spans="3:11" ht="18">
      <c r="C20" s="1"/>
      <c r="D20" s="1"/>
      <c r="F20" s="4"/>
      <c r="G20" s="4"/>
      <c r="H20" s="4"/>
      <c r="I20" s="4"/>
      <c r="J20" s="4"/>
      <c r="K20" s="4"/>
    </row>
    <row r="21" spans="3:11" ht="18">
      <c r="C21" s="1"/>
      <c r="D21" s="1"/>
      <c r="F21" s="4"/>
      <c r="G21" s="4"/>
      <c r="H21" s="4"/>
      <c r="I21" s="4"/>
      <c r="J21" s="4"/>
      <c r="K21" s="4"/>
    </row>
    <row r="22" spans="3:11" ht="18">
      <c r="C22" s="1"/>
      <c r="D22" s="1"/>
      <c r="F22" s="4"/>
      <c r="G22" s="4"/>
      <c r="H22" s="4"/>
      <c r="I22" s="4"/>
      <c r="J22" s="4"/>
      <c r="K22" s="4"/>
    </row>
    <row r="23" spans="3:11" ht="18">
      <c r="C23" s="1"/>
      <c r="D23" s="1"/>
      <c r="F23" s="4"/>
      <c r="G23" s="4"/>
      <c r="H23" s="4"/>
      <c r="I23" s="4"/>
      <c r="J23" s="4"/>
      <c r="K23" s="4"/>
    </row>
    <row r="24" spans="3:11" ht="18">
      <c r="C24" s="1"/>
      <c r="D24" s="1"/>
      <c r="F24" s="4"/>
      <c r="G24" s="4"/>
      <c r="H24" s="4"/>
      <c r="I24" s="4"/>
      <c r="J24" s="4"/>
      <c r="K24" s="4"/>
    </row>
    <row r="25" spans="3:11" ht="18">
      <c r="C25" s="1"/>
      <c r="D25" s="1"/>
      <c r="F25" s="4"/>
      <c r="G25" s="4"/>
      <c r="H25" s="4"/>
      <c r="I25" s="4"/>
      <c r="J25" s="4"/>
      <c r="K25" s="4"/>
    </row>
    <row r="26" spans="3:11" ht="18">
      <c r="C26" s="1"/>
      <c r="D26" s="1"/>
      <c r="F26" s="4"/>
      <c r="G26" s="4"/>
      <c r="H26" s="4"/>
      <c r="I26" s="4"/>
      <c r="J26" s="4"/>
      <c r="K26" s="4"/>
    </row>
    <row r="27" spans="3:11" ht="18">
      <c r="C27" s="1"/>
      <c r="D27" s="1"/>
      <c r="F27" s="4"/>
      <c r="G27" s="4"/>
      <c r="H27" s="4"/>
      <c r="I27" s="4"/>
      <c r="J27" s="4"/>
      <c r="K27" s="4"/>
    </row>
    <row r="28" spans="3:11" ht="18">
      <c r="C28" s="1"/>
      <c r="D28" s="1"/>
      <c r="F28" s="4"/>
      <c r="G28" s="4"/>
      <c r="H28" s="4"/>
      <c r="I28" s="4"/>
      <c r="J28" s="4"/>
      <c r="K28" s="4"/>
    </row>
    <row r="29" spans="3:11" ht="18">
      <c r="C29" s="1"/>
      <c r="D29" s="1"/>
      <c r="F29" s="4"/>
      <c r="G29" s="4"/>
      <c r="H29" s="4"/>
      <c r="I29" s="4"/>
      <c r="J29" s="4"/>
      <c r="K29" s="4"/>
    </row>
    <row r="30" spans="3:11" ht="18">
      <c r="C30" s="1"/>
      <c r="D30" s="1"/>
      <c r="F30" s="4"/>
      <c r="G30" s="4"/>
      <c r="H30" s="4"/>
      <c r="I30" s="4"/>
      <c r="J30" s="4"/>
      <c r="K30" s="4"/>
    </row>
    <row r="31" spans="3:11" ht="18">
      <c r="C31" s="1"/>
      <c r="D31" s="1"/>
      <c r="F31" s="4"/>
      <c r="G31" s="4"/>
      <c r="H31" s="4"/>
      <c r="I31" s="4"/>
      <c r="J31" s="4"/>
      <c r="K31" s="4"/>
    </row>
    <row r="32" spans="3:11" ht="18">
      <c r="C32" s="1"/>
      <c r="D32" s="1"/>
      <c r="F32" s="4"/>
      <c r="G32" s="4"/>
      <c r="H32" s="4"/>
      <c r="I32" s="4"/>
      <c r="J32" s="4"/>
      <c r="K32" s="4"/>
    </row>
    <row r="33" spans="3:11" ht="18">
      <c r="C33" s="1"/>
      <c r="D33" s="1"/>
      <c r="F33" s="4"/>
      <c r="G33" s="4"/>
      <c r="H33" s="4"/>
      <c r="I33" s="4"/>
      <c r="J33" s="4"/>
      <c r="K33" s="4"/>
    </row>
  </sheetData>
  <mergeCells count="11">
    <mergeCell ref="B2:M2"/>
    <mergeCell ref="E3:E4"/>
    <mergeCell ref="F3:F4"/>
    <mergeCell ref="B3:B4"/>
    <mergeCell ref="B12:C12"/>
    <mergeCell ref="L3:L4"/>
    <mergeCell ref="C3:C4"/>
    <mergeCell ref="M3:M4"/>
    <mergeCell ref="D3:D4"/>
    <mergeCell ref="G3:G4"/>
    <mergeCell ref="H3:K3"/>
  </mergeCells>
  <phoneticPr fontId="0" type="noConversion"/>
  <printOptions horizontalCentered="1" verticalCentered="1"/>
  <pageMargins left="0" right="0" top="0" bottom="0" header="0" footer="0"/>
  <pageSetup paperSize="9" scale="90" orientation="landscape" r:id="rId1"/>
  <headerFooter alignWithMargins="0"/>
</worksheet>
</file>

<file path=xl/worksheets/sheet8.xml><?xml version="1.0" encoding="utf-8"?>
<worksheet xmlns="http://schemas.openxmlformats.org/spreadsheetml/2006/main" xmlns:r="http://schemas.openxmlformats.org/officeDocument/2006/relationships">
  <dimension ref="B1:F4"/>
  <sheetViews>
    <sheetView workbookViewId="0">
      <selection activeCell="K28" sqref="K28"/>
    </sheetView>
  </sheetViews>
  <sheetFormatPr defaultRowHeight="12.75"/>
  <cols>
    <col min="2" max="5" width="16.140625" customWidth="1"/>
    <col min="6" max="6" width="15.140625" customWidth="1"/>
    <col min="7" max="18" width="16.140625" customWidth="1"/>
  </cols>
  <sheetData>
    <row r="1" spans="2:6" ht="13.5" thickBot="1"/>
    <row r="2" spans="2:6" ht="15.75" customHeight="1">
      <c r="B2" s="122" t="s">
        <v>169</v>
      </c>
      <c r="C2" s="123" t="s">
        <v>173</v>
      </c>
      <c r="D2" s="124" t="s">
        <v>177</v>
      </c>
      <c r="E2" s="123" t="s">
        <v>181</v>
      </c>
      <c r="F2" s="125" t="s">
        <v>186</v>
      </c>
    </row>
    <row r="3" spans="2:6" ht="15.75" customHeight="1">
      <c r="B3" s="117"/>
      <c r="C3" s="112"/>
      <c r="D3" s="111"/>
      <c r="E3" s="112"/>
      <c r="F3" s="110"/>
    </row>
    <row r="4" spans="2:6" ht="15.75" thickBot="1">
      <c r="B4" s="66">
        <v>7509558</v>
      </c>
      <c r="C4" s="67">
        <v>7523201</v>
      </c>
      <c r="D4" s="67">
        <v>7531201</v>
      </c>
      <c r="E4" s="69">
        <v>7540064</v>
      </c>
      <c r="F4" s="68">
        <v>7553346</v>
      </c>
    </row>
  </sheetData>
  <mergeCells count="5">
    <mergeCell ref="B2:B3"/>
    <mergeCell ref="C2:C3"/>
    <mergeCell ref="D2:D3"/>
    <mergeCell ref="E2:E3"/>
    <mergeCell ref="F2:F3"/>
  </mergeCells>
  <phoneticPr fontId="0" type="noConversion"/>
  <pageMargins left="0.75" right="0.75" top="1" bottom="1" header="0.5" footer="0.5"/>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dimension ref="B1:R3"/>
  <sheetViews>
    <sheetView workbookViewId="0">
      <selection activeCell="H36" sqref="H36"/>
    </sheetView>
  </sheetViews>
  <sheetFormatPr defaultRowHeight="12.75"/>
  <cols>
    <col min="2" max="18" width="16.7109375" customWidth="1"/>
  </cols>
  <sheetData>
    <row r="1" spans="2:18" ht="13.5" thickBot="1"/>
    <row r="2" spans="2:18">
      <c r="B2" s="70" t="s">
        <v>169</v>
      </c>
      <c r="C2" s="71" t="s">
        <v>173</v>
      </c>
      <c r="D2" s="71" t="s">
        <v>177</v>
      </c>
      <c r="E2" s="73" t="s">
        <v>181</v>
      </c>
      <c r="F2" s="74" t="s">
        <v>186</v>
      </c>
    </row>
    <row r="3" spans="2:18" ht="15.75" thickBot="1">
      <c r="B3" s="66">
        <v>3411765</v>
      </c>
      <c r="C3" s="67">
        <v>3425735</v>
      </c>
      <c r="D3" s="67">
        <v>3433979</v>
      </c>
      <c r="E3" s="67">
        <v>3443256</v>
      </c>
      <c r="F3" s="72">
        <v>3456948</v>
      </c>
      <c r="G3" s="4"/>
      <c r="H3" s="4"/>
      <c r="I3" s="4"/>
      <c r="J3" s="4"/>
      <c r="K3" s="4"/>
      <c r="L3" s="4"/>
      <c r="M3" s="4"/>
      <c r="N3" s="4"/>
      <c r="O3" s="4"/>
      <c r="P3" s="4"/>
      <c r="Q3" s="4"/>
      <c r="R3" s="4"/>
    </row>
  </sheetData>
  <phoneticPr fontId="0" type="noConversion"/>
  <pageMargins left="0.75" right="0.75" top="1" bottom="1" header="0.5" footer="0.5"/>
  <pageSetup paperSize="9" orientation="landscape"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5</vt:i4>
      </vt:variant>
    </vt:vector>
  </HeadingPairs>
  <TitlesOfParts>
    <vt:vector size="21" baseType="lpstr">
      <vt:lpstr>k_total_tec_0520</vt:lpstr>
      <vt:lpstr>regularizati_0520</vt:lpstr>
      <vt:lpstr>evolutie_rp_0520</vt:lpstr>
      <vt:lpstr>sume_euro_0520</vt:lpstr>
      <vt:lpstr>sume_euro_0520_graf</vt:lpstr>
      <vt:lpstr>evolutie_contrib_0520</vt:lpstr>
      <vt:lpstr>part_fonduri_0520</vt:lpstr>
      <vt:lpstr>evolutie_rp_0520_graf</vt:lpstr>
      <vt:lpstr>evolutie_aleatorii_0520_graf</vt:lpstr>
      <vt:lpstr>participanti_judete_0520</vt:lpstr>
      <vt:lpstr>participanti_jud_dom_0520</vt:lpstr>
      <vt:lpstr>conturi_goale_0520</vt:lpstr>
      <vt:lpstr>rp_sexe_0520</vt:lpstr>
      <vt:lpstr>Sheet1</vt:lpstr>
      <vt:lpstr>rp_varste_sexe_0520</vt:lpstr>
      <vt:lpstr>Sheet2</vt:lpstr>
      <vt:lpstr>k_total_tec_0520!Print_Area</vt:lpstr>
      <vt:lpstr>part_fonduri_0520!Print_Area</vt:lpstr>
      <vt:lpstr>participanti_judete_0520!Print_Area</vt:lpstr>
      <vt:lpstr>rp_sexe_0520!Print_Area</vt:lpstr>
      <vt:lpstr>rp_varste_sexe_0520!Print_Area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otilia bulgariu</dc:creator>
  <cp:lastModifiedBy>Cristina Mihai</cp:lastModifiedBy>
  <cp:lastPrinted>2020-08-10T11:21:01Z</cp:lastPrinted>
  <dcterms:created xsi:type="dcterms:W3CDTF">2008-08-08T07:39:32Z</dcterms:created>
  <dcterms:modified xsi:type="dcterms:W3CDTF">2020-08-10T12:09:08Z</dcterms:modified>
</cp:coreProperties>
</file>