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E:\PORTAL_CRISTINA\PILONUL II\2026\august 20\"/>
    </mc:Choice>
  </mc:AlternateContent>
  <xr:revisionPtr revIDLastSave="0" documentId="13_ncr:1_{472F4B50-37AE-443F-883F-BA352B801918}" xr6:coauthVersionLast="47" xr6:coauthVersionMax="47" xr10:uidLastSave="{00000000-0000-0000-0000-000000000000}"/>
  <bookViews>
    <workbookView xWindow="-120" yWindow="-120" windowWidth="29040" windowHeight="15720" tabRatio="860" xr2:uid="{00000000-000D-0000-FFFF-FFFF00000000}"/>
  </bookViews>
  <sheets>
    <sheet name="k_total_tec_0626" sheetId="23" r:id="rId1"/>
    <sheet name="regularizati_0626" sheetId="31" r:id="rId2"/>
    <sheet name="evolutie_rp_0626" sheetId="1" r:id="rId3"/>
    <sheet name="sume_euro_0626" sheetId="15" r:id="rId4"/>
    <sheet name="sume_euro_0626_graf" sheetId="16" r:id="rId5"/>
    <sheet name="evolutie_contrib_0626" sheetId="25" r:id="rId6"/>
    <sheet name="part_fonduri_0626" sheetId="24" r:id="rId7"/>
    <sheet name="evolutie_rp_0626_graf" sheetId="13" r:id="rId8"/>
    <sheet name="evolutie_aleatorii_0626_graf" sheetId="14" r:id="rId9"/>
    <sheet name="participanti_judete_0626" sheetId="17" r:id="rId10"/>
    <sheet name="participanti_jud_dom_0626" sheetId="32" r:id="rId11"/>
    <sheet name="conturi_goale_0626" sheetId="30" r:id="rId12"/>
    <sheet name="rp_sexe_0626" sheetId="26" r:id="rId13"/>
    <sheet name="Sheet2" sheetId="34" r:id="rId14"/>
    <sheet name="rp_varste_sexe_0626" sheetId="28" r:id="rId15"/>
    <sheet name="Sheet1" sheetId="33" r:id="rId16"/>
  </sheets>
  <externalReferences>
    <externalReference r:id="rId17"/>
  </externalReferences>
  <definedNames>
    <definedName name="_xlnm.Print_Area" localSheetId="5">evolutie_contrib_0626!$B$2:$C$13</definedName>
    <definedName name="_xlnm.Print_Area" localSheetId="2">evolutie_rp_0626!$B$2:$C$12</definedName>
    <definedName name="_xlnm.Print_Area" localSheetId="0">k_total_tec_0626!$B$2:$R$23</definedName>
    <definedName name="_xlnm.Print_Area" localSheetId="6">part_fonduri_0626!$B$2:$M$12</definedName>
    <definedName name="_xlnm.Print_Area" localSheetId="9">participanti_judete_0626!$B$2:$E$48</definedName>
    <definedName name="_xlnm.Print_Area" localSheetId="12">rp_sexe_0626!$B$2:$F$12</definedName>
    <definedName name="_xlnm.Print_Area" localSheetId="14">rp_varste_sexe_0626!$B$2:$P$14</definedName>
    <definedName name="_xlnm.Print_Area" localSheetId="3">sume_euro_0626!$B$2:$J$13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 i="31" l="1"/>
  <c r="B13" i="31"/>
  <c r="E7" i="28"/>
  <c r="F7" i="28"/>
  <c r="G7" i="28"/>
  <c r="H7" i="28"/>
  <c r="E8" i="28"/>
  <c r="F8" i="28"/>
  <c r="G8" i="28"/>
  <c r="H8" i="28"/>
  <c r="E9" i="28"/>
  <c r="D9" i="28"/>
  <c r="F9" i="28"/>
  <c r="G9" i="28"/>
  <c r="H9" i="28"/>
  <c r="E10" i="28"/>
  <c r="F10" i="28"/>
  <c r="G10" i="28"/>
  <c r="H10" i="28"/>
  <c r="E11" i="28"/>
  <c r="F11" i="28"/>
  <c r="G11" i="28"/>
  <c r="H11" i="28"/>
  <c r="E12" i="28"/>
  <c r="F12" i="28"/>
  <c r="G12" i="28"/>
  <c r="H12" i="28"/>
  <c r="E13" i="28"/>
  <c r="D13" i="28" s="1"/>
  <c r="F13" i="28"/>
  <c r="G13" i="28"/>
  <c r="H13" i="28"/>
  <c r="I12" i="1"/>
  <c r="I13" i="15"/>
  <c r="I12" i="25"/>
  <c r="I11" i="25"/>
  <c r="I10" i="25"/>
  <c r="I9" i="25"/>
  <c r="I8" i="25"/>
  <c r="I7" i="25"/>
  <c r="I6" i="25"/>
  <c r="H12" i="25"/>
  <c r="H11" i="25"/>
  <c r="H10" i="25"/>
  <c r="H9" i="25"/>
  <c r="H8" i="25"/>
  <c r="H7" i="25"/>
  <c r="H6" i="25"/>
  <c r="J7" i="15"/>
  <c r="J8" i="15"/>
  <c r="J9" i="15"/>
  <c r="J10" i="15"/>
  <c r="J13" i="15"/>
  <c r="J11" i="15"/>
  <c r="J12" i="15"/>
  <c r="J6" i="15"/>
  <c r="H13" i="15"/>
  <c r="H12" i="1"/>
  <c r="H13" i="25" s="1"/>
  <c r="I6" i="23"/>
  <c r="I8" i="23"/>
  <c r="I9" i="23"/>
  <c r="G12" i="25"/>
  <c r="G11" i="25"/>
  <c r="G10" i="25"/>
  <c r="G9" i="25"/>
  <c r="G8" i="25"/>
  <c r="G7" i="25"/>
  <c r="G6" i="25"/>
  <c r="G13" i="15"/>
  <c r="G12" i="1"/>
  <c r="G13" i="25"/>
  <c r="F12" i="25"/>
  <c r="F11" i="25"/>
  <c r="F10" i="25"/>
  <c r="F9" i="25"/>
  <c r="F8" i="25"/>
  <c r="F7" i="25"/>
  <c r="F6" i="25"/>
  <c r="F13" i="15"/>
  <c r="F12" i="1"/>
  <c r="F13" i="25" s="1"/>
  <c r="D48" i="17"/>
  <c r="E34" i="17" s="1"/>
  <c r="E8" i="17"/>
  <c r="E12" i="25"/>
  <c r="E11" i="25"/>
  <c r="E10" i="25"/>
  <c r="E9" i="25"/>
  <c r="E8" i="25"/>
  <c r="E7" i="25"/>
  <c r="E6" i="25"/>
  <c r="E13" i="15"/>
  <c r="E12" i="1"/>
  <c r="E13" i="25" s="1"/>
  <c r="D12" i="25"/>
  <c r="D11" i="25"/>
  <c r="D10" i="25"/>
  <c r="D9" i="25"/>
  <c r="D8" i="25"/>
  <c r="D7" i="25"/>
  <c r="D6" i="25"/>
  <c r="D13" i="15"/>
  <c r="D12" i="1"/>
  <c r="D13" i="25" s="1"/>
  <c r="M7" i="24"/>
  <c r="D6" i="26"/>
  <c r="D7" i="26"/>
  <c r="D8" i="26"/>
  <c r="D9" i="26"/>
  <c r="D10" i="26"/>
  <c r="D11" i="26"/>
  <c r="F8" i="31"/>
  <c r="F9" i="31"/>
  <c r="F11" i="31"/>
  <c r="F12" i="31"/>
  <c r="F14" i="31"/>
  <c r="F15" i="31"/>
  <c r="F6" i="31"/>
  <c r="G20" i="31"/>
  <c r="H7" i="31" s="1"/>
  <c r="H15" i="31"/>
  <c r="I9" i="31"/>
  <c r="M5" i="24"/>
  <c r="M6" i="24"/>
  <c r="M8" i="24"/>
  <c r="M9" i="24"/>
  <c r="M10" i="24"/>
  <c r="M11" i="24"/>
  <c r="D53" i="32"/>
  <c r="J12" i="24"/>
  <c r="L12" i="24"/>
  <c r="K12" i="24"/>
  <c r="K20" i="23"/>
  <c r="K14" i="28"/>
  <c r="O14" i="28"/>
  <c r="Q7" i="23"/>
  <c r="Q8" i="23"/>
  <c r="R8" i="23"/>
  <c r="Q9" i="23"/>
  <c r="R9" i="23" s="1"/>
  <c r="Q10" i="23"/>
  <c r="Q11" i="23"/>
  <c r="R11" i="23" s="1"/>
  <c r="Q12" i="23"/>
  <c r="R12" i="23" s="1"/>
  <c r="Q14" i="23"/>
  <c r="R14" i="23" s="1"/>
  <c r="Q15" i="23"/>
  <c r="R15" i="23" s="1"/>
  <c r="Q6" i="23"/>
  <c r="F20" i="23"/>
  <c r="N7" i="23"/>
  <c r="N6" i="23"/>
  <c r="O6" i="23" s="1"/>
  <c r="N8" i="23"/>
  <c r="O8" i="23" s="1"/>
  <c r="N9" i="23"/>
  <c r="O9" i="23"/>
  <c r="N10" i="23"/>
  <c r="N11" i="23"/>
  <c r="O11" i="23" s="1"/>
  <c r="N12" i="23"/>
  <c r="O12" i="23" s="1"/>
  <c r="N14" i="23"/>
  <c r="O14" i="23" s="1"/>
  <c r="N15" i="23"/>
  <c r="O15" i="23" s="1"/>
  <c r="B7" i="23"/>
  <c r="D12" i="24"/>
  <c r="G20" i="23"/>
  <c r="H11" i="23" s="1"/>
  <c r="E20" i="23"/>
  <c r="D20" i="23"/>
  <c r="D5" i="26"/>
  <c r="E12" i="26"/>
  <c r="F12" i="26"/>
  <c r="K20" i="31"/>
  <c r="J20" i="31"/>
  <c r="D20" i="31"/>
  <c r="I20" i="31"/>
  <c r="E20" i="31"/>
  <c r="F20" i="31"/>
  <c r="C19" i="31"/>
  <c r="B19" i="31"/>
  <c r="C18" i="31"/>
  <c r="B18" i="31"/>
  <c r="C17" i="31"/>
  <c r="B17" i="31"/>
  <c r="C16" i="31"/>
  <c r="B16" i="31"/>
  <c r="I15" i="31"/>
  <c r="C14" i="31"/>
  <c r="C13" i="31"/>
  <c r="C12" i="31"/>
  <c r="C11" i="31"/>
  <c r="C10" i="31"/>
  <c r="C9" i="31"/>
  <c r="I8" i="31"/>
  <c r="C8" i="31"/>
  <c r="C7" i="31"/>
  <c r="B7" i="31"/>
  <c r="I6" i="31"/>
  <c r="B6" i="31"/>
  <c r="P20" i="23"/>
  <c r="L20" i="23"/>
  <c r="I11" i="23"/>
  <c r="I12" i="23"/>
  <c r="I14" i="23"/>
  <c r="I15" i="23"/>
  <c r="M20" i="23"/>
  <c r="J20" i="23"/>
  <c r="C12" i="28"/>
  <c r="C11" i="28"/>
  <c r="C10" i="28"/>
  <c r="C9" i="28"/>
  <c r="C8" i="28"/>
  <c r="C7" i="28"/>
  <c r="B7" i="28"/>
  <c r="C10" i="26"/>
  <c r="C9" i="26"/>
  <c r="C8" i="26"/>
  <c r="C7" i="26"/>
  <c r="C6" i="26"/>
  <c r="C5" i="26"/>
  <c r="B5" i="26"/>
  <c r="C11" i="24"/>
  <c r="C10" i="24"/>
  <c r="C9" i="24"/>
  <c r="C8" i="24"/>
  <c r="C7" i="24"/>
  <c r="C6" i="24"/>
  <c r="C5" i="24"/>
  <c r="B5" i="24"/>
  <c r="C12" i="25"/>
  <c r="C11" i="25"/>
  <c r="C10" i="25"/>
  <c r="C9" i="25"/>
  <c r="C8" i="25"/>
  <c r="C7" i="25"/>
  <c r="C6" i="25"/>
  <c r="B6" i="25"/>
  <c r="C12" i="15"/>
  <c r="C11" i="15"/>
  <c r="C10" i="15"/>
  <c r="C9" i="15"/>
  <c r="C8" i="15"/>
  <c r="C7" i="15"/>
  <c r="C6" i="15"/>
  <c r="B6" i="15"/>
  <c r="B5" i="1"/>
  <c r="C11" i="1"/>
  <c r="C10" i="1"/>
  <c r="C9" i="1"/>
  <c r="C8" i="1"/>
  <c r="C7" i="1"/>
  <c r="C6" i="1"/>
  <c r="C5" i="1"/>
  <c r="E12" i="24"/>
  <c r="F12" i="24"/>
  <c r="G12" i="24"/>
  <c r="H12" i="24"/>
  <c r="I12" i="24"/>
  <c r="I14" i="28"/>
  <c r="J14" i="28"/>
  <c r="L14" i="28"/>
  <c r="M14" i="28"/>
  <c r="N14" i="28"/>
  <c r="P14" i="28"/>
  <c r="B10" i="23"/>
  <c r="E25" i="17"/>
  <c r="H12" i="31"/>
  <c r="H20" i="31"/>
  <c r="B8" i="28"/>
  <c r="B9" i="28"/>
  <c r="B10" i="28"/>
  <c r="B11" i="28"/>
  <c r="B13" i="23"/>
  <c r="B12" i="28"/>
  <c r="B16" i="23"/>
  <c r="B17" i="23" s="1"/>
  <c r="B18" i="23" s="1"/>
  <c r="B19" i="23" s="1"/>
  <c r="B13" i="28"/>
  <c r="E18" i="17"/>
  <c r="E32" i="17"/>
  <c r="E17" i="17"/>
  <c r="E31" i="17"/>
  <c r="E7" i="17"/>
  <c r="H11" i="31"/>
  <c r="H9" i="31"/>
  <c r="H6" i="31"/>
  <c r="R6" i="23"/>
  <c r="E45" i="17"/>
  <c r="E38" i="17"/>
  <c r="H8" i="23"/>
  <c r="H9" i="23"/>
  <c r="I20" i="23"/>
  <c r="D10" i="28" l="1"/>
  <c r="D12" i="28"/>
  <c r="D7" i="28"/>
  <c r="G14" i="28"/>
  <c r="D11" i="28"/>
  <c r="D14" i="28" s="1"/>
  <c r="F14" i="28"/>
  <c r="H14" i="28"/>
  <c r="D8" i="28"/>
  <c r="E14" i="28"/>
  <c r="D12" i="26"/>
  <c r="E15" i="17"/>
  <c r="E40" i="17"/>
  <c r="E13" i="17"/>
  <c r="E43" i="17"/>
  <c r="E26" i="17"/>
  <c r="E19" i="17"/>
  <c r="E23" i="17"/>
  <c r="E9" i="17"/>
  <c r="E39" i="17"/>
  <c r="E29" i="17"/>
  <c r="E28" i="17"/>
  <c r="E14" i="17"/>
  <c r="E36" i="17"/>
  <c r="E11" i="17"/>
  <c r="E37" i="17"/>
  <c r="E12" i="17"/>
  <c r="E30" i="17"/>
  <c r="E48" i="17"/>
  <c r="E24" i="17"/>
  <c r="E35" i="17"/>
  <c r="E6" i="17"/>
  <c r="E22" i="17"/>
  <c r="E5" i="17"/>
  <c r="E21" i="17"/>
  <c r="E10" i="17"/>
  <c r="E33" i="17"/>
  <c r="E46" i="17"/>
  <c r="E27" i="17"/>
  <c r="E44" i="17"/>
  <c r="E20" i="17"/>
  <c r="E41" i="17"/>
  <c r="E42" i="17"/>
  <c r="E47" i="17"/>
  <c r="E16" i="17"/>
  <c r="M12" i="24"/>
  <c r="I13" i="25"/>
  <c r="H8" i="31"/>
  <c r="H14" i="31"/>
  <c r="H6" i="23"/>
  <c r="H7" i="23"/>
  <c r="Q20" i="23"/>
  <c r="R20" i="23" s="1"/>
  <c r="H20" i="23"/>
  <c r="H12" i="23"/>
  <c r="H14" i="23"/>
  <c r="H15" i="23"/>
  <c r="N20" i="23"/>
  <c r="O20" i="23" s="1"/>
</calcChain>
</file>

<file path=xl/sharedStrings.xml><?xml version="1.0" encoding="utf-8"?>
<sst xmlns="http://schemas.openxmlformats.org/spreadsheetml/2006/main" count="400" uniqueCount="232">
  <si>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</si>
  <si>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</si>
  <si>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EUREKO</t>
  </si>
  <si>
    <t>Luna de referinta</t>
  </si>
  <si>
    <t xml:space="preserve">COMENZI </t>
  </si>
  <si>
    <t>Denumire CTP</t>
  </si>
  <si>
    <t>Alte nationalitati</t>
  </si>
  <si>
    <t>peste 45 de ani</t>
  </si>
  <si>
    <t>35-45 ani</t>
  </si>
  <si>
    <t>Preluati MapN acte aderare</t>
  </si>
  <si>
    <t>Preluati MapN repartizare aleatorie</t>
  </si>
  <si>
    <t>iunie 2026</t>
  </si>
  <si>
    <t>NN</t>
  </si>
  <si>
    <t>Venit mediu (EUR)/ asigurat</t>
  </si>
  <si>
    <t>METROPOLITAN LIFE</t>
  </si>
  <si>
    <t>Numar participanti in registrul participantilor</t>
  </si>
  <si>
    <t>BCR</t>
  </si>
  <si>
    <t>BRD</t>
  </si>
  <si>
    <t>OTP</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</si>
  <si>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</si>
  <si>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</si>
  <si>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</si>
  <si>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</si>
  <si>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</si>
  <si>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</si>
  <si>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</si>
  <si>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</si>
  <si>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</si>
  <si>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</si>
  <si>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</si>
  <si>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</si>
  <si>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</si>
  <si>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</si>
  <si>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</si>
  <si>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</si>
  <si>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</si>
  <si>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</si>
  <si>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</si>
  <si>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</si>
  <si>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</si>
  <si>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</si>
  <si>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</si>
  <si>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</si>
  <si>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</si>
  <si>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</si>
  <si>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</si>
  <si>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</si>
  <si>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</si>
  <si>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</si>
  <si>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</si>
  <si>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</si>
  <si>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</si>
  <si>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</si>
  <si>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</si>
  <si>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</si>
  <si>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</si>
  <si>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</si>
  <si>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</si>
  <si>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</si>
  <si>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</si>
  <si>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</si>
  <si>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</si>
  <si>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</si>
  <si>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</si>
  <si>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</si>
  <si>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</si>
  <si>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</si>
  <si>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</si>
  <si>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</si>
  <si>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</si>
  <si>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</si>
  <si>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</si>
  <si>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</si>
  <si>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</si>
  <si>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</si>
  <si>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</si>
  <si>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</si>
  <si>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</si>
  <si>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</si>
  <si>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</si>
  <si>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</si>
  <si>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</si>
  <si>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</si>
  <si>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</si>
  <si>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</si>
  <si>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</si>
  <si>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</si>
  <si>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</si>
  <si>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</si>
  <si>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</si>
  <si>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</si>
  <si>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</si>
  <si>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</si>
  <si>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</si>
  <si>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</si>
  <si>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</si>
  <si>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</si>
  <si>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</si>
  <si>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</si>
  <si>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</si>
  <si>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</si>
  <si>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</si>
  <si>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</si>
  <si>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</si>
  <si>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</si>
  <si>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</si>
  <si>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</si>
  <si>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</si>
  <si>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</si>
  <si>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</si>
  <si>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</si>
  <si>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</si>
  <si>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</si>
  <si>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</si>
  <si>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</si>
  <si>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</si>
  <si>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</si>
  <si>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</si>
  <si>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</si>
  <si>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</si>
  <si>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</si>
  <si>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</si>
  <si>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</si>
  <si>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</si>
  <si>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</si>
  <si>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</si>
  <si>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</si>
  <si>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</si>
  <si>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</si>
  <si>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</si>
  <si>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</si>
  <si>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</si>
  <si>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</si>
  <si>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Numar participanti in Registrul Participantilor la luna de referinta  MAI 2026</t>
  </si>
  <si>
    <t>IANUARIE 2026</t>
  </si>
  <si>
    <t>Ianuarie 2026</t>
  </si>
  <si>
    <t xml:space="preserve">1Euro 5,0940 BNR 18/03/2026)              </t>
  </si>
  <si>
    <t>FEBRUARIE 2026</t>
  </si>
  <si>
    <t>Februarie 2026</t>
  </si>
  <si>
    <t>ianuarie 2026</t>
  </si>
  <si>
    <t>februarie 2026</t>
  </si>
  <si>
    <t xml:space="preserve">1Euro 5,0987 BNR 17/04/2026)              </t>
  </si>
  <si>
    <t>MARTIE 2026</t>
  </si>
  <si>
    <t>Martie 2026</t>
  </si>
  <si>
    <t>martie 2026</t>
  </si>
  <si>
    <t xml:space="preserve">1Euro 5,2105 BNR 18/05/2026)              </t>
  </si>
  <si>
    <t>APRILIE 2026</t>
  </si>
  <si>
    <t>Aprilie 2026</t>
  </si>
  <si>
    <t>aprilie 2026</t>
  </si>
  <si>
    <t xml:space="preserve">1Euro 5,2339 BNR 18/06/2026)              </t>
  </si>
  <si>
    <t>Numar participanti pentru care se efectueaza viramente in luna    MAI 2026</t>
  </si>
  <si>
    <t>Numar participanti pentru care nu se efectueaza viramente in luna MAI  2026</t>
  </si>
  <si>
    <t>Numar participanti cu sume negative prin actualizare la luna MAI 2026</t>
  </si>
  <si>
    <t>MAI 2026</t>
  </si>
  <si>
    <t>mai 2026</t>
  </si>
  <si>
    <t>Mai 2026</t>
  </si>
  <si>
    <t xml:space="preserve">1Euro 5,2429 BNR 17/07/2026)              </t>
  </si>
  <si>
    <t>(BNR 18/08/2026)</t>
  </si>
  <si>
    <t>IUNIE 2026</t>
  </si>
  <si>
    <t>Iunie 2026</t>
  </si>
  <si>
    <t xml:space="preserve">1Euro 5,2442 BNR 18/08/2026)              </t>
  </si>
  <si>
    <t>Transferuri validate catre alte fonduri la luna de referinta IUNIE 2026</t>
  </si>
  <si>
    <t>Transferuri validate de la alte fonduri la luna de referinta IUNIE 2026</t>
  </si>
  <si>
    <t>Acte aderare validate pentru luna de referinta IUNIE 2026</t>
  </si>
  <si>
    <t>Asigurati repartizati aleatoriu la luna de referinta IUNIE 2026</t>
  </si>
  <si>
    <t>Numar participanti in Registrul participantilor dupa repartizarea aleatorie la luna de referinta   IUNIE 2026</t>
  </si>
  <si>
    <t>Valoare medie pe asigurat (EUR)</t>
  </si>
  <si>
    <t>Venit asigurat  (RON)</t>
  </si>
  <si>
    <t>Venit asigurat  (EUR)</t>
  </si>
  <si>
    <t>rel. la total participanti fara viramente</t>
  </si>
  <si>
    <t>Sume curente</t>
  </si>
  <si>
    <t>Restante</t>
  </si>
  <si>
    <t>VIVA</t>
  </si>
  <si>
    <t>AZT VIITORUL TAU</t>
  </si>
  <si>
    <t>BANCPOST</t>
  </si>
  <si>
    <t>VITAL</t>
  </si>
  <si>
    <t>ARIPI</t>
  </si>
  <si>
    <t>KD</t>
  </si>
  <si>
    <t>OMNIFORTE</t>
  </si>
  <si>
    <t>PRIMA PENSIE</t>
  </si>
  <si>
    <t>Invalidari</t>
  </si>
  <si>
    <t>Afilieri</t>
  </si>
  <si>
    <t>Denumire Fond</t>
  </si>
  <si>
    <t>tot_rec</t>
  </si>
  <si>
    <t>cont_plin</t>
  </si>
  <si>
    <t>cont_gol</t>
  </si>
  <si>
    <t>cont_minus</t>
  </si>
  <si>
    <t>sume_tot</t>
  </si>
  <si>
    <t>sume_crt</t>
  </si>
  <si>
    <t>sume_rest</t>
  </si>
  <si>
    <t>venit_asig</t>
  </si>
  <si>
    <t>femei</t>
  </si>
  <si>
    <t>barbati</t>
  </si>
  <si>
    <t>Femei</t>
  </si>
  <si>
    <t>Barbati</t>
  </si>
  <si>
    <t>15-25 ani</t>
  </si>
  <si>
    <t>25-35 ani</t>
  </si>
  <si>
    <t>numar</t>
  </si>
  <si>
    <t>f1525</t>
  </si>
  <si>
    <t>f2535</t>
  </si>
  <si>
    <t>f3545</t>
  </si>
  <si>
    <t>m1525</t>
  </si>
  <si>
    <t>m2535</t>
  </si>
  <si>
    <t>m3545</t>
  </si>
  <si>
    <t>Situatie centralizatoare
privind numarul participantilor si contributiile virate la fondurile de pensii administrate privat
aferente lunii de referinta 
IUNIE 2026</t>
  </si>
  <si>
    <t>1 EUR</t>
  </si>
  <si>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</si>
  <si>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r>
      <t xml:space="preserve">Numar participanti cu contributii restante de la luni anterioare, virate la luna de referinta </t>
    </r>
    <r>
      <rPr>
        <b/>
        <sz val="10"/>
        <color indexed="10"/>
        <rFont val="Arial"/>
        <family val="2"/>
      </rPr>
      <t>(**)</t>
    </r>
  </si>
  <si>
    <r>
      <t xml:space="preserve">Numar participanti cu contributii achitate in plus la luni anterioare, regularizate la luna de referinta </t>
    </r>
    <r>
      <rPr>
        <b/>
        <sz val="10"/>
        <color indexed="10"/>
        <rFont val="Arial"/>
        <family val="2"/>
      </rPr>
      <t>(***)</t>
    </r>
  </si>
  <si>
    <r>
      <t xml:space="preserve">din care, Numar participanti pentru care s-au efectuat regularizari prin actualizarea cu datele primite de la angajatori </t>
    </r>
    <r>
      <rPr>
        <b/>
        <sz val="10"/>
        <color indexed="10"/>
        <rFont val="Arial"/>
        <family val="2"/>
      </rPr>
      <t>(*)</t>
    </r>
  </si>
  <si>
    <t>Situatie centralizatoare               
privind evolutia numarului de participanti din Registrul participantilor 
pana la luna de referinta 
IUNIE 2026</t>
  </si>
  <si>
    <t>Situatie centralizatoare                
privind valoarea in Euro a viramentelor catre fondurile de pensii administrate privat 
aferente lunilor de referinta 
IANUARIE 2026 - IUNIE 2026</t>
  </si>
  <si>
    <t xml:space="preserve">1Euro 5,0940 
BNR (18/03/2026)              </t>
  </si>
  <si>
    <t xml:space="preserve">1Euro 5,0987 
BNR (17/04/2026)              </t>
  </si>
  <si>
    <t xml:space="preserve">1Euro 5,2105 
BNR (18/05/2026)              </t>
  </si>
  <si>
    <t xml:space="preserve">1Euro 5,2339 
BNR (18/06/2026)              </t>
  </si>
  <si>
    <t xml:space="preserve">1Euro 5,2429 
BNR (17/07/2026)              </t>
  </si>
  <si>
    <t xml:space="preserve">1Euro 5,2442 
BNR (18/08/2026)              </t>
  </si>
  <si>
    <t>Situatie centralizatoare               
privind evolutia contributiei medii in Euro la pilonul II a participantilor pana la luna de referinta 
IUNIE 2026</t>
  </si>
  <si>
    <t xml:space="preserve">1Euro 5,0940 
BNR 18/03/2026)              </t>
  </si>
  <si>
    <t xml:space="preserve">1Euro 5,0987 
BNR 17/04/2026)              </t>
  </si>
  <si>
    <t xml:space="preserve">1Euro 5,2105 
BNR 18/05/2026)              </t>
  </si>
  <si>
    <t xml:space="preserve">1Euro 5,2339 
BNR 18/06/2026)              </t>
  </si>
  <si>
    <t xml:space="preserve">1Euro 5,2429 
BNR 17/07/2026)              </t>
  </si>
  <si>
    <t xml:space="preserve">1Euro 5,2442 
BNR 18/08/2026)              </t>
  </si>
  <si>
    <t>Situatie centralizatoare               
privind evolutia contributiei medii in Euro la pilonul II a participantilor pana la luna de referinta
 IUNIE 2026</t>
  </si>
  <si>
    <t>Situatie centralizatoare           
privind repartizarea participantilor dupa judetul 
angajatorului la luna de referinta 
IUNIE 2026</t>
  </si>
  <si>
    <t>Situatie centralizatoare privind repartizarea participantilor
 dupa judetul de domiciliu pentru care se fac viramente 
la luna de referinta 
IUNIE 2026</t>
  </si>
  <si>
    <t>Numar de participanti pentru care se fac viramente in luna de referinta 
IUNIE 2026</t>
  </si>
  <si>
    <t>Situatie centralizatoare privind numarul de participanti  
care nu figurează cu declaraţii depuse 
in sistemul public de pensii</t>
  </si>
  <si>
    <t>Situatie centralizatoare    
privind repartizarea pe sexe a participantilor    
aferente lunii de referinta 
IUNIE 2026</t>
  </si>
  <si>
    <t>Situatie centralizatoare              
privind repartizarea pe sexe si varste a participantilor              
aferente lunii de referinta 
IUNIE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</si>
</sst>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5" x14ac:knownFonts="1">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0"/>
      <name val="Arial"/>
      <family val="2"/>
    </font>
    <font>
      <b/>
      <sz val="11"/>
      <color indexed="8"/>
      <name val="Calibri"/>
      <family val="2"/>
    </font>
    <font>
      <b/>
      <sz val="10"/>
      <name val="Arial"/>
      <family val="2"/>
    </font>
    <font>
      <i/>
      <sz val="9"/>
      <name val="Arial"/>
      <family val="2"/>
    </font>
    <font>
      <b/>
      <sz val="11"/>
      <name val="Arial"/>
      <family val="2"/>
    </font>
    <font>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theme="7" tint="0.59999389629810485"/>
        <bgColor indexed="64"/>
      </patternFill>
    </fill>
    <fill>
      <patternFill patternType="solid">
        <fgColor theme="8" tint="0.79998168889431442"/>
        <bgColor indexed="64"/>
      </patternFill>
    </fill>
  </fills>
  <borders count="20">
    <border>
      <left/>
      <right/>
      <top/>
      <bottom/>
      <diagonal/>
    </border>
    <border>
      <left/>
      <right/>
      <top style="thin">
        <color indexed="62"/>
      </top>
      <bottom style="double">
        <color indexed="62"/>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8">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 fillId="0" borderId="0"/>
    <xf numFmtId="0" fontId="7" fillId="0" borderId="0"/>
    <xf numFmtId="0" fontId="11" fillId="0" borderId="1" applyNumberFormat="0" applyFill="0" applyAlignment="0" applyProtection="0"/>
  </cellStyleXfs>
  <cellXfs count="144">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13" fillId="0" borderId="0" xfId="0" applyFont="1" applyFill="1" applyAlignment="1">
      <alignment horizontal="center" vertical="center" wrapText="1"/>
    </xf>
    <xf numFmtId="0" fontId="16" fillId="0" borderId="0" xfId="0" applyFont="1"/>
    <xf numFmtId="0" fontId="0" fillId="0" borderId="0" xfId="0" applyAlignment="1">
      <alignment wrapText="1"/>
    </xf>
    <xf numFmtId="0" fontId="3" fillId="0" borderId="0" xfId="26" applyFont="1"/>
    <xf numFmtId="10" fontId="3" fillId="0" borderId="0" xfId="26" applyNumberFormat="1" applyFont="1"/>
    <xf numFmtId="3" fontId="15" fillId="0" borderId="2" xfId="0" applyNumberFormat="1" applyFont="1" applyBorder="1"/>
    <xf numFmtId="0" fontId="18" fillId="0" borderId="0" xfId="0" applyFont="1" applyAlignment="1">
      <alignment horizontal="right"/>
    </xf>
    <xf numFmtId="164" fontId="18" fillId="0" borderId="0" xfId="0" applyNumberFormat="1" applyFont="1" applyAlignment="1">
      <alignment horizontal="left" vertical="center"/>
    </xf>
    <xf numFmtId="0" fontId="12" fillId="0" borderId="0" xfId="0" applyFont="1"/>
    <xf numFmtId="3" fontId="12" fillId="0" borderId="0" xfId="0" applyNumberFormat="1" applyFont="1"/>
    <xf numFmtId="0" fontId="18" fillId="0" borderId="0" xfId="0" applyFont="1"/>
    <xf numFmtId="3" fontId="13" fillId="0" borderId="3" xfId="0" applyNumberFormat="1" applyFont="1" applyFill="1" applyBorder="1" applyAlignment="1">
      <alignment horizontal="center" vertical="center" wrapText="1"/>
    </xf>
    <xf numFmtId="3" fontId="15" fillId="0" borderId="4" xfId="0" applyNumberFormat="1" applyFont="1" applyBorder="1"/>
    <xf numFmtId="0" fontId="2" fillId="20" borderId="5" xfId="0" applyFont="1" applyFill="1" applyBorder="1" applyAlignment="1">
      <alignment horizontal="center" vertical="center" wrapText="1"/>
    </xf>
    <xf numFmtId="3" fontId="14" fillId="20" borderId="6" xfId="0" applyNumberFormat="1" applyFont="1" applyFill="1" applyBorder="1"/>
    <xf numFmtId="3" fontId="6" fillId="0" borderId="5" xfId="0" applyNumberFormat="1" applyFont="1" applyBorder="1"/>
    <xf numFmtId="3" fontId="6" fillId="0" borderId="7" xfId="0" applyNumberFormat="1" applyFont="1" applyBorder="1"/>
    <xf numFmtId="0" fontId="10" fillId="0" borderId="0" xfId="0" applyFont="1"/>
    <xf numFmtId="4" fontId="0" fillId="0" borderId="0" xfId="0" applyNumberFormat="1"/>
    <xf numFmtId="0" fontId="21" fillId="0" borderId="0" xfId="26" applyFont="1"/>
    <xf numFmtId="3" fontId="4" fillId="0" borderId="0" xfId="0" applyNumberFormat="1" applyFont="1" applyBorder="1"/>
    <xf numFmtId="3" fontId="0" fillId="0" borderId="0" xfId="0" applyNumberFormat="1" applyBorder="1"/>
    <xf numFmtId="0" fontId="13" fillId="0" borderId="5" xfId="0" applyFont="1" applyFill="1" applyBorder="1" applyAlignment="1">
      <alignment horizontal="center" vertical="center" wrapText="1"/>
    </xf>
    <xf numFmtId="0" fontId="13" fillId="21" borderId="5" xfId="0" applyFont="1" applyFill="1" applyBorder="1" applyAlignment="1">
      <alignment horizontal="center" vertical="center" wrapText="1"/>
    </xf>
    <xf numFmtId="0" fontId="20" fillId="22" borderId="8" xfId="0" applyFont="1" applyFill="1" applyBorder="1" applyAlignment="1">
      <alignment horizontal="center" vertical="center" wrapText="1"/>
    </xf>
    <xf numFmtId="0" fontId="13" fillId="21" borderId="7" xfId="0" applyFont="1" applyFill="1" applyBorder="1" applyAlignment="1">
      <alignment horizontal="center" vertical="center" wrapText="1"/>
    </xf>
    <xf numFmtId="3" fontId="3" fillId="0" borderId="0" xfId="26" applyNumberFormat="1" applyFont="1"/>
    <xf numFmtId="0" fontId="0" fillId="23" borderId="0" xfId="0" applyFill="1"/>
    <xf numFmtId="3" fontId="10" fillId="0" borderId="0" xfId="0" applyNumberFormat="1" applyFont="1"/>
    <xf numFmtId="0" fontId="2" fillId="20" borderId="8" xfId="0" applyFont="1" applyFill="1" applyBorder="1" applyAlignment="1">
      <alignment horizontal="center" vertical="center" wrapText="1"/>
    </xf>
    <xf numFmtId="3" fontId="13" fillId="21" borderId="5" xfId="0" applyNumberFormat="1" applyFont="1" applyFill="1" applyBorder="1" applyAlignment="1">
      <alignment horizontal="center" vertical="center" wrapText="1"/>
    </xf>
    <xf numFmtId="3" fontId="13" fillId="0" borderId="7" xfId="0" applyNumberFormat="1" applyFont="1" applyFill="1" applyBorder="1" applyAlignment="1">
      <alignment horizontal="center" vertical="center" wrapText="1"/>
    </xf>
    <xf numFmtId="0" fontId="14" fillId="0" borderId="5" xfId="0" applyFont="1" applyBorder="1" applyAlignment="1">
      <alignment horizontal="left"/>
    </xf>
    <xf numFmtId="3" fontId="14" fillId="0" borderId="5" xfId="0" applyNumberFormat="1" applyFont="1" applyBorder="1"/>
    <xf numFmtId="10" fontId="14" fillId="0" borderId="5" xfId="0" applyNumberFormat="1" applyFont="1" applyBorder="1"/>
    <xf numFmtId="4" fontId="14" fillId="0" borderId="5" xfId="0" applyNumberFormat="1" applyFont="1" applyBorder="1"/>
    <xf numFmtId="3" fontId="14" fillId="0" borderId="7" xfId="0" applyNumberFormat="1" applyFont="1" applyBorder="1"/>
    <xf numFmtId="0" fontId="14" fillId="0" borderId="8" xfId="0" quotePrefix="1" applyFont="1" applyBorder="1" applyAlignment="1">
      <alignment horizontal="center"/>
    </xf>
    <xf numFmtId="0" fontId="22" fillId="0" borderId="0" xfId="0" applyFont="1" applyAlignment="1">
      <alignment horizontal="right"/>
    </xf>
    <xf numFmtId="164" fontId="23" fillId="0" borderId="0" xfId="0" quotePrefix="1" applyNumberFormat="1" applyFont="1" applyAlignment="1">
      <alignment horizontal="left"/>
    </xf>
    <xf numFmtId="0" fontId="22" fillId="0" borderId="0" xfId="0" applyFont="1"/>
    <xf numFmtId="0" fontId="12" fillId="24" borderId="5" xfId="0" applyFont="1" applyFill="1" applyBorder="1" applyAlignment="1">
      <alignment horizontal="center" vertical="center" wrapText="1"/>
    </xf>
    <xf numFmtId="0" fontId="14" fillId="24" borderId="14" xfId="0" applyFont="1" applyFill="1" applyBorder="1" applyAlignment="1">
      <alignment horizontal="centerContinuous"/>
    </xf>
    <xf numFmtId="0" fontId="14" fillId="24" borderId="15" xfId="0" applyFont="1" applyFill="1" applyBorder="1" applyAlignment="1">
      <alignment horizontal="centerContinuous"/>
    </xf>
    <xf numFmtId="3" fontId="14" fillId="24" borderId="15" xfId="0" applyNumberFormat="1" applyFont="1" applyFill="1" applyBorder="1"/>
    <xf numFmtId="10" fontId="14" fillId="24" borderId="15" xfId="0" applyNumberFormat="1" applyFont="1" applyFill="1" applyBorder="1"/>
    <xf numFmtId="4" fontId="14" fillId="24" borderId="15" xfId="0" applyNumberFormat="1" applyFont="1" applyFill="1" applyBorder="1"/>
    <xf numFmtId="3" fontId="14" fillId="24" borderId="16" xfId="0" applyNumberFormat="1" applyFont="1" applyFill="1" applyBorder="1"/>
    <xf numFmtId="0" fontId="12" fillId="25" borderId="8" xfId="0" applyFont="1" applyFill="1" applyBorder="1" applyAlignment="1">
      <alignment horizontal="center"/>
    </xf>
    <xf numFmtId="0" fontId="20" fillId="25" borderId="5" xfId="0" applyFont="1" applyFill="1" applyBorder="1" applyAlignment="1">
      <alignment horizontal="left"/>
    </xf>
    <xf numFmtId="3" fontId="14" fillId="25" borderId="5" xfId="0" applyNumberFormat="1" applyFont="1" applyFill="1" applyBorder="1"/>
    <xf numFmtId="10" fontId="14" fillId="25" borderId="5" xfId="0" applyNumberFormat="1" applyFont="1" applyFill="1" applyBorder="1"/>
    <xf numFmtId="4" fontId="14" fillId="25" borderId="5" xfId="0" applyNumberFormat="1" applyFont="1" applyFill="1" applyBorder="1"/>
    <xf numFmtId="3" fontId="14" fillId="25" borderId="7" xfId="0" applyNumberFormat="1" applyFont="1" applyFill="1" applyBorder="1"/>
    <xf numFmtId="0" fontId="12" fillId="25" borderId="8" xfId="0" quotePrefix="1" applyFont="1" applyFill="1" applyBorder="1" applyAlignment="1">
      <alignment horizontal="center"/>
    </xf>
    <xf numFmtId="0" fontId="12" fillId="25" borderId="5" xfId="0" applyFont="1" applyFill="1" applyBorder="1" applyAlignment="1">
      <alignment horizontal="left"/>
    </xf>
    <xf numFmtId="0" fontId="12" fillId="24" borderId="7" xfId="0" applyFont="1" applyFill="1" applyBorder="1" applyAlignment="1">
      <alignment horizontal="center" vertical="center" wrapText="1"/>
    </xf>
    <xf numFmtId="0" fontId="14" fillId="25" borderId="5" xfId="0" applyFont="1" applyFill="1" applyBorder="1"/>
    <xf numFmtId="0" fontId="14" fillId="25" borderId="7" xfId="0" applyFont="1" applyFill="1" applyBorder="1"/>
    <xf numFmtId="3" fontId="14" fillId="24" borderId="15" xfId="0" applyNumberFormat="1" applyFont="1" applyFill="1" applyBorder="1" applyAlignment="1">
      <alignment horizontal="right"/>
    </xf>
    <xf numFmtId="3" fontId="14" fillId="24" borderId="16" xfId="0" applyNumberFormat="1" applyFont="1" applyFill="1" applyBorder="1" applyAlignment="1">
      <alignment horizontal="right"/>
    </xf>
    <xf numFmtId="0" fontId="22" fillId="24" borderId="5" xfId="0" applyFont="1" applyFill="1" applyBorder="1" applyAlignment="1">
      <alignment vertical="center" wrapText="1"/>
    </xf>
    <xf numFmtId="0" fontId="12" fillId="0" borderId="11" xfId="0" applyFont="1" applyBorder="1"/>
    <xf numFmtId="0" fontId="12" fillId="0" borderId="14" xfId="0" applyFont="1" applyBorder="1"/>
    <xf numFmtId="17" fontId="12" fillId="24" borderId="12" xfId="0" quotePrefix="1" applyNumberFormat="1" applyFont="1" applyFill="1" applyBorder="1" applyAlignment="1">
      <alignment horizontal="center" vertical="center" wrapText="1"/>
    </xf>
    <xf numFmtId="17" fontId="12" fillId="24" borderId="13" xfId="0" quotePrefix="1" applyNumberFormat="1" applyFont="1" applyFill="1" applyBorder="1" applyAlignment="1">
      <alignment horizontal="center" vertical="center" wrapText="1"/>
    </xf>
    <xf numFmtId="0" fontId="12" fillId="24" borderId="8" xfId="0" applyFont="1" applyFill="1" applyBorder="1"/>
    <xf numFmtId="0" fontId="22" fillId="24" borderId="15" xfId="0" applyFont="1" applyFill="1" applyBorder="1" applyAlignment="1">
      <alignment vertical="center" wrapText="1"/>
    </xf>
    <xf numFmtId="0" fontId="22" fillId="24" borderId="16" xfId="0" applyFont="1" applyFill="1" applyBorder="1" applyAlignment="1">
      <alignment vertical="center" wrapText="1"/>
    </xf>
    <xf numFmtId="164" fontId="14" fillId="25" borderId="5" xfId="0" applyNumberFormat="1" applyFont="1" applyFill="1" applyBorder="1"/>
    <xf numFmtId="164" fontId="14" fillId="25" borderId="7" xfId="0" applyNumberFormat="1" applyFont="1" applyFill="1" applyBorder="1"/>
    <xf numFmtId="0" fontId="22" fillId="24" borderId="7" xfId="0" applyFont="1" applyFill="1" applyBorder="1" applyAlignment="1">
      <alignment vertical="center" wrapText="1"/>
    </xf>
    <xf numFmtId="2" fontId="14" fillId="24" borderId="15" xfId="0" applyNumberFormat="1" applyFont="1" applyFill="1" applyBorder="1" applyAlignment="1">
      <alignment horizontal="center"/>
    </xf>
    <xf numFmtId="2" fontId="14" fillId="24" borderId="16" xfId="0" applyNumberFormat="1" applyFont="1" applyFill="1" applyBorder="1" applyAlignment="1">
      <alignment horizontal="center"/>
    </xf>
    <xf numFmtId="2" fontId="14" fillId="25" borderId="5" xfId="0" applyNumberFormat="1" applyFont="1" applyFill="1" applyBorder="1" applyAlignment="1">
      <alignment horizontal="center"/>
    </xf>
    <xf numFmtId="2" fontId="14" fillId="25" borderId="7" xfId="0" applyNumberFormat="1" applyFont="1" applyFill="1" applyBorder="1" applyAlignment="1">
      <alignment horizontal="center"/>
    </xf>
    <xf numFmtId="3" fontId="3" fillId="0" borderId="0" xfId="0" applyNumberFormat="1" applyFont="1" applyFill="1" applyBorder="1"/>
    <xf numFmtId="3" fontId="3" fillId="23" borderId="0" xfId="0" applyNumberFormat="1" applyFont="1" applyFill="1" applyBorder="1"/>
    <xf numFmtId="17" fontId="12" fillId="24" borderId="11" xfId="0" quotePrefix="1" applyNumberFormat="1" applyFont="1" applyFill="1" applyBorder="1" applyAlignment="1">
      <alignment horizontal="center" vertical="center" wrapText="1"/>
    </xf>
    <xf numFmtId="3" fontId="14" fillId="25" borderId="14" xfId="0" applyNumberFormat="1" applyFont="1" applyFill="1" applyBorder="1"/>
    <xf numFmtId="3" fontId="14" fillId="25" borderId="15" xfId="0" applyNumberFormat="1" applyFont="1" applyFill="1" applyBorder="1"/>
    <xf numFmtId="3" fontId="14" fillId="25" borderId="16" xfId="0" applyNumberFormat="1" applyFont="1" applyFill="1" applyBorder="1"/>
    <xf numFmtId="0" fontId="12" fillId="24" borderId="8" xfId="26" applyFont="1" applyFill="1" applyBorder="1" applyAlignment="1">
      <alignment horizontal="center"/>
    </xf>
    <xf numFmtId="0" fontId="12" fillId="24" borderId="5" xfId="26" applyFont="1" applyFill="1" applyBorder="1" applyAlignment="1">
      <alignment horizontal="center"/>
    </xf>
    <xf numFmtId="10" fontId="12" fillId="24" borderId="7" xfId="26" applyNumberFormat="1" applyFont="1" applyFill="1" applyBorder="1" applyAlignment="1">
      <alignment horizontal="center"/>
    </xf>
    <xf numFmtId="0" fontId="14" fillId="25" borderId="8" xfId="26" applyFont="1" applyFill="1" applyBorder="1"/>
    <xf numFmtId="0" fontId="14" fillId="25" borderId="5" xfId="26" applyFont="1" applyFill="1" applyBorder="1"/>
    <xf numFmtId="10" fontId="14" fillId="25" borderId="7" xfId="26" applyNumberFormat="1" applyFont="1" applyFill="1" applyBorder="1"/>
    <xf numFmtId="0" fontId="14" fillId="24" borderId="14" xfId="26" applyFont="1" applyFill="1" applyBorder="1"/>
    <xf numFmtId="0" fontId="14" fillId="24" borderId="15" xfId="26" applyFont="1" applyFill="1" applyBorder="1"/>
    <xf numFmtId="10" fontId="14" fillId="24" borderId="16" xfId="26" applyNumberFormat="1" applyFont="1" applyFill="1" applyBorder="1"/>
    <xf numFmtId="3" fontId="14" fillId="24" borderId="16" xfId="25" applyNumberFormat="1" applyFont="1" applyFill="1" applyBorder="1"/>
    <xf numFmtId="0" fontId="14" fillId="25" borderId="8" xfId="26" applyFont="1" applyFill="1" applyBorder="1" applyAlignment="1">
      <alignment horizontal="left"/>
    </xf>
    <xf numFmtId="0" fontId="14" fillId="25" borderId="5" xfId="26" applyFont="1" applyFill="1" applyBorder="1" applyAlignment="1">
      <alignment horizontal="left"/>
    </xf>
    <xf numFmtId="3" fontId="14" fillId="25" borderId="7" xfId="25" applyNumberFormat="1" applyFont="1" applyFill="1" applyBorder="1"/>
    <xf numFmtId="0" fontId="12" fillId="24" borderId="7" xfId="26" applyFont="1" applyFill="1" applyBorder="1" applyAlignment="1">
      <alignment horizontal="center" vertical="center" wrapText="1"/>
    </xf>
    <xf numFmtId="0" fontId="12" fillId="24" borderId="7" xfId="26" applyFont="1" applyFill="1" applyBorder="1" applyAlignment="1">
      <alignment horizontal="center"/>
    </xf>
    <xf numFmtId="0" fontId="14" fillId="25" borderId="8" xfId="26" applyFont="1" applyFill="1" applyBorder="1" applyAlignment="1">
      <alignment horizontal="center"/>
    </xf>
    <xf numFmtId="17" fontId="14" fillId="25" borderId="8" xfId="0" quotePrefix="1" applyNumberFormat="1" applyFont="1" applyFill="1" applyBorder="1"/>
    <xf numFmtId="17" fontId="14" fillId="25" borderId="14" xfId="0" quotePrefix="1" applyNumberFormat="1" applyFont="1" applyFill="1" applyBorder="1" applyAlignment="1">
      <alignment horizontal="left"/>
    </xf>
    <xf numFmtId="0" fontId="12" fillId="24" borderId="5" xfId="0" applyFont="1" applyFill="1" applyBorder="1" applyAlignment="1">
      <alignment horizontal="center" vertical="center" wrapText="1"/>
    </xf>
    <xf numFmtId="0" fontId="12" fillId="24" borderId="8" xfId="0" applyFont="1" applyFill="1" applyBorder="1" applyAlignment="1">
      <alignment horizontal="center" vertical="center" wrapText="1"/>
    </xf>
    <xf numFmtId="0" fontId="12" fillId="24" borderId="11" xfId="0" applyFont="1" applyFill="1" applyBorder="1" applyAlignment="1">
      <alignment horizontal="center" vertical="center" wrapText="1"/>
    </xf>
    <xf numFmtId="0" fontId="12" fillId="24" borderId="12" xfId="0" applyFont="1" applyFill="1" applyBorder="1" applyAlignment="1">
      <alignment horizontal="center" vertical="center"/>
    </xf>
    <xf numFmtId="0" fontId="12" fillId="24" borderId="13" xfId="0" applyFont="1" applyFill="1" applyBorder="1" applyAlignment="1">
      <alignment horizontal="center" vertical="center"/>
    </xf>
    <xf numFmtId="3" fontId="12" fillId="24" borderId="5" xfId="0" applyNumberFormat="1" applyFont="1" applyFill="1" applyBorder="1" applyAlignment="1">
      <alignment horizontal="center" vertical="center" wrapText="1"/>
    </xf>
    <xf numFmtId="3" fontId="12" fillId="20" borderId="9" xfId="0" applyNumberFormat="1" applyFont="1" applyFill="1" applyBorder="1" applyAlignment="1">
      <alignment horizontal="center" vertical="center" wrapText="1"/>
    </xf>
    <xf numFmtId="3" fontId="12" fillId="20" borderId="10" xfId="0" applyNumberFormat="1" applyFont="1" applyFill="1" applyBorder="1" applyAlignment="1">
      <alignment horizontal="center" vertical="center" wrapText="1"/>
    </xf>
    <xf numFmtId="3" fontId="12" fillId="24" borderId="7" xfId="0" applyNumberFormat="1" applyFont="1" applyFill="1" applyBorder="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12" fillId="24" borderId="7" xfId="0" applyFont="1" applyFill="1" applyBorder="1" applyAlignment="1">
      <alignment horizontal="center" vertical="center" wrapText="1"/>
    </xf>
    <xf numFmtId="0" fontId="10" fillId="0" borderId="0" xfId="0" applyNumberFormat="1" applyFont="1" applyAlignment="1">
      <alignment horizontal="left" vertical="top" wrapText="1"/>
    </xf>
    <xf numFmtId="0" fontId="14" fillId="24" borderId="14" xfId="0" applyFont="1" applyFill="1" applyBorder="1" applyAlignment="1">
      <alignment horizontal="center"/>
    </xf>
    <xf numFmtId="0" fontId="14" fillId="24" borderId="15" xfId="0" applyFont="1" applyFill="1" applyBorder="1" applyAlignment="1">
      <alignment horizontal="center"/>
    </xf>
    <xf numFmtId="17" fontId="12" fillId="24" borderId="5" xfId="0" quotePrefix="1" applyNumberFormat="1" applyFont="1" applyFill="1" applyBorder="1" applyAlignment="1">
      <alignment horizontal="center" vertical="center" wrapText="1"/>
    </xf>
    <xf numFmtId="17" fontId="12" fillId="24" borderId="7" xfId="0" quotePrefix="1" applyNumberFormat="1" applyFont="1" applyFill="1" applyBorder="1" applyAlignment="1">
      <alignment horizontal="center" vertical="center" wrapText="1"/>
    </xf>
    <xf numFmtId="0" fontId="12" fillId="24" borderId="5" xfId="0" quotePrefix="1" applyFont="1" applyFill="1" applyBorder="1" applyAlignment="1">
      <alignment horizontal="center" vertical="center" wrapText="1"/>
    </xf>
    <xf numFmtId="0" fontId="10" fillId="24" borderId="5" xfId="0" applyFont="1" applyFill="1" applyBorder="1" applyAlignment="1">
      <alignment horizontal="center" vertical="center" wrapText="1"/>
    </xf>
    <xf numFmtId="0" fontId="10" fillId="24" borderId="7" xfId="0" applyFont="1" applyFill="1" applyBorder="1" applyAlignment="1">
      <alignment horizontal="center" vertical="center" wrapText="1"/>
    </xf>
    <xf numFmtId="0" fontId="10" fillId="24" borderId="8" xfId="0" applyFont="1" applyFill="1" applyBorder="1" applyAlignment="1">
      <alignment horizontal="center" vertical="center" wrapText="1"/>
    </xf>
    <xf numFmtId="0" fontId="12" fillId="24" borderId="8" xfId="26" applyFont="1" applyFill="1" applyBorder="1" applyAlignment="1">
      <alignment horizontal="center"/>
    </xf>
    <xf numFmtId="0" fontId="12" fillId="24" borderId="5" xfId="26" applyFont="1" applyFill="1" applyBorder="1" applyAlignment="1">
      <alignment horizontal="center"/>
    </xf>
    <xf numFmtId="0" fontId="12" fillId="24" borderId="7" xfId="26" applyFont="1" applyFill="1" applyBorder="1" applyAlignment="1">
      <alignment horizontal="center"/>
    </xf>
    <xf numFmtId="0" fontId="2" fillId="0" borderId="0" xfId="26" applyFont="1" applyAlignment="1">
      <alignment horizontal="center"/>
    </xf>
    <xf numFmtId="0" fontId="12" fillId="24" borderId="11" xfId="26" applyFont="1" applyFill="1" applyBorder="1" applyAlignment="1">
      <alignment horizontal="center" vertical="center" wrapText="1"/>
    </xf>
    <xf numFmtId="0" fontId="12" fillId="24" borderId="12" xfId="26" applyFont="1" applyFill="1" applyBorder="1" applyAlignment="1">
      <alignment horizontal="center" vertical="center"/>
    </xf>
    <xf numFmtId="0" fontId="12" fillId="24" borderId="13" xfId="26" applyFont="1" applyFill="1" applyBorder="1" applyAlignment="1">
      <alignment horizontal="center" vertical="center"/>
    </xf>
    <xf numFmtId="0" fontId="12" fillId="24" borderId="8" xfId="26" applyFont="1" applyFill="1" applyBorder="1" applyAlignment="1">
      <alignment horizontal="center" vertical="center"/>
    </xf>
    <xf numFmtId="0" fontId="12" fillId="24" borderId="5" xfId="26" applyFont="1" applyFill="1" applyBorder="1" applyAlignment="1">
      <alignment horizontal="center" vertical="center"/>
    </xf>
    <xf numFmtId="0" fontId="12" fillId="24" borderId="11" xfId="25" applyFont="1" applyFill="1" applyBorder="1" applyAlignment="1">
      <alignment horizontal="center" vertical="center" wrapText="1"/>
    </xf>
    <xf numFmtId="0" fontId="12" fillId="24" borderId="12" xfId="25" applyFont="1" applyFill="1" applyBorder="1" applyAlignment="1">
      <alignment horizontal="center" vertical="center"/>
    </xf>
    <xf numFmtId="0" fontId="12" fillId="24" borderId="13" xfId="25" applyFont="1" applyFill="1" applyBorder="1" applyAlignment="1">
      <alignment horizontal="center" vertical="center"/>
    </xf>
    <xf numFmtId="3" fontId="14" fillId="24" borderId="14" xfId="0" applyNumberFormat="1" applyFont="1" applyFill="1" applyBorder="1" applyAlignment="1">
      <alignment horizontal="center"/>
    </xf>
    <xf numFmtId="3" fontId="14" fillId="24" borderId="15" xfId="0" applyNumberFormat="1" applyFont="1" applyFill="1" applyBorder="1" applyAlignment="1">
      <alignment horizontal="center"/>
    </xf>
    <xf numFmtId="0" fontId="12" fillId="24" borderId="17" xfId="0" applyFont="1" applyFill="1" applyBorder="1" applyAlignment="1">
      <alignment horizontal="center" vertical="center" wrapText="1"/>
    </xf>
    <xf numFmtId="0" fontId="12" fillId="24" borderId="18" xfId="0" applyFont="1" applyFill="1" applyBorder="1" applyAlignment="1">
      <alignment horizontal="center" vertical="center" wrapText="1"/>
    </xf>
    <xf numFmtId="0" fontId="12" fillId="24" borderId="19" xfId="0" applyFont="1" applyFill="1" applyBorder="1" applyAlignment="1">
      <alignment horizontal="center" vertical="center" wrapText="1"/>
    </xf>
  </cellXfs>
  <cellStyles count="2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Normal" xfId="0" builtinId="0"/>
    <cellStyle name="Normal 2" xfId="25" xr:uid="{00000000-0005-0000-0000-000019000000}"/>
    <cellStyle name="Normal_k_participanti_judete_1008" xfId="26" xr:uid="{00000000-0005-0000-0000-00001A000000}"/>
    <cellStyle name="Total" xfId="2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48484156871692"/>
          <c:y val="0.15393696787064581"/>
          <c:w val="0.8425055346342577"/>
          <c:h val="0.70391967362603014"/>
        </c:manualLayout>
      </c:layout>
      <c:lineChart>
        <c:grouping val="standard"/>
        <c:varyColors val="0"/>
        <c:ser>
          <c:idx val="0"/>
          <c:order val="0"/>
          <c:tx>
            <c:strRef>
              <c:f>sume_euro_0626_graf!$B$3</c:f>
              <c:strCache>
                <c:ptCount val="1"/>
                <c:pt idx="0">
                  <c:v>EURO</c:v>
                </c:pt>
              </c:strCache>
            </c:strRef>
          </c:tx>
          <c:spPr>
            <a:ln w="38100">
              <a:solidFill>
                <a:srgbClr val="000080"/>
              </a:solidFill>
              <a:prstDash val="solid"/>
            </a:ln>
          </c:spPr>
          <c:marker>
            <c:symbol val="diamond"/>
            <c:size val="9"/>
            <c:spPr>
              <a:solidFill>
                <a:srgbClr val="000080"/>
              </a:solidFill>
              <a:ln>
                <a:solidFill>
                  <a:srgbClr val="000080"/>
                </a:solidFill>
                <a:prstDash val="solid"/>
              </a:ln>
            </c:spPr>
          </c:marker>
          <c:dLbls>
            <c:dLbl>
              <c:idx val="0"/>
              <c:layout>
                <c:manualLayout>
                  <c:x val="-7.8282323405226534E-2"/>
                  <c:y val="-4.642029925929698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71-4271-9369-AEF48B04A523}"/>
                </c:ext>
              </c:extLst>
            </c:dLbl>
            <c:dLbl>
              <c:idx val="1"/>
              <c:layout>
                <c:manualLayout>
                  <c:x val="-8.2809996576514888E-2"/>
                  <c:y val="-3.836515725548783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71-4271-9369-AEF48B04A523}"/>
                </c:ext>
              </c:extLst>
            </c:dLbl>
            <c:dLbl>
              <c:idx val="2"/>
              <c:layout>
                <c:manualLayout>
                  <c:x val="-8.1186656015824185E-2"/>
                  <c:y val="-3.69959104503753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71-4271-9369-AEF48B04A523}"/>
                </c:ext>
              </c:extLst>
            </c:dLbl>
            <c:dLbl>
              <c:idx val="3"/>
              <c:layout>
                <c:manualLayout>
                  <c:x val="-3.8509767367009229E-2"/>
                  <c:y val="-3.071991080923383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71-4271-9369-AEF48B04A523}"/>
                </c:ext>
              </c:extLst>
            </c:dLbl>
            <c:dLbl>
              <c:idx val="4"/>
              <c:layout>
                <c:manualLayout>
                  <c:x val="-3.1690821256038615E-2"/>
                  <c:y val="-9.261583638678827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71-4271-9369-AEF48B04A523}"/>
                </c:ext>
              </c:extLst>
            </c:dLbl>
            <c:dLbl>
              <c:idx val="5"/>
              <c:layout>
                <c:manualLayout>
                  <c:x val="-3.1644358718714294E-2"/>
                  <c:y val="-5.18274204668558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71-4271-9369-AEF48B04A523}"/>
                </c:ext>
              </c:extLst>
            </c:dLbl>
            <c:dLbl>
              <c:idx val="6"/>
              <c:layout>
                <c:manualLayout>
                  <c:x val="-3.1536255755043339E-2"/>
                  <c:y val="4.063451411796187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71-4271-9369-AEF48B04A523}"/>
                </c:ext>
              </c:extLst>
            </c:dLbl>
            <c:dLbl>
              <c:idx val="7"/>
              <c:layout>
                <c:manualLayout>
                  <c:x val="-3.553875975453092E-2"/>
                  <c:y val="-3.518095749637257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71-4271-9369-AEF48B04A523}"/>
                </c:ext>
              </c:extLst>
            </c:dLbl>
            <c:dLbl>
              <c:idx val="8"/>
              <c:layout>
                <c:manualLayout>
                  <c:x val="-2.8052801904493243E-2"/>
                  <c:y val="4.249643553445782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C71-4271-9369-AEF48B04A523}"/>
                </c:ext>
              </c:extLst>
            </c:dLbl>
            <c:dLbl>
              <c:idx val="9"/>
              <c:layout>
                <c:manualLayout>
                  <c:x val="-3.6550811495924415E-2"/>
                  <c:y val="-3.071847394276592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71-4271-9369-AEF48B04A523}"/>
                </c:ext>
              </c:extLst>
            </c:dLbl>
            <c:dLbl>
              <c:idx val="10"/>
              <c:layout>
                <c:manualLayout>
                  <c:x val="-3.4559308039487147E-2"/>
                  <c:y val="4.030259979618545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C71-4271-9369-AEF48B04A523}"/>
                </c:ext>
              </c:extLst>
            </c:dLbl>
            <c:dLbl>
              <c:idx val="11"/>
              <c:layout>
                <c:manualLayout>
                  <c:x val="-3.9560813281628845E-2"/>
                  <c:y val="-2.209274384568191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C71-4271-9369-AEF48B04A523}"/>
                </c:ext>
              </c:extLst>
            </c:dLbl>
            <c:dLbl>
              <c:idx val="12"/>
              <c:layout>
                <c:manualLayout>
                  <c:x val="-3.1575302369266783E-2"/>
                  <c:y val="4.369253319736744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C71-4271-9369-AEF48B04A523}"/>
                </c:ext>
              </c:extLst>
            </c:dLbl>
            <c:dLbl>
              <c:idx val="13"/>
              <c:layout>
                <c:manualLayout>
                  <c:x val="-3.8574810096716747E-2"/>
                  <c:y val="-4.176549722152909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C71-4271-9369-AEF48B04A523}"/>
                </c:ext>
              </c:extLst>
            </c:dLbl>
            <c:dLbl>
              <c:idx val="14"/>
              <c:layout>
                <c:manualLayout>
                  <c:x val="-3.0089798563027601E-2"/>
                  <c:y val="2.874331064743695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C71-4271-9369-AEF48B04A523}"/>
                </c:ext>
              </c:extLst>
            </c:dLbl>
            <c:dLbl>
              <c:idx val="15"/>
              <c:layout>
                <c:manualLayout>
                  <c:x val="-1.624762176255782E-3"/>
                  <c:y val="-4.361080227268341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C71-4271-9369-AEF48B04A523}"/>
                </c:ext>
              </c:extLst>
            </c:dLbl>
            <c:dLbl>
              <c:idx val="16"/>
              <c:layout>
                <c:manualLayout>
                  <c:x val="-5.2580324580487676E-2"/>
                  <c:y val="-2.714783189515515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C71-4271-9369-AEF48B04A523}"/>
                </c:ext>
              </c:extLst>
            </c:dLbl>
            <c:dLbl>
              <c:idx val="17"/>
              <c:layout>
                <c:manualLayout>
                  <c:x val="-4.9090319260069203E-2"/>
                  <c:y val="2.659732889515599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C71-4271-9369-AEF48B04A523}"/>
                </c:ext>
              </c:extLst>
            </c:dLbl>
            <c:dLbl>
              <c:idx val="18"/>
              <c:layout>
                <c:manualLayout>
                  <c:x val="-2.3122785979932763E-2"/>
                  <c:y val="-5.260593918010025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C71-4271-9369-AEF48B04A523}"/>
                </c:ext>
              </c:extLst>
            </c:dLbl>
            <c:dLbl>
              <c:idx val="19"/>
              <c:layout>
                <c:manualLayout>
                  <c:x val="-4.5107312347194672E-2"/>
                  <c:y val="4.364754447072341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C71-4271-9369-AEF48B04A523}"/>
                </c:ext>
              </c:extLst>
            </c:dLbl>
            <c:dLbl>
              <c:idx val="20"/>
              <c:layout>
                <c:manualLayout>
                  <c:x val="-2.6132787765637169E-2"/>
                  <c:y val="4.904116445715846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C71-4271-9369-AEF48B04A523}"/>
                </c:ext>
              </c:extLst>
            </c:dLbl>
            <c:dLbl>
              <c:idx val="21"/>
              <c:layout>
                <c:manualLayout>
                  <c:x val="-3.5629798599722456E-2"/>
                  <c:y val="-2.369897728769537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C71-4271-9369-AEF48B04A523}"/>
                </c:ext>
              </c:extLst>
            </c:dLbl>
            <c:dLbl>
              <c:idx val="22"/>
              <c:layout>
                <c:manualLayout>
                  <c:x val="-4.8123813161770154E-2"/>
                  <c:y val="-5.430397510991390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C71-4271-9369-AEF48B04A523}"/>
                </c:ext>
              </c:extLst>
            </c:dLbl>
            <c:dLbl>
              <c:idx val="23"/>
              <c:layout>
                <c:manualLayout>
                  <c:x val="-4.8130312190641185E-2"/>
                  <c:y val="2.87597117447853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C71-4271-9369-AEF48B04A523}"/>
                </c:ext>
              </c:extLst>
            </c:dLbl>
            <c:dLbl>
              <c:idx val="24"/>
              <c:layout>
                <c:manualLayout>
                  <c:x val="-4.214285620458471E-2"/>
                  <c:y val="-5.061336218307570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C71-4271-9369-AEF48B04A523}"/>
                </c:ext>
              </c:extLst>
            </c:dLbl>
            <c:dLbl>
              <c:idx val="25"/>
              <c:layout>
                <c:manualLayout>
                  <c:x val="-3.965185212682041E-2"/>
                  <c:y val="2.913555762119361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C71-4271-9369-AEF48B04A523}"/>
                </c:ext>
              </c:extLst>
            </c:dLbl>
            <c:dLbl>
              <c:idx val="26"/>
              <c:layout>
                <c:manualLayout>
                  <c:x val="-4.4153856747634994E-2"/>
                  <c:y val="-2.821986617195634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C71-4271-9369-AEF48B04A523}"/>
                </c:ext>
              </c:extLst>
            </c:dLbl>
            <c:dLbl>
              <c:idx val="27"/>
              <c:layout>
                <c:manualLayout>
                  <c:x val="-4.1163352048543614E-2"/>
                  <c:y val="2.638000638307301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C71-4271-9369-AEF48B04A523}"/>
                </c:ext>
              </c:extLst>
            </c:dLbl>
            <c:dLbl>
              <c:idx val="28"/>
              <c:layout>
                <c:manualLayout>
                  <c:x val="-3.8672347970779314E-2"/>
                  <c:y val="-2.008443757980650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CC71-4271-9369-AEF48B04A523}"/>
                </c:ext>
              </c:extLst>
            </c:dLbl>
            <c:dLbl>
              <c:idx val="29"/>
              <c:layout>
                <c:manualLayout>
                  <c:x val="-2.4193328981165371E-2"/>
                  <c:y val="-4.344762533338183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C71-4271-9369-AEF48B04A523}"/>
                </c:ext>
              </c:extLst>
            </c:dLbl>
            <c:dLbl>
              <c:idx val="30"/>
              <c:layout>
                <c:manualLayout>
                  <c:x val="-3.8685346028521361E-2"/>
                  <c:y val="2.093300586182708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C71-4271-9369-AEF48B04A523}"/>
                </c:ext>
              </c:extLst>
            </c:dLbl>
            <c:dLbl>
              <c:idx val="31"/>
              <c:layout>
                <c:manualLayout>
                  <c:x val="-1.6713817719001395E-2"/>
                  <c:y val="2.381657681176942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C71-4271-9369-AEF48B04A523}"/>
                </c:ext>
              </c:extLst>
            </c:dLbl>
            <c:dLbl>
              <c:idx val="32"/>
              <c:layout>
                <c:manualLayout>
                  <c:x val="-3.3703337872992768E-2"/>
                  <c:y val="-2.06749023108833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C71-4271-9369-AEF48B04A523}"/>
                </c:ext>
              </c:extLst>
            </c:dLbl>
            <c:dLbl>
              <c:idx val="33"/>
              <c:layout>
                <c:manualLayout>
                  <c:x val="-2.0722820747360031E-2"/>
                  <c:y val="8.04801115058123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CC71-4271-9369-AEF48B04A523}"/>
                </c:ext>
              </c:extLst>
            </c:dLbl>
            <c:dLbl>
              <c:idx val="34"/>
              <c:layout>
                <c:manualLayout>
                  <c:x val="-4.4205848978603197E-2"/>
                  <c:y val="-2.824881089947178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C71-4271-9369-AEF48B04A523}"/>
                </c:ext>
              </c:extLst>
            </c:dLbl>
            <c:dLbl>
              <c:idx val="35"/>
              <c:layout>
                <c:manualLayout>
                  <c:x val="-2.5231324397045642E-2"/>
                  <c:y val="5.680301464526889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CC71-4271-9369-AEF48B04A523}"/>
                </c:ext>
              </c:extLst>
            </c:dLbl>
            <c:dLbl>
              <c:idx val="36"/>
              <c:layout>
                <c:manualLayout>
                  <c:x val="-4.9213853249615899E-2"/>
                  <c:y val="-3.929781799015066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CC71-4271-9369-AEF48B04A523}"/>
                </c:ext>
              </c:extLst>
            </c:dLbl>
            <c:dLbl>
              <c:idx val="37"/>
              <c:layout>
                <c:manualLayout>
                  <c:x val="-2.8241326182750104E-2"/>
                  <c:y val="2.453484881120427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C71-4271-9369-AEF48B04A523}"/>
                </c:ext>
              </c:extLst>
            </c:dLbl>
            <c:dLbl>
              <c:idx val="38"/>
              <c:layout>
                <c:manualLayout>
                  <c:x val="-4.7228848822049599E-2"/>
                  <c:y val="-3.919229264165100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CC71-4271-9369-AEF48B04A523}"/>
                </c:ext>
              </c:extLst>
            </c:dLbl>
            <c:dLbl>
              <c:idx val="39"/>
              <c:layout>
                <c:manualLayout>
                  <c:x val="-2.7255375438835303E-2"/>
                  <c:y val="2.959706752695693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CC71-4271-9369-AEF48B04A523}"/>
                </c:ext>
              </c:extLst>
            </c:dLbl>
            <c:dLbl>
              <c:idx val="40"/>
              <c:layout>
                <c:manualLayout>
                  <c:x val="-2.5263871982398035E-2"/>
                  <c:y val="-3.700488749586565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CC71-4271-9369-AEF48B04A523}"/>
                </c:ext>
              </c:extLst>
            </c:dLbl>
            <c:dLbl>
              <c:idx val="41"/>
              <c:layout>
                <c:manualLayout>
                  <c:x val="-3.3761881573829262E-2"/>
                  <c:y val="4.118725696984167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C71-4271-9369-AEF48B04A523}"/>
                </c:ext>
              </c:extLst>
            </c:dLbl>
            <c:dLbl>
              <c:idx val="42"/>
              <c:layout>
                <c:manualLayout>
                  <c:x val="-2.4277868797485912E-2"/>
                  <c:y val="2.403651542085270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C71-4271-9369-AEF48B04A523}"/>
                </c:ext>
              </c:extLst>
            </c:dLbl>
            <c:dLbl>
              <c:idx val="43"/>
              <c:layout>
                <c:manualLayout>
                  <c:x val="-2.0787863477067493E-2"/>
                  <c:y val="5.358894081925269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C71-4271-9369-AEF48B04A523}"/>
                </c:ext>
              </c:extLst>
            </c:dLbl>
            <c:dLbl>
              <c:idx val="44"/>
              <c:layout>
                <c:manualLayout>
                  <c:x val="-2.9285873068498721E-2"/>
                  <c:y val="-3.040016607222762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C71-4271-9369-AEF48B04A523}"/>
                </c:ext>
              </c:extLst>
            </c:dLbl>
            <c:dLbl>
              <c:idx val="45"/>
              <c:layout>
                <c:manualLayout>
                  <c:x val="-1.4307353457557638E-2"/>
                  <c:y val="2.109864859431393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C71-4271-9369-AEF48B04A523}"/>
                </c:ext>
              </c:extLst>
            </c:dLbl>
            <c:dLbl>
              <c:idx val="46"/>
              <c:layout>
                <c:manualLayout>
                  <c:x val="-3.1796374232876096E-2"/>
                  <c:y val="-2.879109844069125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C71-4271-9369-AEF48B04A523}"/>
                </c:ext>
              </c:extLst>
            </c:dLbl>
            <c:dLbl>
              <c:idx val="47"/>
              <c:layout>
                <c:manualLayout>
                  <c:x val="-1.4320351515299687E-2"/>
                  <c:y val="2.648583233920296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C71-4271-9369-AEF48B04A523}"/>
                </c:ext>
              </c:extLst>
            </c:dLbl>
            <c:dLbl>
              <c:idx val="48"/>
              <c:layout>
                <c:manualLayout>
                  <c:x val="-2.4316862970712064E-2"/>
                  <c:y val="-3.04801843187723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C71-4271-9369-AEF48B04A523}"/>
                </c:ext>
              </c:extLst>
            </c:dLbl>
            <c:dLbl>
              <c:idx val="49"/>
              <c:layout>
                <c:manualLayout>
                  <c:x val="-1.4832850194368825E-2"/>
                  <c:y val="-1.562112342029888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C71-4271-9369-AEF48B04A523}"/>
                </c:ext>
              </c:extLst>
            </c:dLbl>
            <c:dLbl>
              <c:idx val="50"/>
              <c:layout>
                <c:manualLayout>
                  <c:x val="-2.1832357921818788E-2"/>
                  <c:y val="4.640801599709654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C71-4271-9369-AEF48B04A523}"/>
                </c:ext>
              </c:extLst>
            </c:dLbl>
            <c:dLbl>
              <c:idx val="51"/>
              <c:layout>
                <c:manualLayout>
                  <c:x val="-1.8841853222727349E-2"/>
                  <c:y val="1.764798307498936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C71-4271-9369-AEF48B04A523}"/>
                </c:ext>
              </c:extLst>
            </c:dLbl>
            <c:dLbl>
              <c:idx val="52"/>
              <c:layout>
                <c:manualLayout>
                  <c:x val="-2.933786529946681E-2"/>
                  <c:y val="-2.5675062198675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C71-4271-9369-AEF48B04A523}"/>
                </c:ext>
              </c:extLst>
            </c:dLbl>
            <c:dLbl>
              <c:idx val="53"/>
              <c:layout>
                <c:manualLayout>
                  <c:x val="-1.88548512804694E-2"/>
                  <c:y val="2.963776260137413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C71-4271-9369-AEF48B04A523}"/>
                </c:ext>
              </c:extLst>
            </c:dLbl>
            <c:dLbl>
              <c:idx val="54"/>
              <c:layout>
                <c:manualLayout>
                  <c:x val="-1.9860351551994542E-2"/>
                  <c:y val="6.89220185347731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C71-4271-9369-AEF48B04A523}"/>
                </c:ext>
              </c:extLst>
            </c:dLbl>
            <c:dLbl>
              <c:idx val="55"/>
              <c:layout>
                <c:manualLayout>
                  <c:x val="-4.0346428496272624E-2"/>
                  <c:y val="-2.755269028778658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C71-4271-9369-AEF48B04A523}"/>
                </c:ext>
              </c:extLst>
            </c:dLbl>
            <c:dLbl>
              <c:idx val="56"/>
              <c:layout>
                <c:manualLayout>
                  <c:x val="-1.9873402050733915E-2"/>
                  <c:y val="2.937867089568490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C71-4271-9369-AEF48B04A523}"/>
                </c:ext>
              </c:extLst>
            </c:dLbl>
            <c:dLbl>
              <c:idx val="57"/>
              <c:layout>
                <c:manualLayout>
                  <c:x val="-3.1867915991454526E-2"/>
                  <c:y val="-2.049144138628657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C71-4271-9369-AEF48B04A523}"/>
                </c:ext>
              </c:extLst>
            </c:dLbl>
            <c:dLbl>
              <c:idx val="58"/>
              <c:layout>
                <c:manualLayout>
                  <c:x val="-1.4891393895205319E-2"/>
                  <c:y val="3.488514239318586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CC71-4271-9369-AEF48B04A523}"/>
                </c:ext>
              </c:extLst>
            </c:dLbl>
            <c:dLbl>
              <c:idx val="59"/>
              <c:layout>
                <c:manualLayout>
                  <c:x val="-1.7894896652038701E-2"/>
                  <c:y val="3.933221423274861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CC71-4271-9369-AEF48B04A523}"/>
                </c:ext>
              </c:extLst>
            </c:dLbl>
            <c:dLbl>
              <c:idx val="60"/>
              <c:layout>
                <c:manualLayout>
                  <c:x val="-3.188741307806766E-2"/>
                  <c:y val="-6.784187145341742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CC71-4271-9369-AEF48B04A523}"/>
                </c:ext>
              </c:extLst>
            </c:dLbl>
            <c:dLbl>
              <c:idx val="61"/>
              <c:layout>
                <c:manualLayout>
                  <c:x val="-1.396580054633092E-2"/>
                  <c:y val="1.823804833990421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CC71-4271-9369-AEF48B04A523}"/>
                </c:ext>
              </c:extLst>
            </c:dLbl>
            <c:dLbl>
              <c:idx val="62"/>
              <c:layout>
                <c:manualLayout>
                  <c:x val="-1.2338160527136859E-2"/>
                  <c:y val="3.908868534290353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CC71-4271-9369-AEF48B04A523}"/>
                </c:ext>
              </c:extLst>
            </c:dLbl>
            <c:dLbl>
              <c:idx val="63"/>
              <c:layout>
                <c:manualLayout>
                  <c:x val="-2.3104611923509513E-2"/>
                  <c:y val="-2.179281161283420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CC71-4271-9369-AEF48B04A523}"/>
                </c:ext>
              </c:extLst>
            </c:dLbl>
            <c:dLbl>
              <c:idx val="64"/>
              <c:layout>
                <c:manualLayout>
                  <c:x val="-2.5379554828373681E-2"/>
                  <c:y val="-5.493063367079117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CC71-4271-9369-AEF48B04A523}"/>
                </c:ext>
              </c:extLst>
            </c:dLbl>
            <c:dLbl>
              <c:idx val="65"/>
              <c:layout>
                <c:manualLayout>
                  <c:x val="-2.4157941795737096E-2"/>
                  <c:y val="2.718820861677994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CC71-4271-9369-AEF48B04A523}"/>
                </c:ext>
              </c:extLst>
            </c:dLbl>
            <c:dLbl>
              <c:idx val="66"/>
              <c:layout>
                <c:manualLayout>
                  <c:x val="-2.743188569960223E-2"/>
                  <c:y val="-2.54419983216384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CC71-4271-9369-AEF48B04A523}"/>
                </c:ext>
              </c:extLst>
            </c:dLbl>
            <c:dLbl>
              <c:idx val="67"/>
              <c:layout>
                <c:manualLayout>
                  <c:x val="-1.5720814618452442E-2"/>
                  <c:y val="2.598068098630518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CC71-4271-9369-AEF48B04A523}"/>
                </c:ext>
              </c:extLst>
            </c:dLbl>
            <c:dLbl>
              <c:idx val="68"/>
              <c:layout>
                <c:manualLayout>
                  <c:x val="-1.4998702085316284E-2"/>
                  <c:y val="5.357401753352258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CC71-4271-9369-AEF48B04A523}"/>
                </c:ext>
              </c:extLst>
            </c:dLbl>
            <c:dLbl>
              <c:idx val="69"/>
              <c:layout>
                <c:manualLayout>
                  <c:x val="-2.7263654980190438E-2"/>
                  <c:y val="-4.918492331315731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CC71-4271-9369-AEF48B04A523}"/>
                </c:ext>
              </c:extLst>
            </c:dLbl>
            <c:dLbl>
              <c:idx val="70"/>
              <c:layout>
                <c:manualLayout>
                  <c:x val="-2.2046090392547093E-2"/>
                  <c:y val="3.141035941935829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CC71-4271-9369-AEF48B04A523}"/>
                </c:ext>
              </c:extLst>
            </c:dLbl>
            <c:dLbl>
              <c:idx val="71"/>
              <c:layout>
                <c:manualLayout>
                  <c:x val="-1.6828473363906422E-2"/>
                  <c:y val="7.168907457996315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CC71-4271-9369-AEF48B04A523}"/>
                </c:ext>
              </c:extLst>
            </c:dLbl>
            <c:dLbl>
              <c:idx val="72"/>
              <c:layout>
                <c:manualLayout>
                  <c:x val="-3.0092427257781544E-2"/>
                  <c:y val="-4.225275412002080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8-CC71-4271-9369-AEF48B04A523}"/>
                </c:ext>
              </c:extLst>
            </c:dLbl>
            <c:dLbl>
              <c:idx val="73"/>
              <c:layout>
                <c:manualLayout>
                  <c:x val="-2.5374363169638734E-2"/>
                  <c:y val="3.621993679361502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9-CC71-4271-9369-AEF48B04A523}"/>
                </c:ext>
              </c:extLst>
            </c:dLbl>
            <c:dLbl>
              <c:idx val="74"/>
              <c:layout>
                <c:manualLayout>
                  <c:x val="-1.3663239647491625E-2"/>
                  <c:y val="1.511257521381247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A-CC71-4271-9369-AEF48B04A523}"/>
                </c:ext>
              </c:extLst>
            </c:dLbl>
            <c:dLbl>
              <c:idx val="75"/>
              <c:layout>
                <c:manualLayout>
                  <c:x val="-1.3466533466533393E-2"/>
                  <c:y val="-3.465656078704455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B-CC71-4271-9369-AEF48B04A523}"/>
                </c:ext>
              </c:extLst>
            </c:dLbl>
            <c:dLbl>
              <c:idx val="76"/>
              <c:layout>
                <c:manualLayout>
                  <c:x val="-8.4715284715284559E-3"/>
                  <c:y val="-6.505722498973343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C-CC71-4271-9369-AEF48B04A523}"/>
                </c:ext>
              </c:extLst>
            </c:dLbl>
            <c:dLbl>
              <c:idx val="77"/>
              <c:layout>
                <c:manualLayout>
                  <c:x val="-4.662004662004662E-3"/>
                  <c:y val="4.988662131519282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D-CC71-4271-9369-AEF48B04A523}"/>
                </c:ext>
              </c:extLst>
            </c:dLbl>
            <c:dLbl>
              <c:idx val="78"/>
              <c:layout>
                <c:manualLayout>
                  <c:x val="-1.9851831351581188E-2"/>
                  <c:y val="-0.10696205770196518"/>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CC71-4271-9369-AEF48B04A523}"/>
                </c:ext>
              </c:extLst>
            </c:dLbl>
            <c:dLbl>
              <c:idx val="79"/>
              <c:layout>
                <c:manualLayout>
                  <c:x val="-5.1957042730543896E-3"/>
                  <c:y val="-9.791023450290990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F-CC71-4271-9369-AEF48B04A523}"/>
                </c:ext>
              </c:extLst>
            </c:dLbl>
            <c:dLbl>
              <c:idx val="80"/>
              <c:layout>
                <c:manualLayout>
                  <c:x val="-7.3594548551959502E-3"/>
                  <c:y val="7.353973610441551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0-CC71-4271-9369-AEF48B04A523}"/>
                </c:ext>
              </c:extLst>
            </c:dLbl>
            <c:dLbl>
              <c:idx val="82"/>
              <c:layout>
                <c:manualLayout>
                  <c:x val="-1.3038046564452059E-2"/>
                  <c:y val="3.283982359347936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1-CC71-4271-9369-AEF48B04A523}"/>
                </c:ext>
              </c:extLst>
            </c:dLbl>
            <c:dLbl>
              <c:idx val="88"/>
              <c:layout>
                <c:manualLayout>
                  <c:x val="-1.603139326828187E-2"/>
                  <c:y val="-7.082490213944009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2-CC71-4271-9369-AEF48B04A523}"/>
                </c:ext>
              </c:extLst>
            </c:dLbl>
            <c:dLbl>
              <c:idx val="89"/>
              <c:layout>
                <c:manualLayout>
                  <c:x val="-3.5308516822752517E-2"/>
                  <c:y val="-4.042861402060725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CC71-4271-9369-AEF48B04A523}"/>
                </c:ext>
              </c:extLst>
            </c:dLbl>
            <c:dLbl>
              <c:idx val="90"/>
              <c:layout>
                <c:manualLayout>
                  <c:x val="-2.5669955045517192E-2"/>
                  <c:y val="-0.10101139940895837"/>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4-CC71-4271-9369-AEF48B04A523}"/>
                </c:ext>
              </c:extLst>
            </c:dLbl>
            <c:dLbl>
              <c:idx val="91"/>
              <c:layout>
                <c:manualLayout>
                  <c:x val="8.9832885731004793E-3"/>
                  <c:y val="-5.41389005724711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5-CC71-4271-9369-AEF48B04A523}"/>
                </c:ext>
              </c:extLst>
            </c:dLbl>
            <c:dLbl>
              <c:idx val="96"/>
              <c:layout>
                <c:manualLayout>
                  <c:x val="-5.0721770493891649E-2"/>
                  <c:y val="2.782811092459829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6-CC71-4271-9369-AEF48B04A523}"/>
                </c:ext>
              </c:extLst>
            </c:dLbl>
            <c:dLbl>
              <c:idx val="97"/>
              <c:layout>
                <c:manualLayout>
                  <c:x val="-5.6318848979535312E-2"/>
                  <c:y val="-7.036707869191365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7-CC71-4271-9369-AEF48B04A523}"/>
                </c:ext>
              </c:extLst>
            </c:dLbl>
            <c:dLbl>
              <c:idx val="100"/>
              <c:layout>
                <c:manualLayout>
                  <c:x val="-5.4746251403750029E-2"/>
                  <c:y val="-9.212407642184695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8-CC71-4271-9369-AEF48B04A523}"/>
                </c:ext>
              </c:extLst>
            </c:dLbl>
            <c:dLbl>
              <c:idx val="101"/>
              <c:layout>
                <c:manualLayout>
                  <c:x val="-5.0883113284778979E-2"/>
                  <c:y val="-4.144426937135602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9-CC71-4271-9369-AEF48B04A523}"/>
                </c:ext>
              </c:extLst>
            </c:dLbl>
            <c:dLbl>
              <c:idx val="102"/>
              <c:layout>
                <c:manualLayout>
                  <c:x val="-5.7593158429789092E-2"/>
                  <c:y val="-0.13312935367034653"/>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CC71-4271-9369-AEF48B04A523}"/>
                </c:ext>
              </c:extLst>
            </c:dLbl>
            <c:dLbl>
              <c:idx val="106"/>
              <c:layout>
                <c:manualLayout>
                  <c:x val="-4.7705556097566874E-2"/>
                  <c:y val="-6.24923239180438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B-CC71-4271-9369-AEF48B04A523}"/>
                </c:ext>
              </c:extLst>
            </c:dLbl>
            <c:dLbl>
              <c:idx val="110"/>
              <c:layout>
                <c:manualLayout>
                  <c:x val="-1.4690635696514739E-2"/>
                  <c:y val="-5.10162093141986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C-CC71-4271-9369-AEF48B04A523}"/>
                </c:ext>
              </c:extLst>
            </c:dLbl>
            <c:dLbl>
              <c:idx val="114"/>
              <c:layout>
                <c:manualLayout>
                  <c:x val="-3.6871834449625447E-2"/>
                  <c:y val="-0.10485677486670825"/>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D-CC71-4271-9369-AEF48B04A523}"/>
                </c:ext>
              </c:extLst>
            </c:dLbl>
            <c:dLbl>
              <c:idx val="123"/>
              <c:layout>
                <c:manualLayout>
                  <c:x val="-2.3766408335421988E-2"/>
                  <c:y val="-4.505791910803649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E-CC71-4271-9369-AEF48B04A523}"/>
                </c:ext>
              </c:extLst>
            </c:dLbl>
            <c:dLbl>
              <c:idx val="128"/>
              <c:layout>
                <c:manualLayout>
                  <c:x val="-2.0127469884102477E-2"/>
                  <c:y val="-5.788594541168387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F-CC71-4271-9369-AEF48B04A523}"/>
                </c:ext>
              </c:extLst>
            </c:dLbl>
            <c:dLbl>
              <c:idx val="143"/>
              <c:layout>
                <c:manualLayout>
                  <c:x val="-5.0496470796492457E-2"/>
                  <c:y val="-6.732637180044014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0-CC71-4271-9369-AEF48B04A523}"/>
                </c:ext>
              </c:extLst>
            </c:dLbl>
            <c:dLbl>
              <c:idx val="147"/>
              <c:layout>
                <c:manualLayout>
                  <c:x val="-1.5186965480559891E-2"/>
                  <c:y val="-6.647958029950597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1-CC71-4271-9369-AEF48B04A523}"/>
                </c:ext>
              </c:extLst>
            </c:dLbl>
            <c:dLbl>
              <c:idx val="149"/>
              <c:layout>
                <c:manualLayout>
                  <c:x val="-3.0308748437646103E-2"/>
                  <c:y val="4.455853892565488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2-CC71-4271-9369-AEF48B04A523}"/>
                </c:ext>
              </c:extLst>
            </c:dLbl>
            <c:dLbl>
              <c:idx val="151"/>
              <c:layout>
                <c:manualLayout>
                  <c:x val="-2.5260378538406049E-2"/>
                  <c:y val="-0.15770035118243847"/>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3-CC71-4271-9369-AEF48B04A523}"/>
                </c:ext>
              </c:extLst>
            </c:dLbl>
            <c:dLbl>
              <c:idx val="152"/>
              <c:layout>
                <c:manualLayout>
                  <c:x val="-1.5329936893721951E-2"/>
                  <c:y val="-6.687729285089677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4-CC71-4271-9369-AEF48B04A523}"/>
                </c:ext>
              </c:extLst>
            </c:dLbl>
            <c:dLbl>
              <c:idx val="153"/>
              <c:layout>
                <c:manualLayout>
                  <c:x val="-2.0842293862337522E-2"/>
                  <c:y val="-0.11461273931909496"/>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5-CC71-4271-9369-AEF48B04A523}"/>
                </c:ext>
              </c:extLst>
            </c:dLbl>
            <c:dLbl>
              <c:idx val="158"/>
              <c:layout>
                <c:manualLayout>
                  <c:x val="-1.5253703120075651E-2"/>
                  <c:y val="-4.078915012675285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6-CC71-4271-9369-AEF48B04A523}"/>
                </c:ext>
              </c:extLst>
            </c:dLbl>
            <c:dLbl>
              <c:idx val="159"/>
              <c:layout>
                <c:manualLayout>
                  <c:x val="-1.1156634100220691E-2"/>
                  <c:y val="-8.42427370428092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7-CC71-4271-9369-AEF48B04A523}"/>
                </c:ext>
              </c:extLst>
            </c:dLbl>
            <c:dLbl>
              <c:idx val="164"/>
              <c:layout>
                <c:manualLayout>
                  <c:x val="-2.3008340523438622E-3"/>
                  <c:y val="-8.540925266903914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8-CC71-4271-9369-AEF48B04A523}"/>
                </c:ext>
              </c:extLst>
            </c:dLbl>
            <c:dLbl>
              <c:idx val="197"/>
              <c:layout>
                <c:manualLayout>
                  <c:x val="-3.9342972361560763E-3"/>
                  <c:y val="-6.095238095238095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9-CC71-4271-9369-AEF48B04A523}"/>
                </c:ext>
              </c:extLst>
            </c:dLbl>
            <c:dLbl>
              <c:idx val="199"/>
              <c:layout>
                <c:manualLayout>
                  <c:x val="-5.5725828921704117E-3"/>
                  <c:y val="-3.047619047619047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A-CC71-4271-9369-AEF48B04A523}"/>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sume_euro_0626_graf!$C$2:$H$2</c:f>
              <c:strCache>
                <c:ptCount val="6"/>
                <c:pt idx="0">
                  <c:v>Ianuarie 2026</c:v>
                </c:pt>
                <c:pt idx="1">
                  <c:v>Februarie 2026</c:v>
                </c:pt>
                <c:pt idx="2">
                  <c:v>Martie 2026</c:v>
                </c:pt>
                <c:pt idx="3">
                  <c:v>Aprilie 2026</c:v>
                </c:pt>
                <c:pt idx="4">
                  <c:v>Mai 2026</c:v>
                </c:pt>
                <c:pt idx="5">
                  <c:v>Iunie 2026</c:v>
                </c:pt>
              </c:strCache>
            </c:strRef>
          </c:cat>
          <c:val>
            <c:numRef>
              <c:f>sume_euro_0626_graf!$C$3:$H$3</c:f>
              <c:numCache>
                <c:formatCode>#,##0</c:formatCode>
                <c:ptCount val="6"/>
                <c:pt idx="0">
                  <c:v>355535573.22340012</c:v>
                </c:pt>
                <c:pt idx="1">
                  <c:v>395153501</c:v>
                </c:pt>
                <c:pt idx="2">
                  <c:v>400552962</c:v>
                </c:pt>
                <c:pt idx="3">
                  <c:v>392870297</c:v>
                </c:pt>
                <c:pt idx="4">
                  <c:v>383909414</c:v>
                </c:pt>
                <c:pt idx="5">
                  <c:v>376932457</c:v>
                </c:pt>
              </c:numCache>
            </c:numRef>
          </c:val>
          <c:smooth val="0"/>
          <c:extLst>
            <c:ext xmlns:c16="http://schemas.microsoft.com/office/drawing/2014/chart" uri="{C3380CC4-5D6E-409C-BE32-E72D297353CC}">
              <c16:uniqueId val="{0000006B-CC71-4271-9369-AEF48B04A523}"/>
            </c:ext>
          </c:extLst>
        </c:ser>
        <c:ser>
          <c:idx val="1"/>
          <c:order val="1"/>
          <c:tx>
            <c:strRef>
              <c:f>sume_euro_0626_graf!$B$4</c:f>
              <c:strCache>
                <c:ptCount val="1"/>
              </c:strCache>
            </c:strRef>
          </c:tx>
          <c:dLbls>
            <c:dLbl>
              <c:idx val="0"/>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C-CC71-4271-9369-AEF48B04A523}"/>
                </c:ext>
              </c:extLst>
            </c:dLbl>
            <c:dLbl>
              <c:idx val="1"/>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D-CC71-4271-9369-AEF48B04A523}"/>
                </c:ext>
              </c:extLst>
            </c:dLbl>
            <c:dLbl>
              <c:idx val="2"/>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E-CC71-4271-9369-AEF48B04A523}"/>
                </c:ext>
              </c:extLst>
            </c:dLbl>
            <c:dLbl>
              <c:idx val="3"/>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F-CC71-4271-9369-AEF48B04A523}"/>
                </c:ext>
              </c:extLst>
            </c:dLbl>
            <c:dLbl>
              <c:idx val="4"/>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0-CC71-4271-9369-AEF48B04A523}"/>
                </c:ext>
              </c:extLst>
            </c:dLbl>
            <c:dLbl>
              <c:idx val="5"/>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1-CC71-4271-9369-AEF48B04A523}"/>
                </c:ext>
              </c:extLst>
            </c:dLbl>
            <c:dLbl>
              <c:idx val="6"/>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2-CC71-4271-9369-AEF48B04A523}"/>
                </c:ext>
              </c:extLst>
            </c:dLbl>
            <c:dLbl>
              <c:idx val="7"/>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3-CC71-4271-9369-AEF48B04A523}"/>
                </c:ext>
              </c:extLst>
            </c:dLbl>
            <c:dLbl>
              <c:idx val="8"/>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4-CC71-4271-9369-AEF48B04A523}"/>
                </c:ext>
              </c:extLst>
            </c:dLbl>
            <c:dLbl>
              <c:idx val="9"/>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5-CC71-4271-9369-AEF48B04A523}"/>
                </c:ext>
              </c:extLst>
            </c:dLbl>
            <c:dLbl>
              <c:idx val="10"/>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6-CC71-4271-9369-AEF48B04A523}"/>
                </c:ext>
              </c:extLst>
            </c:dLbl>
            <c:dLbl>
              <c:idx val="11"/>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7-CC71-4271-9369-AEF48B04A523}"/>
                </c:ext>
              </c:extLst>
            </c:dLbl>
            <c:dLbl>
              <c:idx val="12"/>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8-CC71-4271-9369-AEF48B04A523}"/>
                </c:ext>
              </c:extLst>
            </c:dLbl>
            <c:dLbl>
              <c:idx val="13"/>
              <c:spPr>
                <a:noFill/>
                <a:ln w="25400">
                  <a:noFill/>
                </a:ln>
              </c:spPr>
              <c:txPr>
                <a:bodyPr/>
                <a:lstStyle/>
                <a:p>
                  <a:pPr>
                    <a:defRPr sz="16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9-CC71-4271-9369-AEF48B04A523}"/>
                </c:ext>
              </c:extLst>
            </c:dLbl>
            <c:spPr>
              <a:noFill/>
              <a:ln w="25400">
                <a:noFill/>
              </a:ln>
            </c:spPr>
            <c:txPr>
              <a:bodyPr wrap="square" lIns="38100" tIns="19050" rIns="38100" bIns="19050" anchor="ctr">
                <a:spAutoFit/>
              </a:bodyPr>
              <a:lstStyle/>
              <a:p>
                <a:pPr>
                  <a:defRPr sz="16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sume_euro_0626_graf!$C$2:$H$2</c:f>
              <c:strCache>
                <c:ptCount val="6"/>
                <c:pt idx="0">
                  <c:v>Ianuarie 2026</c:v>
                </c:pt>
                <c:pt idx="1">
                  <c:v>Februarie 2026</c:v>
                </c:pt>
                <c:pt idx="2">
                  <c:v>Martie 2026</c:v>
                </c:pt>
                <c:pt idx="3">
                  <c:v>Aprilie 2026</c:v>
                </c:pt>
                <c:pt idx="4">
                  <c:v>Mai 2026</c:v>
                </c:pt>
                <c:pt idx="5">
                  <c:v>Iunie 2026</c:v>
                </c:pt>
              </c:strCache>
            </c:strRef>
          </c:cat>
          <c:val>
            <c:numRef>
              <c:f>sume_euro_0626_graf!$C$4:$H$4</c:f>
            </c:numRef>
          </c:val>
          <c:smooth val="0"/>
          <c:extLst>
            <c:ext xmlns:c16="http://schemas.microsoft.com/office/drawing/2014/chart" uri="{C3380CC4-5D6E-409C-BE32-E72D297353CC}">
              <c16:uniqueId val="{0000007A-CC71-4271-9369-AEF48B04A523}"/>
            </c:ext>
          </c:extLst>
        </c:ser>
        <c:ser>
          <c:idx val="2"/>
          <c:order val="2"/>
          <c:tx>
            <c:strRef>
              <c:f>sume_euro_0626_graf!$B$5</c:f>
              <c:strCache>
                <c:ptCount val="1"/>
                <c:pt idx="0">
                  <c:v>LEI</c:v>
                </c:pt>
              </c:strCache>
            </c:strRef>
          </c:tx>
          <c:spPr>
            <a:ln w="38100">
              <a:solidFill>
                <a:srgbClr val="FF00FF"/>
              </a:solidFill>
              <a:prstDash val="solid"/>
            </a:ln>
          </c:spPr>
          <c:marker>
            <c:symbol val="triangle"/>
            <c:size val="9"/>
            <c:spPr>
              <a:solidFill>
                <a:srgbClr val="FF00FF"/>
              </a:solidFill>
              <a:ln>
                <a:solidFill>
                  <a:srgbClr val="FF00FF"/>
                </a:solidFill>
                <a:prstDash val="solid"/>
              </a:ln>
            </c:spPr>
          </c:marker>
          <c:dLbls>
            <c:dLbl>
              <c:idx val="0"/>
              <c:layout>
                <c:manualLayout>
                  <c:x val="-7.7294685990338161E-2"/>
                  <c:y val="3.960395010422023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B-CC71-4271-9369-AEF48B04A523}"/>
                </c:ext>
              </c:extLst>
            </c:dLbl>
            <c:dLbl>
              <c:idx val="1"/>
              <c:layout>
                <c:manualLayout>
                  <c:x val="-0.12753623188405799"/>
                  <c:y val="-3.630362092886855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C-CC71-4271-9369-AEF48B04A523}"/>
                </c:ext>
              </c:extLst>
            </c:dLbl>
            <c:dLbl>
              <c:idx val="2"/>
              <c:layout>
                <c:manualLayout>
                  <c:x val="-9.2753623188405868E-2"/>
                  <c:y val="-5.940592515633035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CC71-4271-9369-AEF48B04A523}"/>
                </c:ext>
              </c:extLst>
            </c:dLbl>
            <c:dLbl>
              <c:idx val="3"/>
              <c:layout>
                <c:manualLayout>
                  <c:x val="-8.6956521739130571E-2"/>
                  <c:y val="-7.2607241857737106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E-CC71-4271-9369-AEF48B04A523}"/>
                </c:ext>
              </c:extLst>
            </c:dLbl>
            <c:dLbl>
              <c:idx val="4"/>
              <c:layout>
                <c:manualLayout>
                  <c:x val="-3.7314009661835623E-2"/>
                  <c:y val="-8.763519659052515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F-CC71-4271-9369-AEF48B04A523}"/>
                </c:ext>
              </c:extLst>
            </c:dLbl>
            <c:dLbl>
              <c:idx val="5"/>
              <c:layout>
                <c:manualLayout>
                  <c:x val="-4.5942498862329262E-2"/>
                  <c:y val="-4.434283990136866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0-CC71-4271-9369-AEF48B04A523}"/>
                </c:ext>
              </c:extLst>
            </c:dLbl>
            <c:dLbl>
              <c:idx val="152"/>
              <c:layout>
                <c:manualLayout>
                  <c:x val="-1.8166369292083095E-2"/>
                  <c:y val="-8.762721426381757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1-CC71-4271-9369-AEF48B04A523}"/>
                </c:ext>
              </c:extLst>
            </c:dLbl>
            <c:dLbl>
              <c:idx val="156"/>
              <c:layout>
                <c:manualLayout>
                  <c:x val="-1.8469815445776461E-2"/>
                  <c:y val="-4.710018478241850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2-CC71-4271-9369-AEF48B04A523}"/>
                </c:ext>
              </c:extLst>
            </c:dLbl>
            <c:dLbl>
              <c:idx val="158"/>
              <c:spPr>
                <a:noFill/>
                <a:ln w="25400">
                  <a:noFill/>
                </a:ln>
              </c:spPr>
              <c:txPr>
                <a:bodyPr/>
                <a:lstStyle/>
                <a:p>
                  <a:pPr>
                    <a:defRPr sz="9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83-CC71-4271-9369-AEF48B04A523}"/>
                </c:ext>
              </c:extLst>
            </c:dLbl>
            <c:dLbl>
              <c:idx val="159"/>
              <c:layout>
                <c:manualLayout>
                  <c:x val="-7.1436075217985512E-3"/>
                  <c:y val="-2.929762826356986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4-CC71-4271-9369-AEF48B04A523}"/>
                </c:ext>
              </c:extLst>
            </c:dLbl>
            <c:dLbl>
              <c:idx val="163"/>
              <c:layout>
                <c:manualLayout>
                  <c:x val="-4.8323185464389757E-4"/>
                  <c:y val="8.9890987697318292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5-CC71-4271-9369-AEF48B04A523}"/>
                </c:ext>
              </c:extLst>
            </c:dLbl>
            <c:dLbl>
              <c:idx val="164"/>
              <c:layout>
                <c:manualLayout>
                  <c:x val="0"/>
                  <c:y val="-2.846975088967971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6-CC71-4271-9369-AEF48B04A523}"/>
                </c:ext>
              </c:extLst>
            </c:dLbl>
            <c:dLbl>
              <c:idx val="185"/>
              <c:layout>
                <c:manualLayout>
                  <c:x val="-7.5504676519787496E-3"/>
                  <c:y val="2.4722984690297468E-3"/>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7-CC71-4271-9369-AEF48B04A523}"/>
                </c:ext>
              </c:extLst>
            </c:dLbl>
            <c:dLbl>
              <c:idx val="190"/>
              <c:layout>
                <c:manualLayout>
                  <c:x val="8.3620779763783561E-4"/>
                  <c:y val="3.8095238095238099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8-CC71-4271-9369-AEF48B04A523}"/>
                </c:ext>
              </c:extLst>
            </c:dLbl>
            <c:dLbl>
              <c:idx val="191"/>
              <c:layout>
                <c:manualLayout>
                  <c:x val="-3.3448311905508519E-3"/>
                  <c:y val="-5.333333333333333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9-CC71-4271-9369-AEF48B04A523}"/>
                </c:ext>
              </c:extLst>
            </c:dLbl>
            <c:dLbl>
              <c:idx val="195"/>
              <c:layout>
                <c:manualLayout>
                  <c:x val="0"/>
                  <c:y val="-4.3174603174603178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CC71-4271-9369-AEF48B04A523}"/>
                </c:ext>
              </c:extLst>
            </c:dLbl>
            <c:dLbl>
              <c:idx val="197"/>
              <c:layout>
                <c:manualLayout>
                  <c:x val="-2.0851775351627817E-2"/>
                  <c:y val="-4.5714285714285714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B-CC71-4271-9369-AEF48B04A523}"/>
                </c:ext>
              </c:extLst>
            </c:dLbl>
            <c:dLbl>
              <c:idx val="199"/>
              <c:layout>
                <c:manualLayout>
                  <c:x val="-2.2290331568682086E-3"/>
                  <c:y val="-4.063492063492063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CC71-4271-9369-AEF48B04A523}"/>
                </c:ext>
              </c:extLst>
            </c:dLbl>
            <c:dLbl>
              <c:idx val="203"/>
              <c:layout>
                <c:manualLayout>
                  <c:x val="-4.6884639111659472E-2"/>
                  <c:y val="4.9937578027465668E-3"/>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CC71-4271-9369-AEF48B04A523}"/>
                </c:ext>
              </c:extLst>
            </c:dLbl>
            <c:dLbl>
              <c:idx val="204"/>
              <c:layout>
                <c:manualLayout>
                  <c:x val="-2.0563438206868189E-2"/>
                  <c:y val="2.247191011235955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CC71-4271-9369-AEF48B04A523}"/>
                </c:ext>
              </c:extLst>
            </c:dLbl>
            <c:dLbl>
              <c:idx val="205"/>
              <c:layout>
                <c:manualLayout>
                  <c:x val="-3.4546576187538557E-2"/>
                  <c:y val="-1.498127340823970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CC71-4271-9369-AEF48B04A523}"/>
                </c:ext>
              </c:extLst>
            </c:dLbl>
            <c:dLbl>
              <c:idx val="206"/>
              <c:layout>
                <c:manualLayout>
                  <c:x val="-1.7273288093769278E-2"/>
                  <c:y val="-2.2471910112359557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CC71-4271-9369-AEF48B04A523}"/>
                </c:ext>
              </c:extLst>
            </c:dLbl>
            <c:dLbl>
              <c:idx val="207"/>
              <c:layout>
                <c:manualLayout>
                  <c:x val="-5.7577626979230925E-2"/>
                  <c:y val="-4.244694132334581E-2"/>
                </c:manualLayout>
              </c:layout>
              <c:spPr>
                <a:noFill/>
                <a:ln w="25400">
                  <a:noFill/>
                </a:ln>
              </c:spPr>
              <c:txPr>
                <a:bodyPr/>
                <a:lstStyle/>
                <a:p>
                  <a:pPr>
                    <a:defRPr sz="900" b="1"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CC71-4271-9369-AEF48B04A523}"/>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sume_euro_0626_graf!$C$2:$H$2</c:f>
              <c:strCache>
                <c:ptCount val="6"/>
                <c:pt idx="0">
                  <c:v>Ianuarie 2026</c:v>
                </c:pt>
                <c:pt idx="1">
                  <c:v>Februarie 2026</c:v>
                </c:pt>
                <c:pt idx="2">
                  <c:v>Martie 2026</c:v>
                </c:pt>
                <c:pt idx="3">
                  <c:v>Aprilie 2026</c:v>
                </c:pt>
                <c:pt idx="4">
                  <c:v>Mai 2026</c:v>
                </c:pt>
                <c:pt idx="5">
                  <c:v>Iunie 2026</c:v>
                </c:pt>
              </c:strCache>
            </c:strRef>
          </c:cat>
          <c:val>
            <c:numRef>
              <c:f>sume_euro_0626_graf!$C$5:$H$5</c:f>
              <c:numCache>
                <c:formatCode>#,##0</c:formatCode>
                <c:ptCount val="6"/>
                <c:pt idx="0">
                  <c:v>1811098210</c:v>
                </c:pt>
                <c:pt idx="1">
                  <c:v>2014769153</c:v>
                </c:pt>
                <c:pt idx="2">
                  <c:v>2087081207</c:v>
                </c:pt>
                <c:pt idx="3">
                  <c:v>2056243846</c:v>
                </c:pt>
                <c:pt idx="4">
                  <c:v>2012798667</c:v>
                </c:pt>
                <c:pt idx="5">
                  <c:v>1976709193</c:v>
                </c:pt>
              </c:numCache>
            </c:numRef>
          </c:val>
          <c:smooth val="0"/>
          <c:extLst>
            <c:ext xmlns:c16="http://schemas.microsoft.com/office/drawing/2014/chart" uri="{C3380CC4-5D6E-409C-BE32-E72D297353CC}">
              <c16:uniqueId val="{00000092-CC71-4271-9369-AEF48B04A523}"/>
            </c:ext>
          </c:extLst>
        </c:ser>
        <c:dLbls>
          <c:showLegendKey val="0"/>
          <c:showVal val="0"/>
          <c:showCatName val="0"/>
          <c:showSerName val="0"/>
          <c:showPercent val="0"/>
          <c:showBubbleSize val="0"/>
        </c:dLbls>
        <c:marker val="1"/>
        <c:smooth val="0"/>
        <c:axId val="905783584"/>
        <c:axId val="1"/>
      </c:lineChart>
      <c:catAx>
        <c:axId val="905783584"/>
        <c:scaling>
          <c:orientation val="minMax"/>
        </c:scaling>
        <c:delete val="0"/>
        <c:axPos val="b"/>
        <c:title>
          <c:tx>
            <c:rich>
              <a:bodyPr/>
              <a:lstStyle/>
              <a:p>
                <a:pPr>
                  <a:defRPr sz="1000" b="1" i="0" u="none" strike="noStrike" baseline="0">
                    <a:solidFill>
                      <a:srgbClr val="333399"/>
                    </a:solidFill>
                    <a:latin typeface="Arial"/>
                    <a:ea typeface="Arial"/>
                    <a:cs typeface="Arial"/>
                  </a:defRPr>
                </a:pPr>
                <a:r>
                  <a:rPr lang="en-US" sz="1000" baseline="0"/>
                  <a:t>Luna de referinta</a:t>
                </a:r>
              </a:p>
            </c:rich>
          </c:tx>
          <c:layout>
            <c:manualLayout>
              <c:xMode val="edge"/>
              <c:yMode val="edge"/>
              <c:x val="0.48851138180809889"/>
              <c:y val="0.9353757817309873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ysClr val="windowText" lastClr="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2400000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900" b="1" i="0" u="none" strike="noStrike" baseline="0">
                <a:solidFill>
                  <a:sysClr val="windowText" lastClr="000000"/>
                </a:solidFill>
                <a:latin typeface="Arial"/>
                <a:ea typeface="Arial"/>
                <a:cs typeface="Arial"/>
              </a:defRPr>
            </a:pPr>
            <a:endParaRPr lang="en-US"/>
          </a:p>
        </c:txPr>
        <c:crossAx val="905783584"/>
        <c:crosses val="autoZero"/>
        <c:crossBetween val="between"/>
        <c:majorUnit val="200000000"/>
        <c:minorUnit val="20000000"/>
      </c:valAx>
      <c:spPr>
        <a:solidFill>
          <a:schemeClr val="accent5">
            <a:lumMod val="20000"/>
            <a:lumOff val="80000"/>
          </a:schemeClr>
        </a:solidFill>
        <a:ln w="12700">
          <a:solidFill>
            <a:srgbClr val="808080"/>
          </a:solidFill>
          <a:prstDash val="solid"/>
        </a:ln>
      </c:spPr>
    </c:plotArea>
    <c:legend>
      <c:legendPos val="r"/>
      <c:layout>
        <c:manualLayout>
          <c:xMode val="edge"/>
          <c:yMode val="edge"/>
          <c:x val="0.34684047996171247"/>
          <c:y val="3.292181069958848E-2"/>
          <c:w val="0.30631964781536897"/>
          <c:h val="6.5843880626032858E-2"/>
        </c:manualLayout>
      </c:layout>
      <c:overlay val="0"/>
      <c:spPr>
        <a:solidFill>
          <a:schemeClr val="accent5">
            <a:lumMod val="20000"/>
            <a:lumOff val="80000"/>
          </a:schemeClr>
        </a:solidFill>
        <a:ln w="3175">
          <a:solidFill>
            <a:srgbClr val="000000"/>
          </a:solidFill>
          <a:prstDash val="solid"/>
        </a:ln>
      </c:spPr>
      <c:txPr>
        <a:bodyPr/>
        <a:lstStyle/>
        <a:p>
          <a:pPr>
            <a:defRPr sz="1000" b="1" i="0" u="none" strike="noStrike" baseline="0">
              <a:solidFill>
                <a:srgbClr val="000000"/>
              </a:solidFill>
              <a:latin typeface="Arial"/>
              <a:ea typeface="Arial"/>
              <a:cs typeface="Arial"/>
            </a:defRPr>
          </a:pPr>
          <a:endParaRPr lang="en-US"/>
        </a:p>
      </c:txPr>
    </c:legend>
    <c:plotVisOnly val="1"/>
    <c:dispBlanksAs val="gap"/>
    <c:showDLblsOverMax val="0"/>
  </c:chart>
  <c:spPr>
    <a:solidFill>
      <a:schemeClr val="accent4">
        <a:lumMod val="40000"/>
        <a:lumOff val="60000"/>
      </a:schemeClr>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150"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r>
              <a:rPr lang="en-GB" sz="1050"/>
              <a:t>Repartizarea pe sexe a participantilor
la luna de referinta </a:t>
            </a:r>
          </a:p>
          <a:p>
            <a:pPr>
              <a:defRPr sz="1050"/>
            </a:pPr>
            <a:r>
              <a:rPr lang="en-GB" sz="1050"/>
              <a:t>IUNIE 2026
</a:t>
            </a:r>
          </a:p>
        </c:rich>
      </c:tx>
      <c:layout>
        <c:manualLayout>
          <c:xMode val="edge"/>
          <c:yMode val="edge"/>
          <c:x val="0.33111636886735313"/>
          <c:y val="4.6804178889403532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094339622641509"/>
          <c:y val="0.38336052202283849"/>
          <c:w val="0.62708102108768038"/>
          <c:h val="0.36541598694942906"/>
        </c:manualLayout>
      </c:layout>
      <c:pie3DChart>
        <c:varyColors val="1"/>
        <c:ser>
          <c:idx val="0"/>
          <c:order val="0"/>
          <c:dPt>
            <c:idx val="0"/>
            <c:bubble3D val="0"/>
            <c:explosion val="8"/>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0-55CE-4007-BBCA-4D4F33E89536}"/>
              </c:ext>
            </c:extLst>
          </c:dPt>
          <c:dPt>
            <c:idx val="1"/>
            <c:bubble3D val="0"/>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1-55CE-4007-BBCA-4D4F33E89536}"/>
              </c:ext>
            </c:extLst>
          </c:dPt>
          <c:dLbls>
            <c:dLbl>
              <c:idx val="0"/>
              <c:layout>
                <c:manualLayout>
                  <c:x val="-0.11432208598786414"/>
                  <c:y val="-0.19734381489426384"/>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0-55CE-4007-BBCA-4D4F33E89536}"/>
                </c:ext>
              </c:extLst>
            </c:dLbl>
            <c:dLbl>
              <c:idx val="1"/>
              <c:layout>
                <c:manualLayout>
                  <c:x val="6.035556876145199E-2"/>
                  <c:y val="-0.28044289732951405"/>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5CE-4007-BBCA-4D4F33E89536}"/>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1"/>
            <c:showBubbleSize val="0"/>
            <c:separator>
</c:separator>
            <c:showLeaderLines val="0"/>
            <c:extLst>
              <c:ext xmlns:c15="http://schemas.microsoft.com/office/drawing/2012/chart" uri="{CE6537A1-D6FC-4f65-9D91-7224C49458BB}"/>
            </c:extLst>
          </c:dLbls>
          <c:cat>
            <c:strRef>
              <c:f>rp_sexe_0626!$E$4:$F$4</c:f>
              <c:strCache>
                <c:ptCount val="2"/>
                <c:pt idx="0">
                  <c:v>femei</c:v>
                </c:pt>
                <c:pt idx="1">
                  <c:v>barbati</c:v>
                </c:pt>
              </c:strCache>
            </c:strRef>
          </c:cat>
          <c:val>
            <c:numRef>
              <c:f>rp_sexe_0626!$E$12:$F$12</c:f>
              <c:numCache>
                <c:formatCode>#,##0</c:formatCode>
                <c:ptCount val="2"/>
                <c:pt idx="0">
                  <c:v>4072285</c:v>
                </c:pt>
                <c:pt idx="1">
                  <c:v>4474125</c:v>
                </c:pt>
              </c:numCache>
            </c:numRef>
          </c:val>
          <c:extLst>
            <c:ext xmlns:c16="http://schemas.microsoft.com/office/drawing/2014/chart" uri="{C3380CC4-5D6E-409C-BE32-E72D297353CC}">
              <c16:uniqueId val="{00000002-55CE-4007-BBCA-4D4F33E89536}"/>
            </c:ext>
          </c:extLst>
        </c:ser>
        <c:dLbls>
          <c:showLegendKey val="0"/>
          <c:showVal val="0"/>
          <c:showCatName val="0"/>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legend>
    <c:plotVisOnly val="1"/>
    <c:dispBlanksAs val="zero"/>
    <c:showDLblsOverMax val="0"/>
  </c:chart>
  <c:spPr>
    <a:solidFill>
      <a:schemeClr val="accent4">
        <a:lumMod val="40000"/>
        <a:lumOff val="60000"/>
      </a:schemeClr>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r>
              <a:rPr lang="en-GB" sz="1050"/>
              <a:t>Situatie centralizatoare privind repartizarea</a:t>
            </a:r>
          </a:p>
          <a:p>
            <a:pPr>
              <a:defRPr sz="1050"/>
            </a:pPr>
            <a:r>
              <a:rPr lang="en-GB" sz="1050"/>
              <a:t> pe sexe si categorii de varsta a participantilor</a:t>
            </a:r>
          </a:p>
          <a:p>
            <a:pPr>
              <a:defRPr sz="1050"/>
            </a:pPr>
            <a:r>
              <a:rPr lang="en-GB" sz="1050"/>
              <a:t> aferente lunii de referinta IUNIE 2026
</a:t>
            </a:r>
          </a:p>
        </c:rich>
      </c:tx>
      <c:layout>
        <c:manualLayout>
          <c:xMode val="edge"/>
          <c:yMode val="edge"/>
          <c:x val="0.30843201090248334"/>
          <c:y val="4.480155108312836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US"/>
        </a:p>
      </c:txPr>
    </c:title>
    <c:autoTitleDeleted val="0"/>
    <c:view3D>
      <c:rotX val="15"/>
      <c:hPercent val="10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893491124260355"/>
          <c:y val="0.27032161057272952"/>
          <c:w val="0.55739644970414204"/>
          <c:h val="0.66918776323598772"/>
        </c:manualLayout>
      </c:layout>
      <c:bar3DChart>
        <c:barDir val="bar"/>
        <c:grouping val="clustered"/>
        <c:varyColors val="0"/>
        <c:ser>
          <c:idx val="0"/>
          <c:order val="0"/>
          <c:tx>
            <c:strRef>
              <c:f>rp_varste_sexe_0626!$E$5:$H$5</c:f>
              <c:strCache>
                <c:ptCount val="4"/>
                <c:pt idx="0">
                  <c:v>15-25 ani</c:v>
                </c:pt>
                <c:pt idx="1">
                  <c:v>25-35 ani</c:v>
                </c:pt>
                <c:pt idx="2">
                  <c:v>35-45 ani</c:v>
                </c:pt>
                <c:pt idx="3">
                  <c:v>peste 45 de ani</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dLbl>
              <c:idx val="0"/>
              <c:layout>
                <c:manualLayout>
                  <c:x val="-0.13926042297597416"/>
                  <c:y val="-2.26515889835971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DC-4194-A304-B88C89C29C2F}"/>
                </c:ext>
              </c:extLst>
            </c:dLbl>
            <c:dLbl>
              <c:idx val="1"/>
              <c:layout>
                <c:manualLayout>
                  <c:x val="-0.25987482333939027"/>
                  <c:y val="-2.7827503880286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DC-4194-A304-B88C89C29C2F}"/>
                </c:ext>
              </c:extLst>
            </c:dLbl>
            <c:dLbl>
              <c:idx val="2"/>
              <c:layout>
                <c:manualLayout>
                  <c:x val="-0.35135322027054311"/>
                  <c:y val="-3.43624728637800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DC-4194-A304-B88C89C29C2F}"/>
                </c:ext>
              </c:extLst>
            </c:dLbl>
            <c:dLbl>
              <c:idx val="3"/>
              <c:layout>
                <c:manualLayout>
                  <c:x val="-0.4151755249343832"/>
                  <c:y val="-2.71697373781126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DC-4194-A304-B88C89C29C2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rp_varste_sexe_0626!$E$5:$H$5</c:f>
              <c:strCache>
                <c:ptCount val="4"/>
                <c:pt idx="0">
                  <c:v>15-25 ani</c:v>
                </c:pt>
                <c:pt idx="1">
                  <c:v>25-35 ani</c:v>
                </c:pt>
                <c:pt idx="2">
                  <c:v>35-45 ani</c:v>
                </c:pt>
                <c:pt idx="3">
                  <c:v>peste 45 de ani</c:v>
                </c:pt>
              </c:strCache>
            </c:strRef>
          </c:cat>
          <c:val>
            <c:numRef>
              <c:f>rp_varste_sexe_0626!$E$14:$H$14</c:f>
              <c:numCache>
                <c:formatCode>#,##0</c:formatCode>
                <c:ptCount val="4"/>
                <c:pt idx="0">
                  <c:v>655221</c:v>
                </c:pt>
                <c:pt idx="1">
                  <c:v>1893625</c:v>
                </c:pt>
                <c:pt idx="2">
                  <c:v>2817699</c:v>
                </c:pt>
                <c:pt idx="3">
                  <c:v>3179865</c:v>
                </c:pt>
              </c:numCache>
            </c:numRef>
          </c:val>
          <c:extLst>
            <c:ext xmlns:c16="http://schemas.microsoft.com/office/drawing/2014/chart" uri="{C3380CC4-5D6E-409C-BE32-E72D297353CC}">
              <c16:uniqueId val="{00000004-ADDC-4194-A304-B88C89C29C2F}"/>
            </c:ext>
          </c:extLst>
        </c:ser>
        <c:dLbls>
          <c:showLegendKey val="0"/>
          <c:showVal val="0"/>
          <c:showCatName val="0"/>
          <c:showSerName val="0"/>
          <c:showPercent val="0"/>
          <c:showBubbleSize val="0"/>
        </c:dLbls>
        <c:gapWidth val="150"/>
        <c:shape val="box"/>
        <c:axId val="905789408"/>
        <c:axId val="1"/>
        <c:axId val="0"/>
      </c:bar3DChart>
      <c:catAx>
        <c:axId val="905789408"/>
        <c:scaling>
          <c:orientation val="minMax"/>
        </c:scaling>
        <c:delete val="0"/>
        <c:axPos val="l"/>
        <c:numFmt formatCode="General" sourceLinked="1"/>
        <c:majorTickMark val="none"/>
        <c:minorTickMark val="none"/>
        <c:tickLblPos val="low"/>
        <c:spPr>
          <a:noFill/>
          <a:ln w="9525" cap="flat" cmpd="sng" algn="ctr">
            <a:solidFill>
              <a:schemeClr val="tx2">
                <a:lumMod val="15000"/>
                <a:lumOff val="85000"/>
              </a:schemeClr>
            </a:solidFill>
            <a:round/>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1"/>
        <c:crosses val="autoZero"/>
        <c:auto val="0"/>
        <c:lblAlgn val="ctr"/>
        <c:lblOffset val="100"/>
        <c:tickLblSkip val="1"/>
        <c:tickMarkSkip val="1"/>
        <c:noMultiLvlLbl val="0"/>
      </c:catAx>
      <c:valAx>
        <c:axId val="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905789408"/>
        <c:crosses val="autoZero"/>
        <c:crossBetween val="between"/>
      </c:valAx>
      <c:spPr>
        <a:noFill/>
        <a:ln>
          <a:noFill/>
        </a:ln>
        <a:effectLst/>
      </c:spPr>
    </c:plotArea>
    <c:plotVisOnly val="1"/>
    <c:dispBlanksAs val="gap"/>
    <c:showDLblsOverMax val="0"/>
  </c:chart>
  <c:spPr>
    <a:solidFill>
      <a:schemeClr val="accent4">
        <a:lumMod val="40000"/>
        <a:lumOff val="60000"/>
      </a:schemeClr>
    </a:solidFill>
    <a:ln w="9525" cap="flat" cmpd="sng" algn="ctr">
      <a:solidFill>
        <a:schemeClr val="tx2"/>
      </a:solidFill>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0</xdr:rowOff>
    </xdr:from>
    <xdr:to>
      <xdr:col>8</xdr:col>
      <xdr:colOff>190500</xdr:colOff>
      <xdr:row>31</xdr:row>
      <xdr:rowOff>133350</xdr:rowOff>
    </xdr:to>
    <xdr:graphicFrame macro="">
      <xdr:nvGraphicFramePr>
        <xdr:cNvPr id="7843" name="Chart 648">
          <a:extLst>
            <a:ext uri="{FF2B5EF4-FFF2-40B4-BE49-F238E27FC236}">
              <a16:creationId xmlns:a16="http://schemas.microsoft.com/office/drawing/2014/main" id="{FE5E0CC3-4615-4DC9-AE86-92BE7BC2C7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0.47758</cdr:x>
      <cdr:y>0.48799</cdr:y>
    </cdr:from>
    <cdr:to>
      <cdr:x>0.50294</cdr:x>
      <cdr:y>0.53369</cdr:y>
    </cdr:to>
    <cdr:sp macro="" textlink="">
      <cdr:nvSpPr>
        <cdr:cNvPr id="468993" name="Text Box 1"/>
        <cdr:cNvSpPr txBox="1">
          <a:spLocks xmlns:a="http://schemas.openxmlformats.org/drawingml/2006/main" noChangeArrowheads="1"/>
        </cdr:cNvSpPr>
      </cdr:nvSpPr>
      <cdr:spPr bwMode="auto">
        <a:xfrm xmlns:a="http://schemas.openxmlformats.org/drawingml/2006/main">
          <a:off x="8446935" y="2734885"/>
          <a:ext cx="430025" cy="25831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27432" rIns="36576" bIns="27432" anchor="ctr" upright="1"/>
        <a:lstStyle xmlns:a="http://schemas.openxmlformats.org/drawingml/2006/main"/>
        <a:p xmlns:a="http://schemas.openxmlformats.org/drawingml/2006/main">
          <a:pPr algn="ctr" rtl="0">
            <a:defRPr sz="1000"/>
          </a:pPr>
          <a:endParaRPr lang="en-US" sz="1525" b="0" i="0" u="none" strike="noStrike" baseline="0">
            <a:solidFill>
              <a:srgbClr val="000000"/>
            </a:solidFill>
            <a:latin typeface="Arial"/>
            <a:cs typeface="Arial"/>
          </a:endParaRPr>
        </a:p>
        <a:p xmlns:a="http://schemas.openxmlformats.org/drawingml/2006/main">
          <a:pPr algn="ctr" rtl="0">
            <a:defRPr sz="1000"/>
          </a:pPr>
          <a:endParaRPr lang="en-US" sz="1525" b="0" i="0" u="none" strike="noStrike" baseline="0">
            <a:solidFill>
              <a:srgbClr val="000000"/>
            </a:solidFill>
            <a:latin typeface="Arial"/>
            <a:cs typeface="Arial"/>
          </a:endParaRP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7</xdr:col>
      <xdr:colOff>725228</xdr:colOff>
      <xdr:row>27</xdr:row>
      <xdr:rowOff>6800</xdr:rowOff>
    </xdr:to>
    <xdr:pic>
      <xdr:nvPicPr>
        <xdr:cNvPr id="2" name="Picture 1">
          <a:extLst>
            <a:ext uri="{FF2B5EF4-FFF2-40B4-BE49-F238E27FC236}">
              <a16:creationId xmlns:a16="http://schemas.microsoft.com/office/drawing/2014/main" id="{F4FE0FEA-782A-4609-8858-E90C8FEFED18}"/>
            </a:ext>
          </a:extLst>
        </xdr:cNvPr>
        <xdr:cNvPicPr>
          <a:picLocks noChangeAspect="1"/>
        </xdr:cNvPicPr>
      </xdr:nvPicPr>
      <xdr:blipFill>
        <a:blip xmlns:r="http://schemas.openxmlformats.org/officeDocument/2006/relationships" r:embed="rId1"/>
        <a:stretch>
          <a:fillRect/>
        </a:stretch>
      </xdr:blipFill>
      <xdr:spPr>
        <a:xfrm>
          <a:off x="609600" y="857250"/>
          <a:ext cx="6535478" cy="3731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6</xdr:col>
      <xdr:colOff>871906</xdr:colOff>
      <xdr:row>23</xdr:row>
      <xdr:rowOff>105813</xdr:rowOff>
    </xdr:to>
    <xdr:pic>
      <xdr:nvPicPr>
        <xdr:cNvPr id="2" name="Picture 1">
          <a:extLst>
            <a:ext uri="{FF2B5EF4-FFF2-40B4-BE49-F238E27FC236}">
              <a16:creationId xmlns:a16="http://schemas.microsoft.com/office/drawing/2014/main" id="{5F2B1436-7A5F-43FC-8887-01587A502377}"/>
            </a:ext>
          </a:extLst>
        </xdr:cNvPr>
        <xdr:cNvPicPr>
          <a:picLocks noChangeAspect="1"/>
        </xdr:cNvPicPr>
      </xdr:nvPicPr>
      <xdr:blipFill>
        <a:blip xmlns:r="http://schemas.openxmlformats.org/officeDocument/2006/relationships" r:embed="rId1"/>
        <a:stretch>
          <a:fillRect/>
        </a:stretch>
      </xdr:blipFill>
      <xdr:spPr>
        <a:xfrm>
          <a:off x="609600" y="695325"/>
          <a:ext cx="6444031" cy="31823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0</xdr:colOff>
      <xdr:row>30</xdr:row>
      <xdr:rowOff>0</xdr:rowOff>
    </xdr:to>
    <xdr:graphicFrame macro="">
      <xdr:nvGraphicFramePr>
        <xdr:cNvPr id="2864136" name="Chart 1">
          <a:extLst>
            <a:ext uri="{FF2B5EF4-FFF2-40B4-BE49-F238E27FC236}">
              <a16:creationId xmlns:a16="http://schemas.microsoft.com/office/drawing/2014/main" id="{173CEDCE-0B16-4149-8B03-72A96B91022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0</xdr:colOff>
      <xdr:row>29</xdr:row>
      <xdr:rowOff>152400</xdr:rowOff>
    </xdr:to>
    <xdr:graphicFrame macro="">
      <xdr:nvGraphicFramePr>
        <xdr:cNvPr id="2890755" name="Chart 1">
          <a:extLst>
            <a:ext uri="{FF2B5EF4-FFF2-40B4-BE49-F238E27FC236}">
              <a16:creationId xmlns:a16="http://schemas.microsoft.com/office/drawing/2014/main" id="{77A68DE0-9A19-44D6-BCDD-92F19498A2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1">
          <cell r="A11">
            <v>2</v>
          </cell>
          <cell r="B11" t="str">
            <v>VIVA</v>
          </cell>
        </row>
        <row r="12">
          <cell r="B12" t="str">
            <v>AZT VIITORUL TAU</v>
          </cell>
        </row>
        <row r="13">
          <cell r="B13" t="str">
            <v>BCR</v>
          </cell>
        </row>
        <row r="14">
          <cell r="A14">
            <v>5</v>
          </cell>
          <cell r="B14" t="str">
            <v>BANCPOST</v>
          </cell>
        </row>
        <row r="15">
          <cell r="B15" t="str">
            <v>BRD</v>
          </cell>
        </row>
        <row r="16">
          <cell r="B16" t="str">
            <v>VITAL</v>
          </cell>
        </row>
        <row r="17">
          <cell r="A17">
            <v>8</v>
          </cell>
          <cell r="B17" t="str">
            <v>EUREKO</v>
          </cell>
        </row>
        <row r="18">
          <cell r="B18" t="str">
            <v>ARIPI</v>
          </cell>
        </row>
        <row r="20">
          <cell r="A20">
            <v>11</v>
          </cell>
          <cell r="B20" t="str">
            <v>KD</v>
          </cell>
        </row>
        <row r="21">
          <cell r="A21">
            <v>12</v>
          </cell>
          <cell r="B21" t="str">
            <v>OMNIFORTE</v>
          </cell>
        </row>
        <row r="22">
          <cell r="A22">
            <v>13</v>
          </cell>
          <cell r="B22" t="str">
            <v>OTP</v>
          </cell>
        </row>
        <row r="23">
          <cell r="A23">
            <v>14</v>
          </cell>
          <cell r="B23" t="str">
            <v>PRIMA PENSIE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38"/>
  <sheetViews>
    <sheetView tabSelected="1" zoomScaleNormal="100" workbookViewId="0">
      <selection activeCell="D34" sqref="D34"/>
    </sheetView>
  </sheetViews>
  <sheetFormatPr defaultRowHeight="12.75" x14ac:dyDescent="0.2"/>
  <cols>
    <col min="2" max="2" width="6.28515625" customWidth="1"/>
    <col min="3" max="3" width="18.5703125" style="7" customWidth="1"/>
    <col min="4" max="4" width="13.5703125" customWidth="1"/>
    <col min="5" max="5" width="12.85546875" customWidth="1"/>
    <col min="6" max="6" width="16.7109375" hidden="1" customWidth="1"/>
    <col min="7" max="7" width="11.28515625" hidden="1" customWidth="1"/>
    <col min="8" max="8" width="11.5703125" hidden="1" customWidth="1"/>
    <col min="9" max="9" width="11.42578125" hidden="1" customWidth="1"/>
    <col min="10" max="10" width="12.5703125" hidden="1" customWidth="1"/>
    <col min="11" max="12" width="14.28515625" bestFit="1" customWidth="1"/>
    <col min="13" max="13" width="12.42578125" customWidth="1"/>
    <col min="14" max="14" width="16.42578125" customWidth="1"/>
    <col min="15" max="15" width="9" bestFit="1" customWidth="1"/>
    <col min="16" max="16" width="15.42578125" style="4" bestFit="1" customWidth="1"/>
    <col min="17" max="17" width="14.5703125" style="4" customWidth="1"/>
    <col min="18" max="18" width="10.140625" style="4" hidden="1" customWidth="1"/>
  </cols>
  <sheetData>
    <row r="1" spans="2:18" ht="13.5" thickBot="1" x14ac:dyDescent="0.25"/>
    <row r="2" spans="2:18" ht="55.5" customHeight="1" thickBot="1" x14ac:dyDescent="0.25">
      <c r="B2" s="108" t="s">
        <v>204</v>
      </c>
      <c r="C2" s="109"/>
      <c r="D2" s="109"/>
      <c r="E2" s="109"/>
      <c r="F2" s="109"/>
      <c r="G2" s="109"/>
      <c r="H2" s="109"/>
      <c r="I2" s="109"/>
      <c r="J2" s="109"/>
      <c r="K2" s="109"/>
      <c r="L2" s="109"/>
      <c r="M2" s="109"/>
      <c r="N2" s="109"/>
      <c r="O2" s="109"/>
      <c r="P2" s="109"/>
      <c r="Q2" s="110"/>
    </row>
    <row r="3" spans="2:18" s="5" customFormat="1" ht="76.5" customHeight="1" x14ac:dyDescent="0.2">
      <c r="B3" s="107" t="s">
        <v>21</v>
      </c>
      <c r="C3" s="106" t="s">
        <v>1</v>
      </c>
      <c r="D3" s="106" t="s">
        <v>115</v>
      </c>
      <c r="E3" s="106" t="s">
        <v>130</v>
      </c>
      <c r="F3" s="106" t="s">
        <v>150</v>
      </c>
      <c r="G3" s="106" t="s">
        <v>151</v>
      </c>
      <c r="H3" s="106"/>
      <c r="I3" s="106"/>
      <c r="J3" s="106" t="s">
        <v>152</v>
      </c>
      <c r="K3" s="106" t="s">
        <v>131</v>
      </c>
      <c r="L3" s="106"/>
      <c r="M3" s="106"/>
      <c r="N3" s="106" t="s">
        <v>132</v>
      </c>
      <c r="O3" s="106" t="s">
        <v>166</v>
      </c>
      <c r="P3" s="111" t="s">
        <v>167</v>
      </c>
      <c r="Q3" s="114" t="s">
        <v>168</v>
      </c>
      <c r="R3" s="112" t="s">
        <v>13</v>
      </c>
    </row>
    <row r="4" spans="2:18" s="5" customFormat="1" ht="56.25" customHeight="1" thickBot="1" x14ac:dyDescent="0.25">
      <c r="B4" s="107" t="s">
        <v>21</v>
      </c>
      <c r="C4" s="106"/>
      <c r="D4" s="106"/>
      <c r="E4" s="106"/>
      <c r="F4" s="106"/>
      <c r="G4" s="47" t="s">
        <v>27</v>
      </c>
      <c r="H4" s="47" t="s">
        <v>169</v>
      </c>
      <c r="I4" s="47" t="s">
        <v>118</v>
      </c>
      <c r="J4" s="106"/>
      <c r="K4" s="47" t="s">
        <v>19</v>
      </c>
      <c r="L4" s="47" t="s">
        <v>170</v>
      </c>
      <c r="M4" s="47" t="s">
        <v>171</v>
      </c>
      <c r="N4" s="106"/>
      <c r="O4" s="106"/>
      <c r="P4" s="111"/>
      <c r="Q4" s="114"/>
      <c r="R4" s="113"/>
    </row>
    <row r="5" spans="2:18" s="6" customFormat="1" ht="13.5" hidden="1" customHeight="1" x14ac:dyDescent="0.2">
      <c r="B5" s="30"/>
      <c r="C5" s="28"/>
      <c r="D5" s="29" t="s">
        <v>120</v>
      </c>
      <c r="E5" s="29" t="s">
        <v>183</v>
      </c>
      <c r="F5" s="29" t="s">
        <v>184</v>
      </c>
      <c r="G5" s="29" t="s">
        <v>185</v>
      </c>
      <c r="H5" s="28"/>
      <c r="I5" s="28"/>
      <c r="J5" s="29" t="s">
        <v>186</v>
      </c>
      <c r="K5" s="29" t="s">
        <v>187</v>
      </c>
      <c r="L5" s="29" t="s">
        <v>188</v>
      </c>
      <c r="M5" s="29" t="s">
        <v>189</v>
      </c>
      <c r="N5" s="28"/>
      <c r="O5" s="28"/>
      <c r="P5" s="36" t="s">
        <v>190</v>
      </c>
      <c r="Q5" s="37"/>
      <c r="R5" s="17"/>
    </row>
    <row r="6" spans="2:18" ht="15" x14ac:dyDescent="0.25">
      <c r="B6" s="54">
        <v>1</v>
      </c>
      <c r="C6" s="55" t="s">
        <v>14</v>
      </c>
      <c r="D6" s="56">
        <v>1181640</v>
      </c>
      <c r="E6" s="56">
        <v>1254119</v>
      </c>
      <c r="F6" s="56">
        <v>637165</v>
      </c>
      <c r="G6" s="56">
        <v>543740</v>
      </c>
      <c r="H6" s="57">
        <f>G6/$G$20</f>
        <v>0.13848682752743427</v>
      </c>
      <c r="I6" s="57">
        <f>G6/D6</f>
        <v>0.46015706983514437</v>
      </c>
      <c r="J6" s="56">
        <v>735</v>
      </c>
      <c r="K6" s="56">
        <v>275107533</v>
      </c>
      <c r="L6" s="56">
        <v>268771282</v>
      </c>
      <c r="M6" s="56">
        <v>6336251</v>
      </c>
      <c r="N6" s="56">
        <f t="shared" ref="N6:N15" si="0">K6/$C$22</f>
        <v>52459389.992753901</v>
      </c>
      <c r="O6" s="58">
        <f t="shared" ref="O6:O15" si="1">N6/F6</f>
        <v>82.332504128057721</v>
      </c>
      <c r="P6" s="56">
        <v>5658098189</v>
      </c>
      <c r="Q6" s="59">
        <f>P6/$C$22</f>
        <v>1078924943.5566912</v>
      </c>
      <c r="R6" s="11">
        <f>Q6/F6</f>
        <v>1693.3211076513794</v>
      </c>
    </row>
    <row r="7" spans="2:18" ht="15" hidden="1" x14ac:dyDescent="0.25">
      <c r="B7" s="60">
        <f>B6+1</f>
        <v>2</v>
      </c>
      <c r="C7" s="55" t="s">
        <v>172</v>
      </c>
      <c r="D7" s="56"/>
      <c r="E7" s="56"/>
      <c r="F7" s="56"/>
      <c r="G7" s="56"/>
      <c r="H7" s="57">
        <f>G7/$G$20</f>
        <v>0</v>
      </c>
      <c r="I7" s="57">
        <v>0</v>
      </c>
      <c r="J7" s="56"/>
      <c r="K7" s="56"/>
      <c r="L7" s="56"/>
      <c r="M7" s="56"/>
      <c r="N7" s="56">
        <f t="shared" si="0"/>
        <v>0</v>
      </c>
      <c r="O7" s="58">
        <v>0</v>
      </c>
      <c r="P7" s="56"/>
      <c r="Q7" s="59">
        <f t="shared" ref="Q7:Q15" si="2">P7/$C$22</f>
        <v>0</v>
      </c>
      <c r="R7" s="11">
        <v>0</v>
      </c>
    </row>
    <row r="8" spans="2:18" ht="15" x14ac:dyDescent="0.25">
      <c r="B8" s="60">
        <v>2</v>
      </c>
      <c r="C8" s="55" t="s">
        <v>173</v>
      </c>
      <c r="D8" s="56">
        <v>1725071</v>
      </c>
      <c r="E8" s="56">
        <v>1833121</v>
      </c>
      <c r="F8" s="56">
        <v>947595</v>
      </c>
      <c r="G8" s="56">
        <v>776473</v>
      </c>
      <c r="H8" s="57">
        <f>G8/$G$20</f>
        <v>0.19776231734047425</v>
      </c>
      <c r="I8" s="57">
        <f t="shared" ref="I8:I20" si="3">G8/D8</f>
        <v>0.45011074906482113</v>
      </c>
      <c r="J8" s="56">
        <v>1003</v>
      </c>
      <c r="K8" s="56">
        <v>396615838</v>
      </c>
      <c r="L8" s="56">
        <v>388022779</v>
      </c>
      <c r="M8" s="56">
        <v>8593059</v>
      </c>
      <c r="N8" s="56">
        <f t="shared" si="0"/>
        <v>75629426.413943022</v>
      </c>
      <c r="O8" s="58">
        <f t="shared" si="1"/>
        <v>79.811972851210726</v>
      </c>
      <c r="P8" s="56">
        <v>8168491996</v>
      </c>
      <c r="Q8" s="59">
        <f t="shared" si="2"/>
        <v>1557624041.0358109</v>
      </c>
      <c r="R8" s="11">
        <f t="shared" ref="R8:R15" si="4">Q8/F8</f>
        <v>1643.76557604864</v>
      </c>
    </row>
    <row r="9" spans="2:18" ht="15" x14ac:dyDescent="0.25">
      <c r="B9" s="60">
        <v>3</v>
      </c>
      <c r="C9" s="61" t="s">
        <v>16</v>
      </c>
      <c r="D9" s="56">
        <v>841388</v>
      </c>
      <c r="E9" s="56">
        <v>884731</v>
      </c>
      <c r="F9" s="56">
        <v>429469</v>
      </c>
      <c r="G9" s="56">
        <v>411382</v>
      </c>
      <c r="H9" s="57">
        <f>G9/$G$20</f>
        <v>0.10477615787304771</v>
      </c>
      <c r="I9" s="57">
        <f t="shared" si="3"/>
        <v>0.48893257331932471</v>
      </c>
      <c r="J9" s="56">
        <v>538</v>
      </c>
      <c r="K9" s="56">
        <v>174089442</v>
      </c>
      <c r="L9" s="56">
        <v>169626355</v>
      </c>
      <c r="M9" s="56">
        <v>4463087</v>
      </c>
      <c r="N9" s="56">
        <f t="shared" si="0"/>
        <v>33196568.018000837</v>
      </c>
      <c r="O9" s="58">
        <f t="shared" si="1"/>
        <v>77.296773499369777</v>
      </c>
      <c r="P9" s="56">
        <v>3570914524</v>
      </c>
      <c r="Q9" s="59">
        <f t="shared" si="2"/>
        <v>680926456.65687799</v>
      </c>
      <c r="R9" s="11">
        <f t="shared" si="4"/>
        <v>1585.5078169946562</v>
      </c>
    </row>
    <row r="10" spans="2:18" ht="15" hidden="1" x14ac:dyDescent="0.25">
      <c r="B10" s="60">
        <f t="shared" ref="B10:B19" si="5">B9+1</f>
        <v>4</v>
      </c>
      <c r="C10" s="61" t="s">
        <v>174</v>
      </c>
      <c r="D10" s="56"/>
      <c r="E10" s="56"/>
      <c r="F10" s="56"/>
      <c r="G10" s="56"/>
      <c r="H10" s="57">
        <v>0</v>
      </c>
      <c r="I10" s="57">
        <v>0</v>
      </c>
      <c r="J10" s="56"/>
      <c r="K10" s="56"/>
      <c r="L10" s="56"/>
      <c r="M10" s="56"/>
      <c r="N10" s="56">
        <f t="shared" si="0"/>
        <v>0</v>
      </c>
      <c r="O10" s="58">
        <v>0</v>
      </c>
      <c r="P10" s="56"/>
      <c r="Q10" s="59">
        <f t="shared" si="2"/>
        <v>0</v>
      </c>
      <c r="R10" s="11">
        <v>0</v>
      </c>
    </row>
    <row r="11" spans="2:18" ht="15" x14ac:dyDescent="0.25">
      <c r="B11" s="60">
        <v>4</v>
      </c>
      <c r="C11" s="61" t="s">
        <v>17</v>
      </c>
      <c r="D11" s="56">
        <v>630137</v>
      </c>
      <c r="E11" s="56">
        <v>659598</v>
      </c>
      <c r="F11" s="56">
        <v>311584</v>
      </c>
      <c r="G11" s="56">
        <v>318143</v>
      </c>
      <c r="H11" s="57">
        <f>G11/$G$20</f>
        <v>8.1028827693494176E-2</v>
      </c>
      <c r="I11" s="57">
        <f t="shared" si="3"/>
        <v>0.5048790977200196</v>
      </c>
      <c r="J11" s="56">
        <v>410</v>
      </c>
      <c r="K11" s="56">
        <v>124118906</v>
      </c>
      <c r="L11" s="56">
        <v>120790346</v>
      </c>
      <c r="M11" s="56">
        <v>3328560</v>
      </c>
      <c r="N11" s="56">
        <f t="shared" si="0"/>
        <v>23667843.713054422</v>
      </c>
      <c r="O11" s="58">
        <f t="shared" si="1"/>
        <v>75.959753110090446</v>
      </c>
      <c r="P11" s="56">
        <v>2542842254</v>
      </c>
      <c r="Q11" s="59">
        <f t="shared" si="2"/>
        <v>484886589.75630218</v>
      </c>
      <c r="R11" s="11">
        <f t="shared" si="4"/>
        <v>1556.1986166051599</v>
      </c>
    </row>
    <row r="12" spans="2:18" ht="15" x14ac:dyDescent="0.25">
      <c r="B12" s="60">
        <v>5</v>
      </c>
      <c r="C12" s="61" t="s">
        <v>175</v>
      </c>
      <c r="D12" s="56">
        <v>1091356</v>
      </c>
      <c r="E12" s="56">
        <v>1149270</v>
      </c>
      <c r="F12" s="56">
        <v>552683</v>
      </c>
      <c r="G12" s="56">
        <v>538038</v>
      </c>
      <c r="H12" s="57">
        <f>G12/$G$20</f>
        <v>0.13703456745725104</v>
      </c>
      <c r="I12" s="57">
        <f t="shared" si="3"/>
        <v>0.49299953452402334</v>
      </c>
      <c r="J12" s="56">
        <v>635</v>
      </c>
      <c r="K12" s="56">
        <v>222780650</v>
      </c>
      <c r="L12" s="56">
        <v>217489390</v>
      </c>
      <c r="M12" s="56">
        <v>5291260</v>
      </c>
      <c r="N12" s="56">
        <f t="shared" si="0"/>
        <v>42481341.291331373</v>
      </c>
      <c r="O12" s="58">
        <f t="shared" si="1"/>
        <v>76.86384652926067</v>
      </c>
      <c r="P12" s="56">
        <v>4578500912</v>
      </c>
      <c r="Q12" s="59">
        <f t="shared" si="2"/>
        <v>873059935.16646957</v>
      </c>
      <c r="R12" s="11">
        <f t="shared" si="4"/>
        <v>1579.6757547571929</v>
      </c>
    </row>
    <row r="13" spans="2:18" ht="15" hidden="1" x14ac:dyDescent="0.25">
      <c r="B13" s="60">
        <f t="shared" si="5"/>
        <v>6</v>
      </c>
      <c r="C13" s="61" t="s">
        <v>2</v>
      </c>
      <c r="D13" s="56"/>
      <c r="E13" s="56"/>
      <c r="F13" s="56"/>
      <c r="G13" s="56"/>
      <c r="H13" s="57">
        <v>0</v>
      </c>
      <c r="I13" s="57">
        <v>0</v>
      </c>
      <c r="J13" s="56"/>
      <c r="K13" s="56"/>
      <c r="L13" s="56"/>
      <c r="M13" s="56"/>
      <c r="N13" s="56">
        <v>0</v>
      </c>
      <c r="O13" s="58">
        <v>0</v>
      </c>
      <c r="P13" s="56"/>
      <c r="Q13" s="59">
        <v>0</v>
      </c>
      <c r="R13" s="11">
        <v>0</v>
      </c>
    </row>
    <row r="14" spans="2:18" ht="15" x14ac:dyDescent="0.25">
      <c r="B14" s="60">
        <v>6</v>
      </c>
      <c r="C14" s="61" t="s">
        <v>176</v>
      </c>
      <c r="D14" s="56">
        <v>933617</v>
      </c>
      <c r="E14" s="56">
        <v>984416</v>
      </c>
      <c r="F14" s="56">
        <v>487027</v>
      </c>
      <c r="G14" s="56">
        <v>446093</v>
      </c>
      <c r="H14" s="57">
        <f>G14/$G$20</f>
        <v>0.11361681015227082</v>
      </c>
      <c r="I14" s="57">
        <f t="shared" si="3"/>
        <v>0.47781156512788436</v>
      </c>
      <c r="J14" s="56">
        <v>497</v>
      </c>
      <c r="K14" s="56">
        <v>197473352</v>
      </c>
      <c r="L14" s="56">
        <v>192733354</v>
      </c>
      <c r="M14" s="56">
        <v>4739998</v>
      </c>
      <c r="N14" s="56">
        <f t="shared" si="0"/>
        <v>37655572.251249</v>
      </c>
      <c r="O14" s="58">
        <f t="shared" si="1"/>
        <v>77.317217015173696</v>
      </c>
      <c r="P14" s="56">
        <v>4057360254</v>
      </c>
      <c r="Q14" s="59">
        <f t="shared" si="2"/>
        <v>773685262.57579803</v>
      </c>
      <c r="R14" s="11">
        <f t="shared" si="4"/>
        <v>1588.5880301827169</v>
      </c>
    </row>
    <row r="15" spans="2:18" ht="15.75" thickBot="1" x14ac:dyDescent="0.3">
      <c r="B15" s="60">
        <v>7</v>
      </c>
      <c r="C15" s="61" t="s">
        <v>12</v>
      </c>
      <c r="D15" s="56">
        <v>2143201</v>
      </c>
      <c r="E15" s="56">
        <v>2298408</v>
      </c>
      <c r="F15" s="56">
        <v>1249605</v>
      </c>
      <c r="G15" s="56">
        <v>892425</v>
      </c>
      <c r="H15" s="57">
        <f>G15/$G$20</f>
        <v>0.22729449195602774</v>
      </c>
      <c r="I15" s="57">
        <f t="shared" si="3"/>
        <v>0.41639818197173295</v>
      </c>
      <c r="J15" s="56">
        <v>1173</v>
      </c>
      <c r="K15" s="56">
        <v>586523472</v>
      </c>
      <c r="L15" s="56">
        <v>574538177</v>
      </c>
      <c r="M15" s="56">
        <v>11985295</v>
      </c>
      <c r="N15" s="56">
        <f t="shared" si="0"/>
        <v>111842315.70115556</v>
      </c>
      <c r="O15" s="58">
        <f t="shared" si="1"/>
        <v>89.502135235658912</v>
      </c>
      <c r="P15" s="56">
        <v>12095055895</v>
      </c>
      <c r="Q15" s="59">
        <f t="shared" si="2"/>
        <v>2306368158.1556768</v>
      </c>
      <c r="R15" s="11">
        <f t="shared" si="4"/>
        <v>1845.6777606969217</v>
      </c>
    </row>
    <row r="16" spans="2:18" ht="15.75" hidden="1" thickBot="1" x14ac:dyDescent="0.3">
      <c r="B16" s="43">
        <f t="shared" si="5"/>
        <v>8</v>
      </c>
      <c r="C16" s="38" t="s">
        <v>177</v>
      </c>
      <c r="D16" s="39">
        <v>0</v>
      </c>
      <c r="E16" s="39">
        <v>0</v>
      </c>
      <c r="F16" s="39">
        <v>0</v>
      </c>
      <c r="G16" s="39">
        <v>0</v>
      </c>
      <c r="H16" s="40">
        <v>0</v>
      </c>
      <c r="I16" s="40">
        <v>0</v>
      </c>
      <c r="J16" s="39">
        <v>0</v>
      </c>
      <c r="K16" s="39">
        <v>0</v>
      </c>
      <c r="L16" s="39">
        <v>0</v>
      </c>
      <c r="M16" s="39">
        <v>0</v>
      </c>
      <c r="N16" s="39">
        <v>0</v>
      </c>
      <c r="O16" s="41">
        <v>0</v>
      </c>
      <c r="P16" s="39">
        <v>0</v>
      </c>
      <c r="Q16" s="42">
        <v>0</v>
      </c>
      <c r="R16" s="11">
        <v>0</v>
      </c>
    </row>
    <row r="17" spans="2:18" ht="15.75" hidden="1" thickBot="1" x14ac:dyDescent="0.3">
      <c r="B17" s="43">
        <f t="shared" si="5"/>
        <v>9</v>
      </c>
      <c r="C17" s="38" t="s">
        <v>178</v>
      </c>
      <c r="D17" s="39">
        <v>0</v>
      </c>
      <c r="E17" s="39">
        <v>0</v>
      </c>
      <c r="F17" s="39">
        <v>0</v>
      </c>
      <c r="G17" s="39">
        <v>0</v>
      </c>
      <c r="H17" s="40">
        <v>0</v>
      </c>
      <c r="I17" s="40">
        <v>0</v>
      </c>
      <c r="J17" s="39">
        <v>0</v>
      </c>
      <c r="K17" s="39">
        <v>0</v>
      </c>
      <c r="L17" s="39">
        <v>0</v>
      </c>
      <c r="M17" s="39">
        <v>0</v>
      </c>
      <c r="N17" s="39">
        <v>0</v>
      </c>
      <c r="O17" s="41">
        <v>0</v>
      </c>
      <c r="P17" s="39">
        <v>0</v>
      </c>
      <c r="Q17" s="42">
        <v>0</v>
      </c>
      <c r="R17" s="11">
        <v>0</v>
      </c>
    </row>
    <row r="18" spans="2:18" ht="15.75" hidden="1" thickBot="1" x14ac:dyDescent="0.3">
      <c r="B18" s="43">
        <f t="shared" si="5"/>
        <v>10</v>
      </c>
      <c r="C18" s="38" t="s">
        <v>18</v>
      </c>
      <c r="D18" s="39">
        <v>0</v>
      </c>
      <c r="E18" s="39">
        <v>0</v>
      </c>
      <c r="F18" s="39">
        <v>0</v>
      </c>
      <c r="G18" s="39">
        <v>0</v>
      </c>
      <c r="H18" s="40">
        <v>0</v>
      </c>
      <c r="I18" s="40">
        <v>0</v>
      </c>
      <c r="J18" s="39">
        <v>0</v>
      </c>
      <c r="K18" s="39">
        <v>0</v>
      </c>
      <c r="L18" s="39">
        <v>0</v>
      </c>
      <c r="M18" s="39">
        <v>0</v>
      </c>
      <c r="N18" s="39">
        <v>0</v>
      </c>
      <c r="O18" s="41">
        <v>0</v>
      </c>
      <c r="P18" s="39">
        <v>0</v>
      </c>
      <c r="Q18" s="42">
        <v>0</v>
      </c>
      <c r="R18" s="11">
        <v>0</v>
      </c>
    </row>
    <row r="19" spans="2:18" ht="15.75" hidden="1" thickBot="1" x14ac:dyDescent="0.3">
      <c r="B19" s="43">
        <f t="shared" si="5"/>
        <v>11</v>
      </c>
      <c r="C19" s="38" t="s">
        <v>179</v>
      </c>
      <c r="D19" s="39">
        <v>0</v>
      </c>
      <c r="E19" s="39">
        <v>0</v>
      </c>
      <c r="F19" s="39">
        <v>0</v>
      </c>
      <c r="G19" s="39">
        <v>0</v>
      </c>
      <c r="H19" s="40">
        <v>0</v>
      </c>
      <c r="I19" s="40">
        <v>0</v>
      </c>
      <c r="J19" s="39">
        <v>0</v>
      </c>
      <c r="K19" s="39">
        <v>0</v>
      </c>
      <c r="L19" s="39">
        <v>0</v>
      </c>
      <c r="M19" s="39">
        <v>0</v>
      </c>
      <c r="N19" s="39">
        <v>0</v>
      </c>
      <c r="O19" s="41">
        <v>0</v>
      </c>
      <c r="P19" s="39">
        <v>0</v>
      </c>
      <c r="Q19" s="42">
        <v>0</v>
      </c>
      <c r="R19" s="18">
        <v>0</v>
      </c>
    </row>
    <row r="20" spans="2:18" ht="15.75" thickBot="1" x14ac:dyDescent="0.3">
      <c r="B20" s="48" t="s">
        <v>22</v>
      </c>
      <c r="C20" s="49"/>
      <c r="D20" s="50">
        <f>SUM(D6:D19)</f>
        <v>8546410</v>
      </c>
      <c r="E20" s="50">
        <f>SUM(E6:E19)</f>
        <v>9063663</v>
      </c>
      <c r="F20" s="50">
        <f>SUM(F6:F19)</f>
        <v>4615128</v>
      </c>
      <c r="G20" s="50">
        <f>SUM(G6:G19)</f>
        <v>3926294</v>
      </c>
      <c r="H20" s="51">
        <f>G20/$G$20</f>
        <v>1</v>
      </c>
      <c r="I20" s="51">
        <f t="shared" si="3"/>
        <v>0.45940857038218386</v>
      </c>
      <c r="J20" s="50">
        <f>SUM(J6:J19)</f>
        <v>4991</v>
      </c>
      <c r="K20" s="50">
        <f>SUM(K6:K19)</f>
        <v>1976709193</v>
      </c>
      <c r="L20" s="50">
        <f>SUM(L6:L19)</f>
        <v>1931971683</v>
      </c>
      <c r="M20" s="50">
        <f>SUM(M6:M19)</f>
        <v>44737510</v>
      </c>
      <c r="N20" s="50">
        <f>SUM(N6:N19)</f>
        <v>376932457.38148808</v>
      </c>
      <c r="O20" s="52">
        <f>N20/F20</f>
        <v>81.673240131473733</v>
      </c>
      <c r="P20" s="50">
        <f>SUM(P6:P19)</f>
        <v>40671264024</v>
      </c>
      <c r="Q20" s="53">
        <f>SUM(Q6:Q19)</f>
        <v>7755475386.9036264</v>
      </c>
      <c r="R20" s="20">
        <f>Q20/F20</f>
        <v>1680.4464333174781</v>
      </c>
    </row>
    <row r="22" spans="2:18" s="14" customFormat="1" x14ac:dyDescent="0.2">
      <c r="B22" s="44" t="s">
        <v>205</v>
      </c>
      <c r="C22" s="45">
        <v>5.2442000000000002</v>
      </c>
      <c r="P22" s="15"/>
      <c r="Q22" s="15"/>
      <c r="R22" s="15"/>
    </row>
    <row r="23" spans="2:18" x14ac:dyDescent="0.2">
      <c r="B23" s="46"/>
      <c r="C23" s="46" t="s">
        <v>157</v>
      </c>
    </row>
    <row r="24" spans="2:18" x14ac:dyDescent="0.2">
      <c r="L24" s="24"/>
    </row>
    <row r="25" spans="2:18" x14ac:dyDescent="0.2">
      <c r="L25" s="24"/>
    </row>
    <row r="26" spans="2:18" x14ac:dyDescent="0.2">
      <c r="L26" s="24"/>
    </row>
    <row r="27" spans="2:18" x14ac:dyDescent="0.2">
      <c r="L27" s="24"/>
    </row>
    <row r="28" spans="2:18" x14ac:dyDescent="0.2">
      <c r="L28" s="24"/>
    </row>
    <row r="29" spans="2:18" x14ac:dyDescent="0.2">
      <c r="L29" s="24"/>
    </row>
    <row r="30" spans="2:18" x14ac:dyDescent="0.2">
      <c r="L30" s="24"/>
    </row>
    <row r="31" spans="2:18" x14ac:dyDescent="0.2">
      <c r="L31" s="24"/>
    </row>
    <row r="32" spans="2:18" x14ac:dyDescent="0.2">
      <c r="L32" s="24"/>
    </row>
    <row r="33" spans="12:12" x14ac:dyDescent="0.2">
      <c r="L33" s="24"/>
    </row>
    <row r="34" spans="12:12" x14ac:dyDescent="0.2">
      <c r="L34" s="24"/>
    </row>
    <row r="35" spans="12:12" x14ac:dyDescent="0.2">
      <c r="L35" s="24"/>
    </row>
    <row r="36" spans="12:12" x14ac:dyDescent="0.2">
      <c r="L36" s="24"/>
    </row>
    <row r="37" spans="12:12" x14ac:dyDescent="0.2">
      <c r="L37" s="24"/>
    </row>
    <row r="38" spans="12:12" x14ac:dyDescent="0.2">
      <c r="L38" s="24"/>
    </row>
  </sheetData>
  <mergeCells count="14">
    <mergeCell ref="B2:Q2"/>
    <mergeCell ref="P3:P4"/>
    <mergeCell ref="J3:J4"/>
    <mergeCell ref="K3:M3"/>
    <mergeCell ref="R3:R4"/>
    <mergeCell ref="Q3:Q4"/>
    <mergeCell ref="N3:N4"/>
    <mergeCell ref="F3:F4"/>
    <mergeCell ref="G3:I3"/>
    <mergeCell ref="O3:O4"/>
    <mergeCell ref="B3:B4"/>
    <mergeCell ref="C3:C4"/>
    <mergeCell ref="D3:D4"/>
    <mergeCell ref="E3:E4"/>
  </mergeCells>
  <phoneticPr fontId="19" type="noConversion"/>
  <printOptions horizontalCentered="1"/>
  <pageMargins left="0.19685039370078741" right="0.23622047244094491" top="0.59055118110236227" bottom="0.43307086614173229" header="0.35433070866141736" footer="0.19685039370078741"/>
  <pageSetup paperSize="9" scale="9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49"/>
  <sheetViews>
    <sheetView workbookViewId="0">
      <selection activeCell="J15" sqref="J15"/>
    </sheetView>
  </sheetViews>
  <sheetFormatPr defaultRowHeight="15" x14ac:dyDescent="0.2"/>
  <cols>
    <col min="1" max="1" width="9.140625" style="9"/>
    <col min="2" max="2" width="7.85546875" style="9" customWidth="1"/>
    <col min="3" max="3" width="20.140625" style="9" customWidth="1"/>
    <col min="4" max="4" width="13.7109375" style="9" customWidth="1"/>
    <col min="5" max="5" width="16.5703125" style="10" customWidth="1"/>
    <col min="6" max="16384" width="9.140625" style="9"/>
  </cols>
  <sheetData>
    <row r="1" spans="2:5" ht="15.75" thickBot="1" x14ac:dyDescent="0.25"/>
    <row r="2" spans="2:5" ht="57" customHeight="1" x14ac:dyDescent="0.2">
      <c r="B2" s="131" t="s">
        <v>226</v>
      </c>
      <c r="C2" s="132"/>
      <c r="D2" s="132"/>
      <c r="E2" s="133"/>
    </row>
    <row r="3" spans="2:5" x14ac:dyDescent="0.2">
      <c r="B3" s="127" t="s">
        <v>23</v>
      </c>
      <c r="C3" s="128"/>
      <c r="D3" s="128" t="s">
        <v>24</v>
      </c>
      <c r="E3" s="129"/>
    </row>
    <row r="4" spans="2:5" x14ac:dyDescent="0.2">
      <c r="B4" s="88" t="s">
        <v>25</v>
      </c>
      <c r="C4" s="89" t="s">
        <v>26</v>
      </c>
      <c r="D4" s="89" t="s">
        <v>27</v>
      </c>
      <c r="E4" s="90" t="s">
        <v>28</v>
      </c>
    </row>
    <row r="5" spans="2:5" ht="15.75" x14ac:dyDescent="0.25">
      <c r="B5" s="91"/>
      <c r="C5" s="92" t="s">
        <v>29</v>
      </c>
      <c r="D5" s="56">
        <v>73045</v>
      </c>
      <c r="E5" s="93">
        <f t="shared" ref="E5:E48" si="0">D5/$D$48</f>
        <v>8.5468635368534853E-3</v>
      </c>
    </row>
    <row r="6" spans="2:5" ht="15.75" x14ac:dyDescent="0.25">
      <c r="B6" s="91" t="s">
        <v>30</v>
      </c>
      <c r="C6" s="92" t="s">
        <v>31</v>
      </c>
      <c r="D6" s="56">
        <v>67945</v>
      </c>
      <c r="E6" s="93">
        <f t="shared" si="0"/>
        <v>7.9501217470259438E-3</v>
      </c>
    </row>
    <row r="7" spans="2:5" ht="15.75" x14ac:dyDescent="0.25">
      <c r="B7" s="91" t="s">
        <v>32</v>
      </c>
      <c r="C7" s="92" t="s">
        <v>33</v>
      </c>
      <c r="D7" s="56">
        <v>96286</v>
      </c>
      <c r="E7" s="93">
        <f t="shared" si="0"/>
        <v>1.1266250975555819E-2</v>
      </c>
    </row>
    <row r="8" spans="2:5" ht="15.75" x14ac:dyDescent="0.25">
      <c r="B8" s="91" t="s">
        <v>34</v>
      </c>
      <c r="C8" s="92" t="s">
        <v>35</v>
      </c>
      <c r="D8" s="56">
        <v>117313</v>
      </c>
      <c r="E8" s="93">
        <f t="shared" si="0"/>
        <v>1.3726582272556548E-2</v>
      </c>
    </row>
    <row r="9" spans="2:5" ht="15.75" x14ac:dyDescent="0.25">
      <c r="B9" s="91" t="s">
        <v>36</v>
      </c>
      <c r="C9" s="92" t="s">
        <v>37</v>
      </c>
      <c r="D9" s="56">
        <v>105303</v>
      </c>
      <c r="E9" s="93">
        <f t="shared" si="0"/>
        <v>1.2321313861609728E-2</v>
      </c>
    </row>
    <row r="10" spans="2:5" ht="15.75" x14ac:dyDescent="0.25">
      <c r="B10" s="91" t="s">
        <v>38</v>
      </c>
      <c r="C10" s="92" t="s">
        <v>39</v>
      </c>
      <c r="D10" s="56">
        <v>161230</v>
      </c>
      <c r="E10" s="93">
        <f t="shared" si="0"/>
        <v>1.8865231132136184E-2</v>
      </c>
    </row>
    <row r="11" spans="2:5" ht="15.75" x14ac:dyDescent="0.25">
      <c r="B11" s="91" t="s">
        <v>40</v>
      </c>
      <c r="C11" s="92" t="s">
        <v>41</v>
      </c>
      <c r="D11" s="56">
        <v>71389</v>
      </c>
      <c r="E11" s="93">
        <f t="shared" si="0"/>
        <v>8.3530979674506598E-3</v>
      </c>
    </row>
    <row r="12" spans="2:5" ht="15.75" x14ac:dyDescent="0.25">
      <c r="B12" s="91" t="s">
        <v>42</v>
      </c>
      <c r="C12" s="92" t="s">
        <v>43</v>
      </c>
      <c r="D12" s="56">
        <v>59332</v>
      </c>
      <c r="E12" s="93">
        <f t="shared" si="0"/>
        <v>6.9423301713819018E-3</v>
      </c>
    </row>
    <row r="13" spans="2:5" ht="15.75" x14ac:dyDescent="0.25">
      <c r="B13" s="91" t="s">
        <v>44</v>
      </c>
      <c r="C13" s="92" t="s">
        <v>45</v>
      </c>
      <c r="D13" s="56">
        <v>136867</v>
      </c>
      <c r="E13" s="93">
        <f t="shared" si="0"/>
        <v>1.6014560499671791E-2</v>
      </c>
    </row>
    <row r="14" spans="2:5" ht="15.75" x14ac:dyDescent="0.25">
      <c r="B14" s="91" t="s">
        <v>46</v>
      </c>
      <c r="C14" s="92" t="s">
        <v>47</v>
      </c>
      <c r="D14" s="56">
        <v>44876</v>
      </c>
      <c r="E14" s="93">
        <f t="shared" si="0"/>
        <v>5.250859717706031E-3</v>
      </c>
    </row>
    <row r="15" spans="2:5" ht="15.75" x14ac:dyDescent="0.25">
      <c r="B15" s="91" t="s">
        <v>48</v>
      </c>
      <c r="C15" s="92" t="s">
        <v>49</v>
      </c>
      <c r="D15" s="56">
        <v>69220</v>
      </c>
      <c r="E15" s="93">
        <f t="shared" si="0"/>
        <v>8.0993071944828292E-3</v>
      </c>
    </row>
    <row r="16" spans="2:5" ht="15.75" x14ac:dyDescent="0.25">
      <c r="B16" s="91" t="s">
        <v>50</v>
      </c>
      <c r="C16" s="92" t="s">
        <v>51</v>
      </c>
      <c r="D16" s="56">
        <v>46090</v>
      </c>
      <c r="E16" s="93">
        <f t="shared" si="0"/>
        <v>5.3929076653238027E-3</v>
      </c>
    </row>
    <row r="17" spans="2:5" ht="15.75" x14ac:dyDescent="0.25">
      <c r="B17" s="91" t="s">
        <v>52</v>
      </c>
      <c r="C17" s="92" t="s">
        <v>53</v>
      </c>
      <c r="D17" s="56">
        <v>229159</v>
      </c>
      <c r="E17" s="93">
        <f t="shared" si="0"/>
        <v>2.6813480748056787E-2</v>
      </c>
    </row>
    <row r="18" spans="2:5" ht="15.75" x14ac:dyDescent="0.25">
      <c r="B18" s="91" t="s">
        <v>54</v>
      </c>
      <c r="C18" s="92" t="s">
        <v>55</v>
      </c>
      <c r="D18" s="56">
        <v>180814</v>
      </c>
      <c r="E18" s="93">
        <f t="shared" si="0"/>
        <v>2.1156719605073943E-2</v>
      </c>
    </row>
    <row r="19" spans="2:5" ht="15.75" x14ac:dyDescent="0.25">
      <c r="B19" s="91" t="s">
        <v>56</v>
      </c>
      <c r="C19" s="92" t="s">
        <v>57</v>
      </c>
      <c r="D19" s="56">
        <v>56402</v>
      </c>
      <c r="E19" s="93">
        <f t="shared" si="0"/>
        <v>6.5994961627162752E-3</v>
      </c>
    </row>
    <row r="20" spans="2:5" ht="15.75" x14ac:dyDescent="0.25">
      <c r="B20" s="91" t="s">
        <v>58</v>
      </c>
      <c r="C20" s="92" t="s">
        <v>59</v>
      </c>
      <c r="D20" s="56">
        <v>67143</v>
      </c>
      <c r="E20" s="93">
        <f t="shared" si="0"/>
        <v>7.8562811753707107E-3</v>
      </c>
    </row>
    <row r="21" spans="2:5" ht="15.75" x14ac:dyDescent="0.25">
      <c r="B21" s="91" t="s">
        <v>60</v>
      </c>
      <c r="C21" s="92" t="s">
        <v>61</v>
      </c>
      <c r="D21" s="56">
        <v>131594</v>
      </c>
      <c r="E21" s="93">
        <f t="shared" si="0"/>
        <v>1.5397576292267748E-2</v>
      </c>
    </row>
    <row r="22" spans="2:5" ht="15.75" x14ac:dyDescent="0.25">
      <c r="B22" s="91" t="s">
        <v>62</v>
      </c>
      <c r="C22" s="92" t="s">
        <v>63</v>
      </c>
      <c r="D22" s="56">
        <v>122505</v>
      </c>
      <c r="E22" s="93">
        <f t="shared" si="0"/>
        <v>1.4334088816239801E-2</v>
      </c>
    </row>
    <row r="23" spans="2:5" ht="15.75" x14ac:dyDescent="0.25">
      <c r="B23" s="91" t="s">
        <v>64</v>
      </c>
      <c r="C23" s="92" t="s">
        <v>65</v>
      </c>
      <c r="D23" s="56">
        <v>66868</v>
      </c>
      <c r="E23" s="93">
        <f t="shared" si="0"/>
        <v>7.8241039219976577E-3</v>
      </c>
    </row>
    <row r="24" spans="2:5" ht="15.75" x14ac:dyDescent="0.25">
      <c r="B24" s="91" t="s">
        <v>66</v>
      </c>
      <c r="C24" s="92" t="s">
        <v>67</v>
      </c>
      <c r="D24" s="56">
        <v>104596</v>
      </c>
      <c r="E24" s="93">
        <f t="shared" si="0"/>
        <v>1.2238589068392459E-2</v>
      </c>
    </row>
    <row r="25" spans="2:5" ht="15.75" x14ac:dyDescent="0.25">
      <c r="B25" s="91" t="s">
        <v>68</v>
      </c>
      <c r="C25" s="92" t="s">
        <v>69</v>
      </c>
      <c r="D25" s="56">
        <v>103028</v>
      </c>
      <c r="E25" s="93">
        <f t="shared" si="0"/>
        <v>1.2055120220069011E-2</v>
      </c>
    </row>
    <row r="26" spans="2:5" ht="15.75" x14ac:dyDescent="0.25">
      <c r="B26" s="91" t="s">
        <v>70</v>
      </c>
      <c r="C26" s="92" t="s">
        <v>71</v>
      </c>
      <c r="D26" s="56">
        <v>32012</v>
      </c>
      <c r="E26" s="93">
        <f t="shared" si="0"/>
        <v>3.74566630901162E-3</v>
      </c>
    </row>
    <row r="27" spans="2:5" ht="15.75" x14ac:dyDescent="0.25">
      <c r="B27" s="91" t="s">
        <v>72</v>
      </c>
      <c r="C27" s="92" t="s">
        <v>73</v>
      </c>
      <c r="D27" s="56">
        <v>216140</v>
      </c>
      <c r="E27" s="93">
        <f t="shared" si="0"/>
        <v>2.5290151069279381E-2</v>
      </c>
    </row>
    <row r="28" spans="2:5" ht="15.75" x14ac:dyDescent="0.25">
      <c r="B28" s="91" t="s">
        <v>74</v>
      </c>
      <c r="C28" s="92" t="s">
        <v>75</v>
      </c>
      <c r="D28" s="56">
        <v>23691</v>
      </c>
      <c r="E28" s="93">
        <f t="shared" si="0"/>
        <v>2.7720411260400567E-3</v>
      </c>
    </row>
    <row r="29" spans="2:5" ht="15.75" x14ac:dyDescent="0.25">
      <c r="B29" s="91" t="s">
        <v>76</v>
      </c>
      <c r="C29" s="92" t="s">
        <v>77</v>
      </c>
      <c r="D29" s="56">
        <v>143231</v>
      </c>
      <c r="E29" s="93">
        <f t="shared" si="0"/>
        <v>1.6759200646821296E-2</v>
      </c>
    </row>
    <row r="30" spans="2:5" x14ac:dyDescent="0.25">
      <c r="B30" s="91" t="s">
        <v>78</v>
      </c>
      <c r="C30" s="92" t="s">
        <v>79</v>
      </c>
      <c r="D30" s="56">
        <v>42150</v>
      </c>
      <c r="E30" s="93">
        <f t="shared" si="0"/>
        <v>4.931895380633506E-3</v>
      </c>
    </row>
    <row r="31" spans="2:5" ht="15.75" x14ac:dyDescent="0.25">
      <c r="B31" s="91" t="s">
        <v>80</v>
      </c>
      <c r="C31" s="92" t="s">
        <v>81</v>
      </c>
      <c r="D31" s="56">
        <v>169779</v>
      </c>
      <c r="E31" s="93">
        <f t="shared" si="0"/>
        <v>1.986553418335886E-2</v>
      </c>
    </row>
    <row r="32" spans="2:5" ht="15.75" x14ac:dyDescent="0.25">
      <c r="B32" s="91" t="s">
        <v>82</v>
      </c>
      <c r="C32" s="92" t="s">
        <v>83</v>
      </c>
      <c r="D32" s="56">
        <v>110313</v>
      </c>
      <c r="E32" s="93">
        <f t="shared" si="0"/>
        <v>1.2907524913969725E-2</v>
      </c>
    </row>
    <row r="33" spans="2:13" ht="15.75" x14ac:dyDescent="0.25">
      <c r="B33" s="91" t="s">
        <v>84</v>
      </c>
      <c r="C33" s="92" t="s">
        <v>85</v>
      </c>
      <c r="D33" s="56">
        <v>80076</v>
      </c>
      <c r="E33" s="93">
        <f t="shared" si="0"/>
        <v>9.369548149456907E-3</v>
      </c>
    </row>
    <row r="34" spans="2:13" ht="15.75" x14ac:dyDescent="0.25">
      <c r="B34" s="91" t="s">
        <v>86</v>
      </c>
      <c r="C34" s="92" t="s">
        <v>87</v>
      </c>
      <c r="D34" s="56">
        <v>166634</v>
      </c>
      <c r="E34" s="93">
        <f t="shared" si="0"/>
        <v>1.949754341296521E-2</v>
      </c>
    </row>
    <row r="35" spans="2:13" ht="15.75" x14ac:dyDescent="0.25">
      <c r="B35" s="91" t="s">
        <v>88</v>
      </c>
      <c r="C35" s="92" t="s">
        <v>89</v>
      </c>
      <c r="D35" s="56">
        <v>129450</v>
      </c>
      <c r="E35" s="93">
        <f t="shared" si="0"/>
        <v>1.5146710724152012E-2</v>
      </c>
    </row>
    <row r="36" spans="2:13" ht="15.75" x14ac:dyDescent="0.25">
      <c r="B36" s="91" t="s">
        <v>90</v>
      </c>
      <c r="C36" s="92" t="s">
        <v>91</v>
      </c>
      <c r="D36" s="56">
        <v>73379</v>
      </c>
      <c r="E36" s="93">
        <f t="shared" si="0"/>
        <v>8.5859442736774851E-3</v>
      </c>
    </row>
    <row r="37" spans="2:13" ht="15.75" x14ac:dyDescent="0.25">
      <c r="B37" s="91" t="s">
        <v>92</v>
      </c>
      <c r="C37" s="92" t="s">
        <v>93</v>
      </c>
      <c r="D37" s="56">
        <v>192277</v>
      </c>
      <c r="E37" s="93">
        <f t="shared" si="0"/>
        <v>2.2497984533856905E-2</v>
      </c>
    </row>
    <row r="38" spans="2:13" ht="15.75" x14ac:dyDescent="0.25">
      <c r="B38" s="91" t="s">
        <v>94</v>
      </c>
      <c r="C38" s="92" t="s">
        <v>95</v>
      </c>
      <c r="D38" s="56">
        <v>194843</v>
      </c>
      <c r="E38" s="93">
        <f t="shared" si="0"/>
        <v>2.2798227559876018E-2</v>
      </c>
    </row>
    <row r="39" spans="2:13" ht="15.75" x14ac:dyDescent="0.25">
      <c r="B39" s="91" t="s">
        <v>96</v>
      </c>
      <c r="C39" s="92" t="s">
        <v>97</v>
      </c>
      <c r="D39" s="56">
        <v>39642</v>
      </c>
      <c r="E39" s="93">
        <f t="shared" si="0"/>
        <v>4.6384388298712559E-3</v>
      </c>
    </row>
    <row r="40" spans="2:13" ht="15.75" x14ac:dyDescent="0.25">
      <c r="B40" s="91" t="s">
        <v>98</v>
      </c>
      <c r="C40" s="92" t="s">
        <v>99</v>
      </c>
      <c r="D40" s="56">
        <v>400777</v>
      </c>
      <c r="E40" s="93">
        <f t="shared" si="0"/>
        <v>4.6894193000335815E-2</v>
      </c>
      <c r="M40" s="25"/>
    </row>
    <row r="41" spans="2:13" ht="15.75" x14ac:dyDescent="0.25">
      <c r="B41" s="91" t="s">
        <v>100</v>
      </c>
      <c r="C41" s="92" t="s">
        <v>101</v>
      </c>
      <c r="D41" s="56">
        <v>62988</v>
      </c>
      <c r="E41" s="93">
        <f t="shared" si="0"/>
        <v>7.3701121289523903E-3</v>
      </c>
    </row>
    <row r="42" spans="2:13" ht="15.75" x14ac:dyDescent="0.25">
      <c r="B42" s="91" t="s">
        <v>102</v>
      </c>
      <c r="C42" s="92" t="s">
        <v>103</v>
      </c>
      <c r="D42" s="56">
        <v>93308</v>
      </c>
      <c r="E42" s="93">
        <f t="shared" si="0"/>
        <v>1.0917800573574167E-2</v>
      </c>
    </row>
    <row r="43" spans="2:13" ht="15.75" x14ac:dyDescent="0.25">
      <c r="B43" s="91" t="s">
        <v>104</v>
      </c>
      <c r="C43" s="92" t="s">
        <v>105</v>
      </c>
      <c r="D43" s="56">
        <v>110971</v>
      </c>
      <c r="E43" s="93">
        <f t="shared" si="0"/>
        <v>1.2984516305676886E-2</v>
      </c>
    </row>
    <row r="44" spans="2:13" ht="15.75" x14ac:dyDescent="0.25">
      <c r="B44" s="91" t="s">
        <v>106</v>
      </c>
      <c r="C44" s="92" t="s">
        <v>107</v>
      </c>
      <c r="D44" s="56">
        <v>91947</v>
      </c>
      <c r="E44" s="93">
        <f t="shared" si="0"/>
        <v>1.0758552421426072E-2</v>
      </c>
    </row>
    <row r="45" spans="2:13" ht="15.75" x14ac:dyDescent="0.25">
      <c r="B45" s="91" t="s">
        <v>108</v>
      </c>
      <c r="C45" s="92" t="s">
        <v>109</v>
      </c>
      <c r="D45" s="56">
        <v>41686</v>
      </c>
      <c r="E45" s="93">
        <f t="shared" si="0"/>
        <v>4.8776035785786081E-3</v>
      </c>
    </row>
    <row r="46" spans="2:13" ht="15.75" x14ac:dyDescent="0.25">
      <c r="B46" s="91" t="s">
        <v>110</v>
      </c>
      <c r="C46" s="92" t="s">
        <v>111</v>
      </c>
      <c r="D46" s="56">
        <v>2942569</v>
      </c>
      <c r="E46" s="93">
        <f t="shared" si="0"/>
        <v>0.34430468465706654</v>
      </c>
    </row>
    <row r="47" spans="2:13" ht="15.75" x14ac:dyDescent="0.25">
      <c r="B47" s="91" t="s">
        <v>112</v>
      </c>
      <c r="C47" s="92" t="s">
        <v>113</v>
      </c>
      <c r="D47" s="56">
        <v>1077542</v>
      </c>
      <c r="E47" s="93">
        <f t="shared" si="0"/>
        <v>0.12608124346948016</v>
      </c>
    </row>
    <row r="48" spans="2:13" ht="16.5" thickBot="1" x14ac:dyDescent="0.3">
      <c r="B48" s="94" t="s">
        <v>114</v>
      </c>
      <c r="C48" s="95" t="s">
        <v>22</v>
      </c>
      <c r="D48" s="50">
        <f>SUM(D5:D47)</f>
        <v>8546410</v>
      </c>
      <c r="E48" s="96">
        <f t="shared" si="0"/>
        <v>1</v>
      </c>
    </row>
    <row r="49" spans="4:4" x14ac:dyDescent="0.2">
      <c r="D49" s="32"/>
    </row>
  </sheetData>
  <mergeCells count="3">
    <mergeCell ref="B3:C3"/>
    <mergeCell ref="D3:E3"/>
    <mergeCell ref="B2:E2"/>
  </mergeCells>
  <phoneticPr fontId="7" type="noConversion"/>
  <printOptions horizontalCentered="1" verticalCentered="1"/>
  <pageMargins left="0.27559055118110237" right="0.27559055118110237" top="0.27559055118110237" bottom="0.55118110236220474" header="0.19685039370078741" footer="0.15748031496062992"/>
  <pageSetup scale="97"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53"/>
  <sheetViews>
    <sheetView workbookViewId="0">
      <selection activeCell="I9" sqref="I9"/>
    </sheetView>
  </sheetViews>
  <sheetFormatPr defaultRowHeight="15" x14ac:dyDescent="0.2"/>
  <cols>
    <col min="2" max="2" width="9" customWidth="1"/>
    <col min="3" max="3" width="19.28515625" customWidth="1"/>
    <col min="4" max="4" width="31.5703125" customWidth="1"/>
    <col min="5" max="16384" width="9.140625" style="9"/>
  </cols>
  <sheetData>
    <row r="1" spans="2:4" ht="15.75" thickBot="1" x14ac:dyDescent="0.25"/>
    <row r="2" spans="2:4" ht="58.5" customHeight="1" x14ac:dyDescent="0.2">
      <c r="B2" s="136" t="s">
        <v>227</v>
      </c>
      <c r="C2" s="137"/>
      <c r="D2" s="138"/>
    </row>
    <row r="3" spans="2:4" ht="65.25" customHeight="1" x14ac:dyDescent="0.2">
      <c r="B3" s="134" t="s">
        <v>23</v>
      </c>
      <c r="C3" s="135"/>
      <c r="D3" s="101" t="s">
        <v>228</v>
      </c>
    </row>
    <row r="4" spans="2:4" x14ac:dyDescent="0.2">
      <c r="B4" s="88" t="s">
        <v>25</v>
      </c>
      <c r="C4" s="89" t="s">
        <v>5</v>
      </c>
      <c r="D4" s="102"/>
    </row>
    <row r="5" spans="2:4" ht="15.75" x14ac:dyDescent="0.25">
      <c r="B5" s="103"/>
      <c r="C5" s="92" t="s">
        <v>6</v>
      </c>
      <c r="D5" s="100">
        <v>81166</v>
      </c>
    </row>
    <row r="6" spans="2:4" ht="15.75" x14ac:dyDescent="0.25">
      <c r="B6" s="98" t="s">
        <v>30</v>
      </c>
      <c r="C6" s="99" t="s">
        <v>31</v>
      </c>
      <c r="D6" s="100">
        <v>85153</v>
      </c>
    </row>
    <row r="7" spans="2:4" ht="15.75" x14ac:dyDescent="0.25">
      <c r="B7" s="98" t="s">
        <v>32</v>
      </c>
      <c r="C7" s="99" t="s">
        <v>33</v>
      </c>
      <c r="D7" s="100">
        <v>102733</v>
      </c>
    </row>
    <row r="8" spans="2:4" ht="15.75" x14ac:dyDescent="0.25">
      <c r="B8" s="98" t="s">
        <v>34</v>
      </c>
      <c r="C8" s="99" t="s">
        <v>35</v>
      </c>
      <c r="D8" s="100">
        <v>156260</v>
      </c>
    </row>
    <row r="9" spans="2:4" ht="15.75" x14ac:dyDescent="0.25">
      <c r="B9" s="98" t="s">
        <v>36</v>
      </c>
      <c r="C9" s="99" t="s">
        <v>37</v>
      </c>
      <c r="D9" s="100">
        <v>106105</v>
      </c>
    </row>
    <row r="10" spans="2:4" ht="15.75" x14ac:dyDescent="0.25">
      <c r="B10" s="98" t="s">
        <v>38</v>
      </c>
      <c r="C10" s="99" t="s">
        <v>39</v>
      </c>
      <c r="D10" s="100">
        <v>145639</v>
      </c>
    </row>
    <row r="11" spans="2:4" ht="15.75" x14ac:dyDescent="0.25">
      <c r="B11" s="98" t="s">
        <v>40</v>
      </c>
      <c r="C11" s="99" t="s">
        <v>41</v>
      </c>
      <c r="D11" s="100">
        <v>57671</v>
      </c>
    </row>
    <row r="12" spans="2:4" ht="15.75" x14ac:dyDescent="0.25">
      <c r="B12" s="98" t="s">
        <v>42</v>
      </c>
      <c r="C12" s="99" t="s">
        <v>43</v>
      </c>
      <c r="D12" s="100">
        <v>56185</v>
      </c>
    </row>
    <row r="13" spans="2:4" ht="15.75" x14ac:dyDescent="0.25">
      <c r="B13" s="98" t="s">
        <v>44</v>
      </c>
      <c r="C13" s="99" t="s">
        <v>45</v>
      </c>
      <c r="D13" s="100">
        <v>153137</v>
      </c>
    </row>
    <row r="14" spans="2:4" ht="15.75" x14ac:dyDescent="0.25">
      <c r="B14" s="98" t="s">
        <v>46</v>
      </c>
      <c r="C14" s="99" t="s">
        <v>47</v>
      </c>
      <c r="D14" s="100">
        <v>56169</v>
      </c>
    </row>
    <row r="15" spans="2:4" ht="15.75" x14ac:dyDescent="0.25">
      <c r="B15" s="98" t="s">
        <v>48</v>
      </c>
      <c r="C15" s="99" t="s">
        <v>49</v>
      </c>
      <c r="D15" s="100">
        <v>79410</v>
      </c>
    </row>
    <row r="16" spans="2:4" ht="15.75" x14ac:dyDescent="0.25">
      <c r="B16" s="98" t="s">
        <v>50</v>
      </c>
      <c r="C16" s="99" t="s">
        <v>51</v>
      </c>
      <c r="D16" s="100">
        <v>46330</v>
      </c>
    </row>
    <row r="17" spans="2:4" ht="15.75" x14ac:dyDescent="0.25">
      <c r="B17" s="98" t="s">
        <v>52</v>
      </c>
      <c r="C17" s="99" t="s">
        <v>53</v>
      </c>
      <c r="D17" s="100">
        <v>210052</v>
      </c>
    </row>
    <row r="18" spans="2:4" ht="15.75" x14ac:dyDescent="0.25">
      <c r="B18" s="98" t="s">
        <v>54</v>
      </c>
      <c r="C18" s="99" t="s">
        <v>55</v>
      </c>
      <c r="D18" s="100">
        <v>157629</v>
      </c>
    </row>
    <row r="19" spans="2:4" ht="15.75" x14ac:dyDescent="0.25">
      <c r="B19" s="98" t="s">
        <v>56</v>
      </c>
      <c r="C19" s="99" t="s">
        <v>57</v>
      </c>
      <c r="D19" s="100">
        <v>44200</v>
      </c>
    </row>
    <row r="20" spans="2:4" ht="15.75" x14ac:dyDescent="0.25">
      <c r="B20" s="98" t="s">
        <v>58</v>
      </c>
      <c r="C20" s="99" t="s">
        <v>59</v>
      </c>
      <c r="D20" s="100">
        <v>103575</v>
      </c>
    </row>
    <row r="21" spans="2:4" ht="15.75" x14ac:dyDescent="0.25">
      <c r="B21" s="98" t="s">
        <v>60</v>
      </c>
      <c r="C21" s="99" t="s">
        <v>61</v>
      </c>
      <c r="D21" s="100">
        <v>121247</v>
      </c>
    </row>
    <row r="22" spans="2:4" ht="15.75" x14ac:dyDescent="0.25">
      <c r="B22" s="98" t="s">
        <v>62</v>
      </c>
      <c r="C22" s="99" t="s">
        <v>63</v>
      </c>
      <c r="D22" s="100">
        <v>94559</v>
      </c>
    </row>
    <row r="23" spans="2:4" ht="15.75" x14ac:dyDescent="0.25">
      <c r="B23" s="98" t="s">
        <v>64</v>
      </c>
      <c r="C23" s="99" t="s">
        <v>65</v>
      </c>
      <c r="D23" s="100">
        <v>71115</v>
      </c>
    </row>
    <row r="24" spans="2:4" ht="15.75" x14ac:dyDescent="0.25">
      <c r="B24" s="98" t="s">
        <v>66</v>
      </c>
      <c r="C24" s="99" t="s">
        <v>67</v>
      </c>
      <c r="D24" s="100">
        <v>65972</v>
      </c>
    </row>
    <row r="25" spans="2:4" ht="15.75" x14ac:dyDescent="0.25">
      <c r="B25" s="98" t="s">
        <v>68</v>
      </c>
      <c r="C25" s="99" t="s">
        <v>69</v>
      </c>
      <c r="D25" s="100">
        <v>84762</v>
      </c>
    </row>
    <row r="26" spans="2:4" ht="15.75" x14ac:dyDescent="0.25">
      <c r="B26" s="98" t="s">
        <v>70</v>
      </c>
      <c r="C26" s="99" t="s">
        <v>71</v>
      </c>
      <c r="D26" s="100">
        <v>51597</v>
      </c>
    </row>
    <row r="27" spans="2:4" ht="15.75" x14ac:dyDescent="0.25">
      <c r="B27" s="98" t="s">
        <v>72</v>
      </c>
      <c r="C27" s="99" t="s">
        <v>73</v>
      </c>
      <c r="D27" s="100">
        <v>168245</v>
      </c>
    </row>
    <row r="28" spans="2:4" ht="15.75" x14ac:dyDescent="0.25">
      <c r="B28" s="98" t="s">
        <v>74</v>
      </c>
      <c r="C28" s="99" t="s">
        <v>75</v>
      </c>
      <c r="D28" s="100">
        <v>52769</v>
      </c>
    </row>
    <row r="29" spans="2:4" ht="15.75" x14ac:dyDescent="0.25">
      <c r="B29" s="98" t="s">
        <v>76</v>
      </c>
      <c r="C29" s="99" t="s">
        <v>77</v>
      </c>
      <c r="D29" s="100">
        <v>95571</v>
      </c>
    </row>
    <row r="30" spans="2:4" ht="15.75" x14ac:dyDescent="0.25">
      <c r="B30" s="98" t="s">
        <v>78</v>
      </c>
      <c r="C30" s="99" t="s">
        <v>79</v>
      </c>
      <c r="D30" s="100">
        <v>40082</v>
      </c>
    </row>
    <row r="31" spans="2:4" x14ac:dyDescent="0.25">
      <c r="B31" s="98" t="s">
        <v>80</v>
      </c>
      <c r="C31" s="99" t="s">
        <v>81</v>
      </c>
      <c r="D31" s="100">
        <v>120626</v>
      </c>
    </row>
    <row r="32" spans="2:4" ht="15.75" x14ac:dyDescent="0.25">
      <c r="B32" s="98" t="s">
        <v>82</v>
      </c>
      <c r="C32" s="99" t="s">
        <v>83</v>
      </c>
      <c r="D32" s="100">
        <v>78726</v>
      </c>
    </row>
    <row r="33" spans="2:12" ht="15.75" x14ac:dyDescent="0.25">
      <c r="B33" s="98" t="s">
        <v>84</v>
      </c>
      <c r="C33" s="99" t="s">
        <v>85</v>
      </c>
      <c r="D33" s="100">
        <v>74209</v>
      </c>
    </row>
    <row r="34" spans="2:12" ht="15.75" x14ac:dyDescent="0.25">
      <c r="B34" s="98" t="s">
        <v>86</v>
      </c>
      <c r="C34" s="99" t="s">
        <v>87</v>
      </c>
      <c r="D34" s="100">
        <v>185720</v>
      </c>
    </row>
    <row r="35" spans="2:12" ht="15.75" x14ac:dyDescent="0.25">
      <c r="B35" s="98" t="s">
        <v>88</v>
      </c>
      <c r="C35" s="99" t="s">
        <v>89</v>
      </c>
      <c r="D35" s="100">
        <v>69636</v>
      </c>
    </row>
    <row r="36" spans="2:12" ht="15.75" x14ac:dyDescent="0.25">
      <c r="B36" s="98" t="s">
        <v>90</v>
      </c>
      <c r="C36" s="99" t="s">
        <v>91</v>
      </c>
      <c r="D36" s="100">
        <v>48926</v>
      </c>
    </row>
    <row r="37" spans="2:12" ht="15.75" x14ac:dyDescent="0.25">
      <c r="B37" s="98" t="s">
        <v>92</v>
      </c>
      <c r="C37" s="99" t="s">
        <v>93</v>
      </c>
      <c r="D37" s="100">
        <v>113505</v>
      </c>
    </row>
    <row r="38" spans="2:12" ht="15.75" x14ac:dyDescent="0.25">
      <c r="B38" s="98" t="s">
        <v>94</v>
      </c>
      <c r="C38" s="99" t="s">
        <v>95</v>
      </c>
      <c r="D38" s="100">
        <v>106419</v>
      </c>
    </row>
    <row r="39" spans="2:12" ht="15.75" x14ac:dyDescent="0.25">
      <c r="B39" s="98" t="s">
        <v>96</v>
      </c>
      <c r="C39" s="99" t="s">
        <v>97</v>
      </c>
      <c r="D39" s="100">
        <v>57553</v>
      </c>
    </row>
    <row r="40" spans="2:12" ht="15.75" x14ac:dyDescent="0.25">
      <c r="B40" s="98" t="s">
        <v>98</v>
      </c>
      <c r="C40" s="99" t="s">
        <v>99</v>
      </c>
      <c r="D40" s="100">
        <v>194609</v>
      </c>
    </row>
    <row r="41" spans="2:12" ht="15.75" x14ac:dyDescent="0.25">
      <c r="B41" s="98" t="s">
        <v>100</v>
      </c>
      <c r="C41" s="99" t="s">
        <v>101</v>
      </c>
      <c r="D41" s="100">
        <v>39567</v>
      </c>
    </row>
    <row r="42" spans="2:12" ht="15.75" x14ac:dyDescent="0.25">
      <c r="B42" s="98" t="s">
        <v>102</v>
      </c>
      <c r="C42" s="99" t="s">
        <v>103</v>
      </c>
      <c r="D42" s="100">
        <v>57341</v>
      </c>
    </row>
    <row r="43" spans="2:12" ht="15.75" x14ac:dyDescent="0.25">
      <c r="B43" s="98" t="s">
        <v>104</v>
      </c>
      <c r="C43" s="99" t="s">
        <v>105</v>
      </c>
      <c r="D43" s="100">
        <v>75019</v>
      </c>
    </row>
    <row r="44" spans="2:12" ht="15.75" x14ac:dyDescent="0.25">
      <c r="B44" s="98" t="s">
        <v>106</v>
      </c>
      <c r="C44" s="99" t="s">
        <v>107</v>
      </c>
      <c r="D44" s="100">
        <v>50808</v>
      </c>
      <c r="L44" s="25"/>
    </row>
    <row r="45" spans="2:12" ht="15.75" x14ac:dyDescent="0.25">
      <c r="B45" s="98" t="s">
        <v>108</v>
      </c>
      <c r="C45" s="99" t="s">
        <v>109</v>
      </c>
      <c r="D45" s="100">
        <v>57166</v>
      </c>
    </row>
    <row r="46" spans="2:12" ht="15.75" x14ac:dyDescent="0.25">
      <c r="B46" s="98" t="s">
        <v>110</v>
      </c>
      <c r="C46" s="99" t="s">
        <v>111</v>
      </c>
      <c r="D46" s="100">
        <v>74159</v>
      </c>
    </row>
    <row r="47" spans="2:12" ht="15.75" x14ac:dyDescent="0.25">
      <c r="B47" s="98">
        <v>421</v>
      </c>
      <c r="C47" s="99" t="s">
        <v>111</v>
      </c>
      <c r="D47" s="100">
        <v>100331</v>
      </c>
    </row>
    <row r="48" spans="2:12" ht="15.75" x14ac:dyDescent="0.25">
      <c r="B48" s="98">
        <v>431</v>
      </c>
      <c r="C48" s="99" t="s">
        <v>111</v>
      </c>
      <c r="D48" s="100">
        <v>134175</v>
      </c>
    </row>
    <row r="49" spans="2:4" ht="15.75" x14ac:dyDescent="0.25">
      <c r="B49" s="98">
        <v>441</v>
      </c>
      <c r="C49" s="99" t="s">
        <v>111</v>
      </c>
      <c r="D49" s="100">
        <v>101721</v>
      </c>
    </row>
    <row r="50" spans="2:4" ht="15.75" x14ac:dyDescent="0.25">
      <c r="B50" s="98">
        <v>451</v>
      </c>
      <c r="C50" s="99" t="s">
        <v>111</v>
      </c>
      <c r="D50" s="100">
        <v>81143</v>
      </c>
    </row>
    <row r="51" spans="2:4" ht="15.75" x14ac:dyDescent="0.25">
      <c r="B51" s="98">
        <v>461</v>
      </c>
      <c r="C51" s="99" t="s">
        <v>111</v>
      </c>
      <c r="D51" s="100">
        <v>125025</v>
      </c>
    </row>
    <row r="52" spans="2:4" ht="15.75" x14ac:dyDescent="0.25">
      <c r="B52" s="98" t="s">
        <v>112</v>
      </c>
      <c r="C52" s="99" t="s">
        <v>113</v>
      </c>
      <c r="D52" s="100">
        <v>181411</v>
      </c>
    </row>
    <row r="53" spans="2:4" ht="16.5" thickBot="1" x14ac:dyDescent="0.3">
      <c r="B53" s="94" t="s">
        <v>114</v>
      </c>
      <c r="C53" s="95" t="s">
        <v>22</v>
      </c>
      <c r="D53" s="97">
        <f>SUM(D5:D52)</f>
        <v>4615128</v>
      </c>
    </row>
  </sheetData>
  <mergeCells count="2">
    <mergeCell ref="B3:C3"/>
    <mergeCell ref="B2:D2"/>
  </mergeCells>
  <phoneticPr fontId="7" type="noConversion"/>
  <printOptions horizontalCentered="1" verticalCentered="1"/>
  <pageMargins left="0.27559055118110237" right="0.27559055118110237" top="0.27559055118110237" bottom="0.55118110236220474" header="0.19685039370078741" footer="0.15748031496062992"/>
  <pageSetup scale="81"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C9"/>
  <sheetViews>
    <sheetView workbookViewId="0">
      <selection activeCell="C20" sqref="C20"/>
    </sheetView>
  </sheetViews>
  <sheetFormatPr defaultRowHeight="12.75" x14ac:dyDescent="0.2"/>
  <cols>
    <col min="1" max="1" width="12.140625" customWidth="1"/>
    <col min="2" max="2" width="31.85546875" customWidth="1"/>
    <col min="3" max="3" width="33" customWidth="1"/>
  </cols>
  <sheetData>
    <row r="1" spans="2:3" ht="16.5" thickBot="1" x14ac:dyDescent="0.3">
      <c r="B1" s="130"/>
      <c r="C1" s="130"/>
    </row>
    <row r="2" spans="2:3" ht="45.75" customHeight="1" x14ac:dyDescent="0.2">
      <c r="B2" s="131" t="s">
        <v>229</v>
      </c>
      <c r="C2" s="133"/>
    </row>
    <row r="3" spans="2:3" x14ac:dyDescent="0.2">
      <c r="B3" s="88" t="s">
        <v>3</v>
      </c>
      <c r="C3" s="102" t="s">
        <v>24</v>
      </c>
    </row>
    <row r="4" spans="2:3" ht="15" x14ac:dyDescent="0.25">
      <c r="B4" s="104" t="s">
        <v>139</v>
      </c>
      <c r="C4" s="59">
        <v>72633</v>
      </c>
    </row>
    <row r="5" spans="2:3" ht="15" x14ac:dyDescent="0.25">
      <c r="B5" s="104" t="s">
        <v>140</v>
      </c>
      <c r="C5" s="59">
        <v>72855</v>
      </c>
    </row>
    <row r="6" spans="2:3" ht="15" x14ac:dyDescent="0.25">
      <c r="B6" s="104" t="s">
        <v>144</v>
      </c>
      <c r="C6" s="59">
        <v>72946</v>
      </c>
    </row>
    <row r="7" spans="2:3" ht="15" x14ac:dyDescent="0.25">
      <c r="B7" s="104" t="s">
        <v>148</v>
      </c>
      <c r="C7" s="59">
        <v>72808</v>
      </c>
    </row>
    <row r="8" spans="2:3" ht="15" x14ac:dyDescent="0.25">
      <c r="B8" s="104" t="s">
        <v>154</v>
      </c>
      <c r="C8" s="59">
        <v>72671</v>
      </c>
    </row>
    <row r="9" spans="2:3" ht="15.75" thickBot="1" x14ac:dyDescent="0.3">
      <c r="B9" s="105" t="s">
        <v>11</v>
      </c>
      <c r="C9" s="87">
        <v>72520</v>
      </c>
    </row>
  </sheetData>
  <mergeCells count="2">
    <mergeCell ref="B1:C1"/>
    <mergeCell ref="B2:C2"/>
  </mergeCells>
  <phoneticPr fontId="17"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H15"/>
  <sheetViews>
    <sheetView zoomScaleNormal="100" workbookViewId="0">
      <selection activeCell="G25" sqref="G25"/>
    </sheetView>
  </sheetViews>
  <sheetFormatPr defaultColWidth="11.42578125" defaultRowHeight="12.75" x14ac:dyDescent="0.2"/>
  <cols>
    <col min="2" max="2" width="6.28515625" customWidth="1"/>
    <col min="3" max="3" width="18.140625" style="7" customWidth="1"/>
    <col min="4" max="4" width="25" customWidth="1"/>
    <col min="5" max="6" width="13.85546875" bestFit="1" customWidth="1"/>
  </cols>
  <sheetData>
    <row r="1" spans="2:8" ht="13.5" thickBot="1" x14ac:dyDescent="0.25"/>
    <row r="2" spans="2:8" ht="56.25" customHeight="1" x14ac:dyDescent="0.2">
      <c r="B2" s="108" t="s">
        <v>230</v>
      </c>
      <c r="C2" s="109"/>
      <c r="D2" s="109"/>
      <c r="E2" s="109"/>
      <c r="F2" s="110"/>
    </row>
    <row r="3" spans="2:8" ht="23.25" customHeight="1" x14ac:dyDescent="0.2">
      <c r="B3" s="107" t="s">
        <v>21</v>
      </c>
      <c r="C3" s="106" t="s">
        <v>182</v>
      </c>
      <c r="D3" s="106" t="s">
        <v>115</v>
      </c>
      <c r="E3" s="106" t="s">
        <v>117</v>
      </c>
      <c r="F3" s="117"/>
    </row>
    <row r="4" spans="2:8" ht="47.25" customHeight="1" x14ac:dyDescent="0.2">
      <c r="B4" s="107"/>
      <c r="C4" s="106"/>
      <c r="D4" s="106"/>
      <c r="E4" s="47" t="s">
        <v>191</v>
      </c>
      <c r="F4" s="62" t="s">
        <v>192</v>
      </c>
    </row>
    <row r="5" spans="2:8" ht="15" x14ac:dyDescent="0.25">
      <c r="B5" s="54">
        <f>k_total_tec_0626!B6</f>
        <v>1</v>
      </c>
      <c r="C5" s="55" t="str">
        <f>k_total_tec_0626!C6</f>
        <v>METROPOLITAN LIFE</v>
      </c>
      <c r="D5" s="56">
        <f>E5+F5</f>
        <v>1181640</v>
      </c>
      <c r="E5" s="56">
        <v>560495</v>
      </c>
      <c r="F5" s="59">
        <v>621145</v>
      </c>
      <c r="G5" s="4"/>
      <c r="H5" s="4"/>
    </row>
    <row r="6" spans="2:8" ht="15" x14ac:dyDescent="0.25">
      <c r="B6" s="60">
        <v>2</v>
      </c>
      <c r="C6" s="55" t="str">
        <f>k_total_tec_0626!C8</f>
        <v>AZT VIITORUL TAU</v>
      </c>
      <c r="D6" s="56">
        <f t="shared" ref="D6:D11" si="0">E6+F6</f>
        <v>1725071</v>
      </c>
      <c r="E6" s="56">
        <v>821042</v>
      </c>
      <c r="F6" s="59">
        <v>904029</v>
      </c>
      <c r="G6" s="4"/>
      <c r="H6" s="4"/>
    </row>
    <row r="7" spans="2:8" ht="15" x14ac:dyDescent="0.25">
      <c r="B7" s="60">
        <v>3</v>
      </c>
      <c r="C7" s="61" t="str">
        <f>k_total_tec_0626!C9</f>
        <v>BCR</v>
      </c>
      <c r="D7" s="56">
        <f t="shared" si="0"/>
        <v>841388</v>
      </c>
      <c r="E7" s="56">
        <v>393626</v>
      </c>
      <c r="F7" s="59">
        <v>447762</v>
      </c>
      <c r="G7" s="4"/>
      <c r="H7" s="4"/>
    </row>
    <row r="8" spans="2:8" ht="15" x14ac:dyDescent="0.25">
      <c r="B8" s="60">
        <v>4</v>
      </c>
      <c r="C8" s="61" t="str">
        <f>k_total_tec_0626!C11</f>
        <v>BRD</v>
      </c>
      <c r="D8" s="56">
        <f t="shared" si="0"/>
        <v>630137</v>
      </c>
      <c r="E8" s="56">
        <v>293369</v>
      </c>
      <c r="F8" s="59">
        <v>336768</v>
      </c>
      <c r="G8" s="4"/>
      <c r="H8" s="4"/>
    </row>
    <row r="9" spans="2:8" ht="15" x14ac:dyDescent="0.25">
      <c r="B9" s="60">
        <v>5</v>
      </c>
      <c r="C9" s="61" t="str">
        <f>k_total_tec_0626!C12</f>
        <v>VITAL</v>
      </c>
      <c r="D9" s="56">
        <f t="shared" si="0"/>
        <v>1091356</v>
      </c>
      <c r="E9" s="56">
        <v>509787</v>
      </c>
      <c r="F9" s="59">
        <v>581569</v>
      </c>
      <c r="G9" s="4"/>
      <c r="H9" s="4"/>
    </row>
    <row r="10" spans="2:8" ht="15" x14ac:dyDescent="0.25">
      <c r="B10" s="60">
        <v>6</v>
      </c>
      <c r="C10" s="61" t="str">
        <f>k_total_tec_0626!C14</f>
        <v>ARIPI</v>
      </c>
      <c r="D10" s="56">
        <f t="shared" si="0"/>
        <v>933617</v>
      </c>
      <c r="E10" s="56">
        <v>437915</v>
      </c>
      <c r="F10" s="59">
        <v>495702</v>
      </c>
      <c r="G10" s="4"/>
      <c r="H10" s="4"/>
    </row>
    <row r="11" spans="2:8" ht="15" x14ac:dyDescent="0.25">
      <c r="B11" s="60">
        <v>7</v>
      </c>
      <c r="C11" s="61" t="s">
        <v>12</v>
      </c>
      <c r="D11" s="56">
        <f t="shared" si="0"/>
        <v>2143201</v>
      </c>
      <c r="E11" s="56">
        <v>1056051</v>
      </c>
      <c r="F11" s="59">
        <v>1087150</v>
      </c>
      <c r="G11" s="4"/>
      <c r="H11" s="4"/>
    </row>
    <row r="12" spans="2:8" ht="15.75" thickBot="1" x14ac:dyDescent="0.3">
      <c r="B12" s="139" t="s">
        <v>22</v>
      </c>
      <c r="C12" s="140"/>
      <c r="D12" s="50">
        <f>SUM(D5:D11)</f>
        <v>8546410</v>
      </c>
      <c r="E12" s="50">
        <f>SUM(E5:E11)</f>
        <v>4072285</v>
      </c>
      <c r="F12" s="53">
        <f>SUM(F5:F11)</f>
        <v>4474125</v>
      </c>
      <c r="G12" s="4"/>
      <c r="H12" s="4"/>
    </row>
    <row r="14" spans="2:8" x14ac:dyDescent="0.2">
      <c r="B14" s="12"/>
      <c r="C14" s="13"/>
    </row>
    <row r="15" spans="2:8" x14ac:dyDescent="0.2">
      <c r="B15" s="16"/>
      <c r="C15" s="16"/>
    </row>
  </sheetData>
  <mergeCells count="6">
    <mergeCell ref="B12:C12"/>
    <mergeCell ref="D3:D4"/>
    <mergeCell ref="E3:F3"/>
    <mergeCell ref="B3:B4"/>
    <mergeCell ref="C3:C4"/>
    <mergeCell ref="B2:F2"/>
  </mergeCells>
  <phoneticPr fontId="0" type="noConversion"/>
  <printOptions horizontalCentered="1" verticalCentered="1"/>
  <pageMargins left="0.74803149606299213" right="0.74803149606299213" top="0.98425196850393704" bottom="0.98425196850393704" header="0.51181102362204722" footer="0.51181102362204722"/>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S19" sqref="S19"/>
    </sheetView>
  </sheetViews>
  <sheetFormatPr defaultRowHeight="12.75" x14ac:dyDescent="0.2"/>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S17"/>
  <sheetViews>
    <sheetView zoomScaleNormal="100" workbookViewId="0">
      <selection activeCell="G23" sqref="G23"/>
    </sheetView>
  </sheetViews>
  <sheetFormatPr defaultColWidth="11.42578125" defaultRowHeight="12.75" x14ac:dyDescent="0.2"/>
  <cols>
    <col min="2" max="2" width="6.28515625" customWidth="1"/>
    <col min="3" max="3" width="18.85546875" style="7" customWidth="1"/>
    <col min="4" max="4" width="17.140625" customWidth="1"/>
    <col min="5" max="5" width="9" bestFit="1" customWidth="1"/>
    <col min="6" max="7" width="10.140625" bestFit="1" customWidth="1"/>
    <col min="8" max="8" width="11.28515625" bestFit="1" customWidth="1"/>
    <col min="9" max="10" width="9" bestFit="1" customWidth="1"/>
    <col min="11"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9" ht="13.5" thickBot="1" x14ac:dyDescent="0.25"/>
    <row r="2" spans="2:19" ht="59.25" customHeight="1" x14ac:dyDescent="0.2">
      <c r="B2" s="108" t="s">
        <v>231</v>
      </c>
      <c r="C2" s="109"/>
      <c r="D2" s="109"/>
      <c r="E2" s="109"/>
      <c r="F2" s="109"/>
      <c r="G2" s="109"/>
      <c r="H2" s="109"/>
      <c r="I2" s="109"/>
      <c r="J2" s="109"/>
      <c r="K2" s="109"/>
      <c r="L2" s="109"/>
      <c r="M2" s="109"/>
      <c r="N2" s="109"/>
      <c r="O2" s="109"/>
      <c r="P2" s="110"/>
    </row>
    <row r="3" spans="2:19" ht="23.25" customHeight="1" x14ac:dyDescent="0.2">
      <c r="B3" s="107" t="s">
        <v>21</v>
      </c>
      <c r="C3" s="106" t="s">
        <v>182</v>
      </c>
      <c r="D3" s="106" t="s">
        <v>115</v>
      </c>
      <c r="E3" s="141"/>
      <c r="F3" s="142"/>
      <c r="G3" s="142"/>
      <c r="H3" s="143"/>
      <c r="I3" s="106" t="s">
        <v>117</v>
      </c>
      <c r="J3" s="106"/>
      <c r="K3" s="106"/>
      <c r="L3" s="106"/>
      <c r="M3" s="106"/>
      <c r="N3" s="106"/>
      <c r="O3" s="106"/>
      <c r="P3" s="117"/>
    </row>
    <row r="4" spans="2:19" ht="23.25" customHeight="1" x14ac:dyDescent="0.2">
      <c r="B4" s="107"/>
      <c r="C4" s="106"/>
      <c r="D4" s="106"/>
      <c r="E4" s="106" t="s">
        <v>22</v>
      </c>
      <c r="F4" s="106"/>
      <c r="G4" s="106"/>
      <c r="H4" s="106"/>
      <c r="I4" s="106" t="s">
        <v>193</v>
      </c>
      <c r="J4" s="106"/>
      <c r="K4" s="106"/>
      <c r="L4" s="106"/>
      <c r="M4" s="106" t="s">
        <v>194</v>
      </c>
      <c r="N4" s="106"/>
      <c r="O4" s="106"/>
      <c r="P4" s="117"/>
    </row>
    <row r="5" spans="2:19" ht="47.25" customHeight="1" x14ac:dyDescent="0.2">
      <c r="B5" s="107"/>
      <c r="C5" s="106"/>
      <c r="D5" s="106"/>
      <c r="E5" s="47" t="s">
        <v>195</v>
      </c>
      <c r="F5" s="47" t="s">
        <v>196</v>
      </c>
      <c r="G5" s="47" t="s">
        <v>8</v>
      </c>
      <c r="H5" s="47" t="s">
        <v>7</v>
      </c>
      <c r="I5" s="47" t="s">
        <v>195</v>
      </c>
      <c r="J5" s="47" t="s">
        <v>196</v>
      </c>
      <c r="K5" s="47" t="s">
        <v>8</v>
      </c>
      <c r="L5" s="47" t="s">
        <v>7</v>
      </c>
      <c r="M5" s="47" t="s">
        <v>195</v>
      </c>
      <c r="N5" s="47" t="s">
        <v>196</v>
      </c>
      <c r="O5" s="47" t="s">
        <v>8</v>
      </c>
      <c r="P5" s="62" t="s">
        <v>7</v>
      </c>
    </row>
    <row r="6" spans="2:19" ht="18" hidden="1" customHeight="1" x14ac:dyDescent="0.25">
      <c r="B6" s="35"/>
      <c r="C6" s="19"/>
      <c r="D6" s="21" t="s">
        <v>197</v>
      </c>
      <c r="E6" s="21" t="s">
        <v>198</v>
      </c>
      <c r="F6" s="21" t="s">
        <v>199</v>
      </c>
      <c r="G6" s="21"/>
      <c r="H6" s="21" t="s">
        <v>200</v>
      </c>
      <c r="I6" s="21" t="s">
        <v>198</v>
      </c>
      <c r="J6" s="21" t="s">
        <v>199</v>
      </c>
      <c r="K6" s="21"/>
      <c r="L6" s="21" t="s">
        <v>200</v>
      </c>
      <c r="M6" s="21" t="s">
        <v>201</v>
      </c>
      <c r="N6" s="21" t="s">
        <v>202</v>
      </c>
      <c r="O6" s="21"/>
      <c r="P6" s="22" t="s">
        <v>203</v>
      </c>
    </row>
    <row r="7" spans="2:19" ht="15" x14ac:dyDescent="0.25">
      <c r="B7" s="54">
        <f>k_total_tec_0626!B6</f>
        <v>1</v>
      </c>
      <c r="C7" s="55" t="str">
        <f>k_total_tec_0626!C6</f>
        <v>METROPOLITAN LIFE</v>
      </c>
      <c r="D7" s="56">
        <f>SUM(E7+F7+G7+H7)</f>
        <v>1181640</v>
      </c>
      <c r="E7" s="56">
        <f>I7+M7</f>
        <v>93308</v>
      </c>
      <c r="F7" s="56">
        <f>J7+N7</f>
        <v>260190</v>
      </c>
      <c r="G7" s="56">
        <f>K7+O7</f>
        <v>412095</v>
      </c>
      <c r="H7" s="56">
        <f>L7+P7</f>
        <v>416047</v>
      </c>
      <c r="I7" s="56">
        <v>43099</v>
      </c>
      <c r="J7" s="56">
        <v>120378</v>
      </c>
      <c r="K7" s="56">
        <v>191795</v>
      </c>
      <c r="L7" s="56">
        <v>205223</v>
      </c>
      <c r="M7" s="56">
        <v>50209</v>
      </c>
      <c r="N7" s="56">
        <v>139812</v>
      </c>
      <c r="O7" s="56">
        <v>220300</v>
      </c>
      <c r="P7" s="59">
        <v>210824</v>
      </c>
    </row>
    <row r="8" spans="2:19" ht="15" x14ac:dyDescent="0.25">
      <c r="B8" s="60">
        <f>k_total_tec_0626!B8</f>
        <v>2</v>
      </c>
      <c r="C8" s="55" t="str">
        <f>k_total_tec_0626!C8</f>
        <v>AZT VIITORUL TAU</v>
      </c>
      <c r="D8" s="56">
        <f t="shared" ref="D8:D13" si="0">SUM(E8+F8+G8+H8)</f>
        <v>1725071</v>
      </c>
      <c r="E8" s="56">
        <f t="shared" ref="E8:E13" si="1">I8+M8</f>
        <v>93165</v>
      </c>
      <c r="F8" s="56">
        <f t="shared" ref="F8:F13" si="2">J8+N8</f>
        <v>252558</v>
      </c>
      <c r="G8" s="56">
        <f t="shared" ref="G8:G13" si="3">K8+O8</f>
        <v>575536</v>
      </c>
      <c r="H8" s="56">
        <f t="shared" ref="H8:H13" si="4">L8+P8</f>
        <v>803812</v>
      </c>
      <c r="I8" s="56">
        <v>43007</v>
      </c>
      <c r="J8" s="56">
        <v>117164</v>
      </c>
      <c r="K8" s="56">
        <v>267459</v>
      </c>
      <c r="L8" s="56">
        <v>393412</v>
      </c>
      <c r="M8" s="56">
        <v>50158</v>
      </c>
      <c r="N8" s="56">
        <v>135394</v>
      </c>
      <c r="O8" s="56">
        <v>308077</v>
      </c>
      <c r="P8" s="59">
        <v>410400</v>
      </c>
    </row>
    <row r="9" spans="2:19" ht="15" x14ac:dyDescent="0.25">
      <c r="B9" s="60">
        <f>k_total_tec_0626!B9</f>
        <v>3</v>
      </c>
      <c r="C9" s="61" t="str">
        <f>k_total_tec_0626!C9</f>
        <v>BCR</v>
      </c>
      <c r="D9" s="56">
        <f t="shared" si="0"/>
        <v>841388</v>
      </c>
      <c r="E9" s="56">
        <f t="shared" si="1"/>
        <v>94270</v>
      </c>
      <c r="F9" s="56">
        <f t="shared" si="2"/>
        <v>276964</v>
      </c>
      <c r="G9" s="56">
        <f t="shared" si="3"/>
        <v>275412</v>
      </c>
      <c r="H9" s="56">
        <f t="shared" si="4"/>
        <v>194742</v>
      </c>
      <c r="I9" s="56">
        <v>43502</v>
      </c>
      <c r="J9" s="56">
        <v>128127</v>
      </c>
      <c r="K9" s="56">
        <v>128647</v>
      </c>
      <c r="L9" s="56">
        <v>93350</v>
      </c>
      <c r="M9" s="56">
        <v>50768</v>
      </c>
      <c r="N9" s="56">
        <v>148837</v>
      </c>
      <c r="O9" s="56">
        <v>146765</v>
      </c>
      <c r="P9" s="59">
        <v>101392</v>
      </c>
    </row>
    <row r="10" spans="2:19" ht="15" x14ac:dyDescent="0.25">
      <c r="B10" s="60">
        <f>k_total_tec_0626!B11</f>
        <v>4</v>
      </c>
      <c r="C10" s="61" t="str">
        <f>k_total_tec_0626!C11</f>
        <v>BRD</v>
      </c>
      <c r="D10" s="56">
        <f t="shared" si="0"/>
        <v>630137</v>
      </c>
      <c r="E10" s="56">
        <f t="shared" si="1"/>
        <v>94712</v>
      </c>
      <c r="F10" s="56">
        <f t="shared" si="2"/>
        <v>263716</v>
      </c>
      <c r="G10" s="56">
        <f t="shared" si="3"/>
        <v>182495</v>
      </c>
      <c r="H10" s="56">
        <f t="shared" si="4"/>
        <v>89214</v>
      </c>
      <c r="I10" s="56">
        <v>43766</v>
      </c>
      <c r="J10" s="56">
        <v>122439</v>
      </c>
      <c r="K10" s="56">
        <v>85786</v>
      </c>
      <c r="L10" s="56">
        <v>41378</v>
      </c>
      <c r="M10" s="56">
        <v>50946</v>
      </c>
      <c r="N10" s="56">
        <v>141277</v>
      </c>
      <c r="O10" s="56">
        <v>96709</v>
      </c>
      <c r="P10" s="59">
        <v>47836</v>
      </c>
    </row>
    <row r="11" spans="2:19" ht="15" x14ac:dyDescent="0.25">
      <c r="B11" s="60">
        <f>k_total_tec_0626!B12</f>
        <v>5</v>
      </c>
      <c r="C11" s="61" t="str">
        <f>k_total_tec_0626!C12</f>
        <v>VITAL</v>
      </c>
      <c r="D11" s="56">
        <f t="shared" si="0"/>
        <v>1091356</v>
      </c>
      <c r="E11" s="56">
        <f t="shared" si="1"/>
        <v>93033</v>
      </c>
      <c r="F11" s="56">
        <f t="shared" si="2"/>
        <v>284332</v>
      </c>
      <c r="G11" s="56">
        <f t="shared" si="3"/>
        <v>393683</v>
      </c>
      <c r="H11" s="56">
        <f t="shared" si="4"/>
        <v>320308</v>
      </c>
      <c r="I11" s="56">
        <v>42954</v>
      </c>
      <c r="J11" s="56">
        <v>131197</v>
      </c>
      <c r="K11" s="56">
        <v>181773</v>
      </c>
      <c r="L11" s="56">
        <v>153863</v>
      </c>
      <c r="M11" s="56">
        <v>50079</v>
      </c>
      <c r="N11" s="56">
        <v>153135</v>
      </c>
      <c r="O11" s="56">
        <v>211910</v>
      </c>
      <c r="P11" s="59">
        <v>166445</v>
      </c>
    </row>
    <row r="12" spans="2:19" ht="15" x14ac:dyDescent="0.25">
      <c r="B12" s="60">
        <f>k_total_tec_0626!B14</f>
        <v>6</v>
      </c>
      <c r="C12" s="61" t="str">
        <f>k_total_tec_0626!C14</f>
        <v>ARIPI</v>
      </c>
      <c r="D12" s="56">
        <f t="shared" si="0"/>
        <v>933617</v>
      </c>
      <c r="E12" s="56">
        <f t="shared" si="1"/>
        <v>92934</v>
      </c>
      <c r="F12" s="56">
        <f t="shared" si="2"/>
        <v>251162</v>
      </c>
      <c r="G12" s="56">
        <f t="shared" si="3"/>
        <v>300569</v>
      </c>
      <c r="H12" s="56">
        <f t="shared" si="4"/>
        <v>288952</v>
      </c>
      <c r="I12" s="56">
        <v>42929</v>
      </c>
      <c r="J12" s="56">
        <v>116239</v>
      </c>
      <c r="K12" s="56">
        <v>138961</v>
      </c>
      <c r="L12" s="56">
        <v>139786</v>
      </c>
      <c r="M12" s="56">
        <v>50005</v>
      </c>
      <c r="N12" s="56">
        <v>134923</v>
      </c>
      <c r="O12" s="56">
        <v>161608</v>
      </c>
      <c r="P12" s="59">
        <v>149166</v>
      </c>
    </row>
    <row r="13" spans="2:19" ht="15" x14ac:dyDescent="0.25">
      <c r="B13" s="60">
        <f>k_total_tec_0626!B15</f>
        <v>7</v>
      </c>
      <c r="C13" s="61" t="s">
        <v>12</v>
      </c>
      <c r="D13" s="56">
        <f t="shared" si="0"/>
        <v>2143201</v>
      </c>
      <c r="E13" s="56">
        <f t="shared" si="1"/>
        <v>93799</v>
      </c>
      <c r="F13" s="56">
        <f t="shared" si="2"/>
        <v>304703</v>
      </c>
      <c r="G13" s="56">
        <f t="shared" si="3"/>
        <v>677909</v>
      </c>
      <c r="H13" s="56">
        <f t="shared" si="4"/>
        <v>1066790</v>
      </c>
      <c r="I13" s="56">
        <v>43308</v>
      </c>
      <c r="J13" s="56">
        <v>141607</v>
      </c>
      <c r="K13" s="56">
        <v>326053</v>
      </c>
      <c r="L13" s="56">
        <v>545083</v>
      </c>
      <c r="M13" s="56">
        <v>50491</v>
      </c>
      <c r="N13" s="56">
        <v>163096</v>
      </c>
      <c r="O13" s="56">
        <v>351856</v>
      </c>
      <c r="P13" s="59">
        <v>521707</v>
      </c>
      <c r="Q13" s="4"/>
      <c r="R13" s="4"/>
      <c r="S13" s="4"/>
    </row>
    <row r="14" spans="2:19" ht="15.75" thickBot="1" x14ac:dyDescent="0.3">
      <c r="B14" s="119" t="s">
        <v>22</v>
      </c>
      <c r="C14" s="120"/>
      <c r="D14" s="50">
        <f t="shared" ref="D14:P14" si="5">SUM(D7:D13)</f>
        <v>8546410</v>
      </c>
      <c r="E14" s="50">
        <f t="shared" si="5"/>
        <v>655221</v>
      </c>
      <c r="F14" s="50">
        <f t="shared" si="5"/>
        <v>1893625</v>
      </c>
      <c r="G14" s="50">
        <f t="shared" si="5"/>
        <v>2817699</v>
      </c>
      <c r="H14" s="50">
        <f t="shared" si="5"/>
        <v>3179865</v>
      </c>
      <c r="I14" s="50">
        <f t="shared" si="5"/>
        <v>302565</v>
      </c>
      <c r="J14" s="50">
        <f t="shared" si="5"/>
        <v>877151</v>
      </c>
      <c r="K14" s="50">
        <f t="shared" si="5"/>
        <v>1320474</v>
      </c>
      <c r="L14" s="50">
        <f t="shared" si="5"/>
        <v>1572095</v>
      </c>
      <c r="M14" s="50">
        <f t="shared" si="5"/>
        <v>352656</v>
      </c>
      <c r="N14" s="50">
        <f t="shared" si="5"/>
        <v>1016474</v>
      </c>
      <c r="O14" s="50">
        <f t="shared" si="5"/>
        <v>1497225</v>
      </c>
      <c r="P14" s="53">
        <f t="shared" si="5"/>
        <v>1607770</v>
      </c>
    </row>
    <row r="16" spans="2:19" x14ac:dyDescent="0.2">
      <c r="B16" s="12"/>
      <c r="C16" s="13"/>
      <c r="E16" s="4"/>
      <c r="I16" s="4"/>
    </row>
    <row r="17" spans="2:3" x14ac:dyDescent="0.2">
      <c r="B17" s="16"/>
      <c r="C17" s="16"/>
    </row>
  </sheetData>
  <mergeCells count="10">
    <mergeCell ref="B14:C14"/>
    <mergeCell ref="B3:B5"/>
    <mergeCell ref="C3:C5"/>
    <mergeCell ref="I3:P3"/>
    <mergeCell ref="I4:L4"/>
    <mergeCell ref="M4:P4"/>
    <mergeCell ref="D3:D5"/>
    <mergeCell ref="E4:H4"/>
    <mergeCell ref="B2:P2"/>
    <mergeCell ref="E3:H3"/>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81"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R40" sqref="R40"/>
    </sheetView>
  </sheetViews>
  <sheetFormatPr defaultRowHeight="12.75" x14ac:dyDescent="0.2"/>
  <sheetData/>
  <phoneticPr fontId="17"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5"/>
  <sheetViews>
    <sheetView zoomScaleNormal="100" workbookViewId="0">
      <selection activeCell="O9" sqref="O9"/>
    </sheetView>
  </sheetViews>
  <sheetFormatPr defaultRowHeight="12.75" x14ac:dyDescent="0.2"/>
  <cols>
    <col min="2" max="2" width="5.140625" customWidth="1"/>
    <col min="3" max="3" width="18.42578125" customWidth="1"/>
    <col min="4" max="4" width="26.5703125" customWidth="1"/>
    <col min="5" max="5" width="19.8554687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x14ac:dyDescent="0.25"/>
    <row r="2" spans="2:11" ht="57" customHeight="1" x14ac:dyDescent="0.2">
      <c r="B2" s="108" t="s">
        <v>204</v>
      </c>
      <c r="C2" s="109"/>
      <c r="D2" s="109"/>
      <c r="E2" s="109"/>
      <c r="F2" s="109"/>
      <c r="G2" s="109"/>
      <c r="H2" s="109"/>
      <c r="I2" s="109"/>
      <c r="J2" s="109"/>
      <c r="K2" s="110"/>
    </row>
    <row r="3" spans="2:11" ht="69.75" customHeight="1" x14ac:dyDescent="0.2">
      <c r="B3" s="107" t="s">
        <v>21</v>
      </c>
      <c r="C3" s="106" t="s">
        <v>182</v>
      </c>
      <c r="D3" s="106" t="s">
        <v>15</v>
      </c>
      <c r="E3" s="106" t="s">
        <v>116</v>
      </c>
      <c r="F3" s="106"/>
      <c r="G3" s="106" t="s">
        <v>209</v>
      </c>
      <c r="H3" s="106"/>
      <c r="I3" s="106"/>
      <c r="J3" s="106" t="s">
        <v>117</v>
      </c>
      <c r="K3" s="117"/>
    </row>
    <row r="4" spans="2:11" ht="119.25" customHeight="1" x14ac:dyDescent="0.2">
      <c r="B4" s="107" t="s">
        <v>21</v>
      </c>
      <c r="C4" s="106"/>
      <c r="D4" s="106"/>
      <c r="E4" s="47" t="s">
        <v>27</v>
      </c>
      <c r="F4" s="47" t="s">
        <v>118</v>
      </c>
      <c r="G4" s="47" t="s">
        <v>27</v>
      </c>
      <c r="H4" s="47" t="s">
        <v>119</v>
      </c>
      <c r="I4" s="47" t="s">
        <v>118</v>
      </c>
      <c r="J4" s="47" t="s">
        <v>207</v>
      </c>
      <c r="K4" s="62" t="s">
        <v>208</v>
      </c>
    </row>
    <row r="5" spans="2:11" hidden="1" x14ac:dyDescent="0.2">
      <c r="B5" s="30"/>
      <c r="C5" s="28"/>
      <c r="D5" s="29" t="s">
        <v>120</v>
      </c>
      <c r="E5" s="29" t="s">
        <v>121</v>
      </c>
      <c r="F5" s="28"/>
      <c r="G5" s="29" t="s">
        <v>122</v>
      </c>
      <c r="H5" s="28"/>
      <c r="I5" s="28"/>
      <c r="J5" s="29" t="s">
        <v>123</v>
      </c>
      <c r="K5" s="31" t="s">
        <v>124</v>
      </c>
    </row>
    <row r="6" spans="2:11" ht="15" x14ac:dyDescent="0.25">
      <c r="B6" s="54">
        <f>[1]k_total_tec_0609!A10</f>
        <v>1</v>
      </c>
      <c r="C6" s="55" t="s">
        <v>14</v>
      </c>
      <c r="D6" s="56">
        <v>1181640</v>
      </c>
      <c r="E6" s="56">
        <v>637165</v>
      </c>
      <c r="F6" s="57">
        <f>E6/D6</f>
        <v>0.53922091330692934</v>
      </c>
      <c r="G6" s="56">
        <v>23245</v>
      </c>
      <c r="H6" s="57">
        <f>G6/$G$20</f>
        <v>0.13882004455141031</v>
      </c>
      <c r="I6" s="57">
        <f>G6/D6</f>
        <v>1.9671812057817949E-2</v>
      </c>
      <c r="J6" s="56">
        <v>21030</v>
      </c>
      <c r="K6" s="59">
        <v>2215</v>
      </c>
    </row>
    <row r="7" spans="2:11" ht="15" hidden="1" x14ac:dyDescent="0.25">
      <c r="B7" s="60">
        <f>[1]k_total_tec_0609!A11</f>
        <v>2</v>
      </c>
      <c r="C7" s="55" t="str">
        <f>[1]k_total_tec_0609!B11</f>
        <v>VIVA</v>
      </c>
      <c r="D7" s="56"/>
      <c r="E7" s="56"/>
      <c r="F7" s="57">
        <v>0</v>
      </c>
      <c r="G7" s="56"/>
      <c r="H7" s="57">
        <f t="shared" ref="H7:H20" si="0">G7/$G$20</f>
        <v>0</v>
      </c>
      <c r="I7" s="57">
        <v>0</v>
      </c>
      <c r="J7" s="56"/>
      <c r="K7" s="59"/>
    </row>
    <row r="8" spans="2:11" ht="15" x14ac:dyDescent="0.25">
      <c r="B8" s="60">
        <v>2</v>
      </c>
      <c r="C8" s="55" t="str">
        <f>[1]k_total_tec_0609!B12</f>
        <v>AZT VIITORUL TAU</v>
      </c>
      <c r="D8" s="56">
        <v>1725071</v>
      </c>
      <c r="E8" s="56">
        <v>947595</v>
      </c>
      <c r="F8" s="57">
        <f t="shared" ref="F8:F15" si="1">E8/D8</f>
        <v>0.54930782559094671</v>
      </c>
      <c r="G8" s="56">
        <v>34361</v>
      </c>
      <c r="H8" s="57">
        <f t="shared" si="0"/>
        <v>0.20520522911727293</v>
      </c>
      <c r="I8" s="57">
        <f>G8/D8</f>
        <v>1.9918600451807492E-2</v>
      </c>
      <c r="J8" s="56">
        <v>30884</v>
      </c>
      <c r="K8" s="59">
        <v>3477</v>
      </c>
    </row>
    <row r="9" spans="2:11" ht="15" x14ac:dyDescent="0.25">
      <c r="B9" s="54">
        <v>3</v>
      </c>
      <c r="C9" s="61" t="str">
        <f>[1]k_total_tec_0609!B13</f>
        <v>BCR</v>
      </c>
      <c r="D9" s="56">
        <v>841388</v>
      </c>
      <c r="E9" s="56">
        <v>429469</v>
      </c>
      <c r="F9" s="57">
        <f t="shared" si="1"/>
        <v>0.51042919556732447</v>
      </c>
      <c r="G9" s="56">
        <v>15814</v>
      </c>
      <c r="H9" s="57">
        <f>G9/$G$20</f>
        <v>9.4441823382921161E-2</v>
      </c>
      <c r="I9" s="57">
        <f>G9/D9</f>
        <v>1.8795133755175972E-2</v>
      </c>
      <c r="J9" s="56">
        <v>14300</v>
      </c>
      <c r="K9" s="59">
        <v>1514</v>
      </c>
    </row>
    <row r="10" spans="2:11" ht="15" hidden="1" x14ac:dyDescent="0.25">
      <c r="B10" s="60">
        <f>[1]k_total_tec_0609!A14</f>
        <v>5</v>
      </c>
      <c r="C10" s="61" t="str">
        <f>[1]k_total_tec_0609!B14</f>
        <v>BANCPOST</v>
      </c>
      <c r="D10" s="56"/>
      <c r="E10" s="63"/>
      <c r="F10" s="57">
        <v>0</v>
      </c>
      <c r="G10" s="63"/>
      <c r="H10" s="57">
        <v>0</v>
      </c>
      <c r="I10" s="57">
        <v>0</v>
      </c>
      <c r="J10" s="63"/>
      <c r="K10" s="64"/>
    </row>
    <row r="11" spans="2:11" ht="15" x14ac:dyDescent="0.25">
      <c r="B11" s="60">
        <v>4</v>
      </c>
      <c r="C11" s="61" t="str">
        <f>[1]k_total_tec_0609!B15</f>
        <v>BRD</v>
      </c>
      <c r="D11" s="56">
        <v>630137</v>
      </c>
      <c r="E11" s="56">
        <v>311584</v>
      </c>
      <c r="F11" s="57">
        <f t="shared" si="1"/>
        <v>0.49447025012021195</v>
      </c>
      <c r="G11" s="56">
        <v>11980</v>
      </c>
      <c r="H11" s="57">
        <f t="shared" si="0"/>
        <v>7.1545026187390642E-2</v>
      </c>
      <c r="I11" s="57">
        <v>2.4474098565715047E-2</v>
      </c>
      <c r="J11" s="56">
        <v>10896</v>
      </c>
      <c r="K11" s="59">
        <v>1084</v>
      </c>
    </row>
    <row r="12" spans="2:11" ht="15" x14ac:dyDescent="0.25">
      <c r="B12" s="54">
        <v>5</v>
      </c>
      <c r="C12" s="61" t="str">
        <f>[1]k_total_tec_0609!B16</f>
        <v>VITAL</v>
      </c>
      <c r="D12" s="56">
        <v>1091356</v>
      </c>
      <c r="E12" s="56">
        <v>552683</v>
      </c>
      <c r="F12" s="57">
        <f t="shared" si="1"/>
        <v>0.50641862050513309</v>
      </c>
      <c r="G12" s="56">
        <v>20644</v>
      </c>
      <c r="H12" s="57">
        <f t="shared" si="0"/>
        <v>0.12328677133660203</v>
      </c>
      <c r="I12" s="57">
        <v>2.3634883424390147E-2</v>
      </c>
      <c r="J12" s="56">
        <v>18658</v>
      </c>
      <c r="K12" s="59">
        <v>1986</v>
      </c>
    </row>
    <row r="13" spans="2:11" ht="15" hidden="1" x14ac:dyDescent="0.25">
      <c r="B13" s="60">
        <f>[1]k_total_tec_0609!A17</f>
        <v>8</v>
      </c>
      <c r="C13" s="61" t="str">
        <f>[1]k_total_tec_0609!B17</f>
        <v>EUREKO</v>
      </c>
      <c r="D13" s="56"/>
      <c r="E13" s="56"/>
      <c r="F13" s="57">
        <v>0</v>
      </c>
      <c r="G13" s="56"/>
      <c r="H13" s="57">
        <v>0</v>
      </c>
      <c r="I13" s="57">
        <v>0</v>
      </c>
      <c r="J13" s="56"/>
      <c r="K13" s="59"/>
    </row>
    <row r="14" spans="2:11" ht="15" x14ac:dyDescent="0.25">
      <c r="B14" s="60">
        <v>6</v>
      </c>
      <c r="C14" s="61" t="str">
        <f>[1]k_total_tec_0609!B18</f>
        <v>ARIPI</v>
      </c>
      <c r="D14" s="56">
        <v>933617</v>
      </c>
      <c r="E14" s="56">
        <v>487027</v>
      </c>
      <c r="F14" s="57">
        <f t="shared" si="1"/>
        <v>0.52165609666490653</v>
      </c>
      <c r="G14" s="56">
        <v>17789</v>
      </c>
      <c r="H14" s="57">
        <f t="shared" si="0"/>
        <v>0.10623660023768715</v>
      </c>
      <c r="I14" s="57">
        <v>2.388497247862988E-2</v>
      </c>
      <c r="J14" s="56">
        <v>16221</v>
      </c>
      <c r="K14" s="59">
        <v>1568</v>
      </c>
    </row>
    <row r="15" spans="2:11" ht="15" x14ac:dyDescent="0.25">
      <c r="B15" s="54">
        <v>7</v>
      </c>
      <c r="C15" s="61" t="s">
        <v>12</v>
      </c>
      <c r="D15" s="56">
        <v>2143201</v>
      </c>
      <c r="E15" s="56">
        <v>1249605</v>
      </c>
      <c r="F15" s="57">
        <f t="shared" si="1"/>
        <v>0.58305543903721579</v>
      </c>
      <c r="G15" s="56">
        <v>43614</v>
      </c>
      <c r="H15" s="57">
        <f t="shared" si="0"/>
        <v>0.26046450518671582</v>
      </c>
      <c r="I15" s="57">
        <f>G15/D15</f>
        <v>2.0349934513841678E-2</v>
      </c>
      <c r="J15" s="56">
        <v>39399</v>
      </c>
      <c r="K15" s="59">
        <v>4215</v>
      </c>
    </row>
    <row r="16" spans="2:11" ht="15" hidden="1" x14ac:dyDescent="0.25">
      <c r="B16" s="43">
        <f>[1]k_total_tec_0609!A20</f>
        <v>11</v>
      </c>
      <c r="C16" s="38" t="str">
        <f>[1]k_total_tec_0609!B20</f>
        <v>KD</v>
      </c>
      <c r="D16" s="39">
        <v>0</v>
      </c>
      <c r="E16" s="39"/>
      <c r="F16" s="40"/>
      <c r="G16" s="39"/>
      <c r="H16" s="40">
        <v>0</v>
      </c>
      <c r="I16" s="40">
        <v>0</v>
      </c>
      <c r="J16" s="39"/>
      <c r="K16" s="42"/>
    </row>
    <row r="17" spans="2:11" ht="15" hidden="1" x14ac:dyDescent="0.25">
      <c r="B17" s="43">
        <f>[1]k_total_tec_0609!A21</f>
        <v>12</v>
      </c>
      <c r="C17" s="38" t="str">
        <f>[1]k_total_tec_0609!B21</f>
        <v>OMNIFORTE</v>
      </c>
      <c r="D17" s="39">
        <v>0</v>
      </c>
      <c r="E17" s="39">
        <v>0</v>
      </c>
      <c r="F17" s="40"/>
      <c r="G17" s="39">
        <v>0</v>
      </c>
      <c r="H17" s="40">
        <v>0</v>
      </c>
      <c r="I17" s="40">
        <v>0</v>
      </c>
      <c r="J17" s="39">
        <v>0</v>
      </c>
      <c r="K17" s="42">
        <v>0</v>
      </c>
    </row>
    <row r="18" spans="2:11" ht="15" hidden="1" x14ac:dyDescent="0.25">
      <c r="B18" s="43">
        <f>[1]k_total_tec_0609!A22</f>
        <v>13</v>
      </c>
      <c r="C18" s="38" t="str">
        <f>[1]k_total_tec_0609!B22</f>
        <v>OTP</v>
      </c>
      <c r="D18" s="39">
        <v>0</v>
      </c>
      <c r="E18" s="39">
        <v>0</v>
      </c>
      <c r="F18" s="40"/>
      <c r="G18" s="39">
        <v>0</v>
      </c>
      <c r="H18" s="40">
        <v>0</v>
      </c>
      <c r="I18" s="40">
        <v>0</v>
      </c>
      <c r="J18" s="39">
        <v>0</v>
      </c>
      <c r="K18" s="42">
        <v>0</v>
      </c>
    </row>
    <row r="19" spans="2:11" ht="15" hidden="1" x14ac:dyDescent="0.25">
      <c r="B19" s="43">
        <f>[1]k_total_tec_0609!A23</f>
        <v>14</v>
      </c>
      <c r="C19" s="38" t="str">
        <f>[1]k_total_tec_0609!B23</f>
        <v>PRIMA PENSIE</v>
      </c>
      <c r="D19" s="39">
        <v>0</v>
      </c>
      <c r="E19" s="39">
        <v>0</v>
      </c>
      <c r="F19" s="40"/>
      <c r="G19" s="39">
        <v>0</v>
      </c>
      <c r="H19" s="40">
        <v>0</v>
      </c>
      <c r="I19" s="40">
        <v>0</v>
      </c>
      <c r="J19" s="39">
        <v>0</v>
      </c>
      <c r="K19" s="42">
        <v>0</v>
      </c>
    </row>
    <row r="20" spans="2:11" ht="15.75" thickBot="1" x14ac:dyDescent="0.3">
      <c r="B20" s="48" t="s">
        <v>22</v>
      </c>
      <c r="C20" s="49"/>
      <c r="D20" s="50">
        <f>SUM(D6:D19)</f>
        <v>8546410</v>
      </c>
      <c r="E20" s="50">
        <f>SUM(E6:E19)</f>
        <v>4615128</v>
      </c>
      <c r="F20" s="51">
        <f>E20/D20</f>
        <v>0.54000779274572597</v>
      </c>
      <c r="G20" s="50">
        <f>SUM(G6:G19)</f>
        <v>167447</v>
      </c>
      <c r="H20" s="51">
        <f t="shared" si="0"/>
        <v>1</v>
      </c>
      <c r="I20" s="51">
        <f>G20/D20</f>
        <v>1.9592671074755364E-2</v>
      </c>
      <c r="J20" s="50">
        <f>SUM(J6:J19)</f>
        <v>151388</v>
      </c>
      <c r="K20" s="53">
        <f>SUM(K6:K19)</f>
        <v>16059</v>
      </c>
    </row>
    <row r="21" spans="2:11" x14ac:dyDescent="0.2">
      <c r="C21" s="7"/>
      <c r="D21" s="4"/>
      <c r="E21" s="4"/>
    </row>
    <row r="22" spans="2:11" ht="14.25" customHeight="1" x14ac:dyDescent="0.2">
      <c r="B22" s="115" t="s">
        <v>125</v>
      </c>
      <c r="C22" s="115"/>
      <c r="D22" s="115"/>
      <c r="E22" s="115"/>
      <c r="F22" s="115"/>
      <c r="G22" s="115"/>
      <c r="H22" s="115"/>
      <c r="I22" s="115"/>
      <c r="J22" s="115"/>
      <c r="K22" s="115"/>
    </row>
    <row r="23" spans="2:11" ht="33.75" customHeight="1" x14ac:dyDescent="0.2">
      <c r="B23" s="118" t="s">
        <v>0</v>
      </c>
      <c r="C23" s="118"/>
      <c r="D23" s="118"/>
      <c r="E23" s="118"/>
      <c r="F23" s="118"/>
      <c r="G23" s="118"/>
      <c r="H23" s="118"/>
      <c r="I23" s="118"/>
      <c r="J23" s="118"/>
      <c r="K23" s="118"/>
    </row>
    <row r="24" spans="2:11" ht="30.75" customHeight="1" x14ac:dyDescent="0.2">
      <c r="B24" s="115" t="s">
        <v>126</v>
      </c>
      <c r="C24" s="115"/>
      <c r="D24" s="115"/>
      <c r="E24" s="115"/>
      <c r="F24" s="115"/>
      <c r="G24" s="115"/>
      <c r="H24" s="115"/>
      <c r="I24" s="115"/>
      <c r="J24" s="115"/>
      <c r="K24" s="115"/>
    </row>
    <row r="25" spans="2:11" ht="183" customHeight="1" x14ac:dyDescent="0.2">
      <c r="B25" s="115" t="s">
        <v>206</v>
      </c>
      <c r="C25" s="116"/>
      <c r="D25" s="116"/>
      <c r="E25" s="116"/>
      <c r="F25" s="116"/>
      <c r="G25" s="116"/>
      <c r="H25" s="116"/>
      <c r="I25" s="116"/>
      <c r="J25" s="116"/>
      <c r="K25" s="116"/>
    </row>
  </sheetData>
  <mergeCells count="11">
    <mergeCell ref="B24:K24"/>
    <mergeCell ref="B25:K25"/>
    <mergeCell ref="G3:I3"/>
    <mergeCell ref="J3:K3"/>
    <mergeCell ref="B2:K2"/>
    <mergeCell ref="B22:K22"/>
    <mergeCell ref="B23:K23"/>
    <mergeCell ref="B3:B4"/>
    <mergeCell ref="C3:C4"/>
    <mergeCell ref="D3:D4"/>
    <mergeCell ref="E3:F3"/>
  </mergeCells>
  <phoneticPr fontId="17" type="noConversion"/>
  <printOptions horizontalCentered="1" verticalCentered="1"/>
  <pageMargins left="0" right="0" top="0.98425196850393704" bottom="0" header="0.51181102362204722" footer="0.51181102362204722"/>
  <pageSetup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18"/>
  <sheetViews>
    <sheetView zoomScaleNormal="100" workbookViewId="0">
      <selection activeCell="F23" sqref="F23"/>
    </sheetView>
  </sheetViews>
  <sheetFormatPr defaultRowHeight="12.75" x14ac:dyDescent="0.2"/>
  <cols>
    <col min="2" max="2" width="5.5703125" customWidth="1"/>
    <col min="3" max="3" width="18.85546875" customWidth="1"/>
    <col min="4" max="9" width="13.5703125" customWidth="1"/>
  </cols>
  <sheetData>
    <row r="1" spans="2:9" ht="13.5" thickBot="1" x14ac:dyDescent="0.25"/>
    <row r="2" spans="2:9" s="2" customFormat="1" ht="54.75" customHeight="1" x14ac:dyDescent="0.2">
      <c r="B2" s="108" t="s">
        <v>210</v>
      </c>
      <c r="C2" s="109"/>
      <c r="D2" s="109"/>
      <c r="E2" s="109"/>
      <c r="F2" s="109"/>
      <c r="G2" s="109"/>
      <c r="H2" s="109"/>
      <c r="I2" s="110"/>
    </row>
    <row r="3" spans="2:9" s="23" customFormat="1" ht="12.75" customHeight="1" x14ac:dyDescent="0.2">
      <c r="B3" s="107" t="s">
        <v>21</v>
      </c>
      <c r="C3" s="106" t="s">
        <v>1</v>
      </c>
      <c r="D3" s="121" t="s">
        <v>134</v>
      </c>
      <c r="E3" s="121" t="s">
        <v>137</v>
      </c>
      <c r="F3" s="121" t="s">
        <v>142</v>
      </c>
      <c r="G3" s="121" t="s">
        <v>146</v>
      </c>
      <c r="H3" s="121" t="s">
        <v>153</v>
      </c>
      <c r="I3" s="122" t="s">
        <v>158</v>
      </c>
    </row>
    <row r="4" spans="2:9" s="23" customFormat="1" ht="30" customHeight="1" x14ac:dyDescent="0.2">
      <c r="B4" s="107"/>
      <c r="C4" s="106"/>
      <c r="D4" s="106"/>
      <c r="E4" s="106"/>
      <c r="F4" s="106"/>
      <c r="G4" s="121"/>
      <c r="H4" s="121"/>
      <c r="I4" s="122"/>
    </row>
    <row r="5" spans="2:9" ht="15" x14ac:dyDescent="0.25">
      <c r="B5" s="54">
        <f>k_total_tec_0626!B6</f>
        <v>1</v>
      </c>
      <c r="C5" s="55" t="str">
        <f>k_total_tec_0626!C6</f>
        <v>METROPOLITAN LIFE</v>
      </c>
      <c r="D5" s="56">
        <v>1173576</v>
      </c>
      <c r="E5" s="56">
        <v>1175956</v>
      </c>
      <c r="F5" s="56">
        <v>1177142</v>
      </c>
      <c r="G5" s="56">
        <v>1178673</v>
      </c>
      <c r="H5" s="56">
        <v>1180124</v>
      </c>
      <c r="I5" s="59">
        <v>1181640</v>
      </c>
    </row>
    <row r="6" spans="2:9" ht="15" x14ac:dyDescent="0.25">
      <c r="B6" s="60">
        <v>2</v>
      </c>
      <c r="C6" s="55" t="str">
        <f>k_total_tec_0626!C8</f>
        <v>AZT VIITORUL TAU</v>
      </c>
      <c r="D6" s="56">
        <v>1717844</v>
      </c>
      <c r="E6" s="56">
        <v>1720061</v>
      </c>
      <c r="F6" s="56">
        <v>1721076</v>
      </c>
      <c r="G6" s="56">
        <v>1722443</v>
      </c>
      <c r="H6" s="56">
        <v>1723718</v>
      </c>
      <c r="I6" s="59">
        <v>1725071</v>
      </c>
    </row>
    <row r="7" spans="2:9" ht="15" x14ac:dyDescent="0.25">
      <c r="B7" s="60">
        <v>3</v>
      </c>
      <c r="C7" s="61" t="str">
        <f>k_total_tec_0626!C9</f>
        <v>BCR</v>
      </c>
      <c r="D7" s="56">
        <v>832542</v>
      </c>
      <c r="E7" s="56">
        <v>835145</v>
      </c>
      <c r="F7" s="56">
        <v>836453</v>
      </c>
      <c r="G7" s="56">
        <v>838167</v>
      </c>
      <c r="H7" s="56">
        <v>839745</v>
      </c>
      <c r="I7" s="59">
        <v>841388</v>
      </c>
    </row>
    <row r="8" spans="2:9" ht="15" x14ac:dyDescent="0.25">
      <c r="B8" s="60">
        <v>4</v>
      </c>
      <c r="C8" s="61" t="str">
        <f>k_total_tec_0626!C11</f>
        <v>BRD</v>
      </c>
      <c r="D8" s="56">
        <v>621459</v>
      </c>
      <c r="E8" s="56">
        <v>624119</v>
      </c>
      <c r="F8" s="56">
        <v>625441</v>
      </c>
      <c r="G8" s="56">
        <v>627064</v>
      </c>
      <c r="H8" s="56">
        <v>628558</v>
      </c>
      <c r="I8" s="59">
        <v>630137</v>
      </c>
    </row>
    <row r="9" spans="2:9" ht="15" x14ac:dyDescent="0.25">
      <c r="B9" s="60">
        <v>5</v>
      </c>
      <c r="C9" s="61" t="str">
        <f>k_total_tec_0626!C12</f>
        <v>VITAL</v>
      </c>
      <c r="D9" s="56">
        <v>1083872</v>
      </c>
      <c r="E9" s="56">
        <v>1086112</v>
      </c>
      <c r="F9" s="56">
        <v>1087139</v>
      </c>
      <c r="G9" s="56">
        <v>1088562</v>
      </c>
      <c r="H9" s="56">
        <v>1089934</v>
      </c>
      <c r="I9" s="59">
        <v>1091356</v>
      </c>
    </row>
    <row r="10" spans="2:9" ht="15" x14ac:dyDescent="0.25">
      <c r="B10" s="60">
        <v>6</v>
      </c>
      <c r="C10" s="61" t="str">
        <f>k_total_tec_0626!C14</f>
        <v>ARIPI</v>
      </c>
      <c r="D10" s="56">
        <v>925540</v>
      </c>
      <c r="E10" s="56">
        <v>927995</v>
      </c>
      <c r="F10" s="56">
        <v>929101</v>
      </c>
      <c r="G10" s="56">
        <v>930642</v>
      </c>
      <c r="H10" s="56">
        <v>932179</v>
      </c>
      <c r="I10" s="59">
        <v>933617</v>
      </c>
    </row>
    <row r="11" spans="2:9" ht="15" x14ac:dyDescent="0.25">
      <c r="B11" s="60">
        <v>7</v>
      </c>
      <c r="C11" s="61" t="str">
        <f>k_total_tec_0626!C15</f>
        <v>NN</v>
      </c>
      <c r="D11" s="56">
        <v>2135169</v>
      </c>
      <c r="E11" s="56">
        <v>2137514</v>
      </c>
      <c r="F11" s="56">
        <v>2138709</v>
      </c>
      <c r="G11" s="56">
        <v>2140303</v>
      </c>
      <c r="H11" s="56">
        <v>2141749</v>
      </c>
      <c r="I11" s="59">
        <v>2143201</v>
      </c>
    </row>
    <row r="12" spans="2:9" ht="15.75" thickBot="1" x14ac:dyDescent="0.3">
      <c r="B12" s="119" t="s">
        <v>19</v>
      </c>
      <c r="C12" s="120"/>
      <c r="D12" s="65">
        <f t="shared" ref="D12:I12" si="0">SUM(D5:D11)</f>
        <v>8490002</v>
      </c>
      <c r="E12" s="65">
        <f t="shared" si="0"/>
        <v>8506902</v>
      </c>
      <c r="F12" s="65">
        <f t="shared" si="0"/>
        <v>8515061</v>
      </c>
      <c r="G12" s="65">
        <f t="shared" si="0"/>
        <v>8525854</v>
      </c>
      <c r="H12" s="65">
        <f t="shared" si="0"/>
        <v>8536007</v>
      </c>
      <c r="I12" s="66">
        <f t="shared" si="0"/>
        <v>8546410</v>
      </c>
    </row>
    <row r="17" spans="3:3" ht="18" x14ac:dyDescent="0.25">
      <c r="C17" s="1"/>
    </row>
    <row r="18" spans="3:3" ht="18" x14ac:dyDescent="0.25">
      <c r="C18" s="1"/>
    </row>
  </sheetData>
  <mergeCells count="10">
    <mergeCell ref="B2:I2"/>
    <mergeCell ref="I3:I4"/>
    <mergeCell ref="H3:H4"/>
    <mergeCell ref="G3:G4"/>
    <mergeCell ref="C3:C4"/>
    <mergeCell ref="B12:C12"/>
    <mergeCell ref="B3:B4"/>
    <mergeCell ref="F3:F4"/>
    <mergeCell ref="E3:E4"/>
    <mergeCell ref="D3:D4"/>
  </mergeCells>
  <phoneticPr fontId="0" type="noConversion"/>
  <printOptions horizontalCentered="1" verticalCentered="1"/>
  <pageMargins left="0" right="0" top="0" bottom="0"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24"/>
  <sheetViews>
    <sheetView zoomScaleNormal="100" workbookViewId="0">
      <selection activeCell="F28" sqref="F28"/>
    </sheetView>
  </sheetViews>
  <sheetFormatPr defaultRowHeight="12.75" x14ac:dyDescent="0.2"/>
  <cols>
    <col min="2" max="2" width="5" customWidth="1"/>
    <col min="3" max="3" width="18.140625" customWidth="1"/>
    <col min="4" max="9" width="17.5703125" style="23" customWidth="1"/>
    <col min="10" max="10" width="18.42578125" customWidth="1"/>
    <col min="13" max="13" width="11.140625" bestFit="1" customWidth="1"/>
    <col min="16" max="16" width="16.7109375" customWidth="1"/>
  </cols>
  <sheetData>
    <row r="1" spans="2:16" ht="13.5" thickBot="1" x14ac:dyDescent="0.25"/>
    <row r="2" spans="2:16" ht="56.25" customHeight="1" x14ac:dyDescent="0.2">
      <c r="B2" s="108" t="s">
        <v>211</v>
      </c>
      <c r="C2" s="109"/>
      <c r="D2" s="109"/>
      <c r="E2" s="109"/>
      <c r="F2" s="109"/>
      <c r="G2" s="109"/>
      <c r="H2" s="109"/>
      <c r="I2" s="109"/>
      <c r="J2" s="110"/>
    </row>
    <row r="3" spans="2:16" s="5" customFormat="1" ht="21" customHeight="1" x14ac:dyDescent="0.2">
      <c r="B3" s="107" t="s">
        <v>21</v>
      </c>
      <c r="C3" s="106" t="s">
        <v>1</v>
      </c>
      <c r="D3" s="123" t="s">
        <v>134</v>
      </c>
      <c r="E3" s="123" t="s">
        <v>137</v>
      </c>
      <c r="F3" s="123" t="s">
        <v>142</v>
      </c>
      <c r="G3" s="123" t="s">
        <v>146</v>
      </c>
      <c r="H3" s="123" t="s">
        <v>153</v>
      </c>
      <c r="I3" s="123" t="s">
        <v>158</v>
      </c>
      <c r="J3" s="117" t="s">
        <v>19</v>
      </c>
    </row>
    <row r="4" spans="2:16" ht="33.75" customHeight="1" x14ac:dyDescent="0.2">
      <c r="B4" s="107"/>
      <c r="C4" s="106"/>
      <c r="D4" s="123"/>
      <c r="E4" s="123"/>
      <c r="F4" s="123"/>
      <c r="G4" s="123"/>
      <c r="H4" s="123"/>
      <c r="I4" s="123"/>
      <c r="J4" s="117"/>
    </row>
    <row r="5" spans="2:16" s="8" customFormat="1" ht="36.75" customHeight="1" x14ac:dyDescent="0.2">
      <c r="B5" s="107"/>
      <c r="C5" s="106"/>
      <c r="D5" s="67" t="s">
        <v>212</v>
      </c>
      <c r="E5" s="67" t="s">
        <v>213</v>
      </c>
      <c r="F5" s="67" t="s">
        <v>214</v>
      </c>
      <c r="G5" s="67" t="s">
        <v>215</v>
      </c>
      <c r="H5" s="67" t="s">
        <v>216</v>
      </c>
      <c r="I5" s="67" t="s">
        <v>217</v>
      </c>
      <c r="J5" s="117"/>
    </row>
    <row r="6" spans="2:16" ht="15.75" x14ac:dyDescent="0.25">
      <c r="B6" s="54">
        <f>k_total_tec_0626!B6</f>
        <v>1</v>
      </c>
      <c r="C6" s="55" t="str">
        <f>k_total_tec_0626!C6</f>
        <v>METROPOLITAN LIFE</v>
      </c>
      <c r="D6" s="56">
        <v>49530533.176285826</v>
      </c>
      <c r="E6" s="56">
        <v>55164499.970580734</v>
      </c>
      <c r="F6" s="56">
        <v>55873766.049323484</v>
      </c>
      <c r="G6" s="56">
        <v>54674989.204990543</v>
      </c>
      <c r="H6" s="56">
        <v>53415145.244044326</v>
      </c>
      <c r="I6" s="56">
        <v>52459389.992753901</v>
      </c>
      <c r="J6" s="59">
        <f t="shared" ref="J6:J12" si="0">SUM(D6:H6)</f>
        <v>268658933.64522493</v>
      </c>
      <c r="P6" s="26"/>
    </row>
    <row r="7" spans="2:16" ht="15.75" x14ac:dyDescent="0.25">
      <c r="B7" s="54">
        <v>2</v>
      </c>
      <c r="C7" s="55" t="str">
        <f>k_total_tec_0626!C8</f>
        <v>AZT VIITORUL TAU</v>
      </c>
      <c r="D7" s="56">
        <v>71381615.822536319</v>
      </c>
      <c r="E7" s="56">
        <v>79143552.278031662</v>
      </c>
      <c r="F7" s="56">
        <v>79839532.29056713</v>
      </c>
      <c r="G7" s="56">
        <v>78502539.597623184</v>
      </c>
      <c r="H7" s="56">
        <v>76954802.304068357</v>
      </c>
      <c r="I7" s="56">
        <v>75629426.413943022</v>
      </c>
      <c r="J7" s="59">
        <f t="shared" si="0"/>
        <v>385822042.29282665</v>
      </c>
      <c r="P7" s="26"/>
    </row>
    <row r="8" spans="2:16" ht="15.75" x14ac:dyDescent="0.25">
      <c r="B8" s="54">
        <v>3</v>
      </c>
      <c r="C8" s="61" t="str">
        <f>k_total_tec_0626!C9</f>
        <v>BCR</v>
      </c>
      <c r="D8" s="56">
        <v>30975080.683156654</v>
      </c>
      <c r="E8" s="56">
        <v>34462782.670092374</v>
      </c>
      <c r="F8" s="56">
        <v>34728049.515401594</v>
      </c>
      <c r="G8" s="56">
        <v>34525681.996216968</v>
      </c>
      <c r="H8" s="56">
        <v>33642453.413187362</v>
      </c>
      <c r="I8" s="56">
        <v>33196568.018000837</v>
      </c>
      <c r="J8" s="59">
        <f t="shared" si="0"/>
        <v>168334048.27805492</v>
      </c>
      <c r="P8" s="26"/>
    </row>
    <row r="9" spans="2:16" ht="15.75" x14ac:dyDescent="0.25">
      <c r="B9" s="54">
        <v>4</v>
      </c>
      <c r="C9" s="61" t="str">
        <f>k_total_tec_0626!C11</f>
        <v>BRD</v>
      </c>
      <c r="D9" s="56">
        <v>22046202.591283862</v>
      </c>
      <c r="E9" s="56">
        <v>24844308.353109617</v>
      </c>
      <c r="F9" s="56">
        <v>25031051.338643126</v>
      </c>
      <c r="G9" s="56">
        <v>24415975.849748753</v>
      </c>
      <c r="H9" s="56">
        <v>24115949.569894526</v>
      </c>
      <c r="I9" s="56">
        <v>23667843.713054422</v>
      </c>
      <c r="J9" s="59">
        <f t="shared" si="0"/>
        <v>120453487.70267987</v>
      </c>
      <c r="P9" s="26"/>
    </row>
    <row r="10" spans="2:16" ht="15.75" x14ac:dyDescent="0.25">
      <c r="B10" s="54">
        <v>5</v>
      </c>
      <c r="C10" s="61" t="str">
        <f>k_total_tec_0626!C12</f>
        <v>VITAL</v>
      </c>
      <c r="D10" s="56">
        <v>39970418.335296422</v>
      </c>
      <c r="E10" s="56">
        <v>44674234.412693433</v>
      </c>
      <c r="F10" s="56">
        <v>44692695.134823918</v>
      </c>
      <c r="G10" s="56">
        <v>44016413.955176823</v>
      </c>
      <c r="H10" s="56">
        <v>43343993.400598906</v>
      </c>
      <c r="I10" s="56">
        <v>42481341.291331373</v>
      </c>
      <c r="J10" s="59">
        <f t="shared" si="0"/>
        <v>216697755.23858953</v>
      </c>
      <c r="P10" s="26"/>
    </row>
    <row r="11" spans="2:16" ht="15.75" x14ac:dyDescent="0.25">
      <c r="B11" s="54">
        <v>6</v>
      </c>
      <c r="C11" s="61" t="str">
        <f>k_total_tec_0626!C14</f>
        <v>ARIPI</v>
      </c>
      <c r="D11" s="56">
        <v>35423673.537495092</v>
      </c>
      <c r="E11" s="56">
        <v>39411256.00643301</v>
      </c>
      <c r="F11" s="56">
        <v>39648379.61807888</v>
      </c>
      <c r="G11" s="56">
        <v>39039130.858442076</v>
      </c>
      <c r="H11" s="56">
        <v>38275842.568044402</v>
      </c>
      <c r="I11" s="56">
        <v>37655572.251249</v>
      </c>
      <c r="J11" s="59">
        <f t="shared" si="0"/>
        <v>191798282.58849344</v>
      </c>
      <c r="P11" s="26"/>
    </row>
    <row r="12" spans="2:16" ht="15.75" x14ac:dyDescent="0.25">
      <c r="B12" s="54">
        <v>7</v>
      </c>
      <c r="C12" s="61" t="str">
        <f>k_total_tec_0626!C15</f>
        <v>NN</v>
      </c>
      <c r="D12" s="56">
        <v>106208049.07734589</v>
      </c>
      <c r="E12" s="56">
        <v>117452866.80918665</v>
      </c>
      <c r="F12" s="56">
        <v>120739487.76508974</v>
      </c>
      <c r="G12" s="56">
        <v>117695565.25726514</v>
      </c>
      <c r="H12" s="56">
        <v>114161227.5648973</v>
      </c>
      <c r="I12" s="56">
        <v>111842315.70115556</v>
      </c>
      <c r="J12" s="59">
        <f t="shared" si="0"/>
        <v>576257196.47378469</v>
      </c>
      <c r="P12" s="26"/>
    </row>
    <row r="13" spans="2:16" ht="15.75" thickBot="1" x14ac:dyDescent="0.3">
      <c r="B13" s="119" t="s">
        <v>19</v>
      </c>
      <c r="C13" s="120"/>
      <c r="D13" s="50">
        <f t="shared" ref="D13:J13" si="1">SUM(D6:D12)</f>
        <v>355535573.22340012</v>
      </c>
      <c r="E13" s="50">
        <f t="shared" si="1"/>
        <v>395153500.50012749</v>
      </c>
      <c r="F13" s="50">
        <f t="shared" si="1"/>
        <v>400552961.71192789</v>
      </c>
      <c r="G13" s="50">
        <f t="shared" si="1"/>
        <v>392870296.71946353</v>
      </c>
      <c r="H13" s="50">
        <f t="shared" si="1"/>
        <v>383909414.06473517</v>
      </c>
      <c r="I13" s="50">
        <f t="shared" si="1"/>
        <v>376932457.38148808</v>
      </c>
      <c r="J13" s="53">
        <f t="shared" si="1"/>
        <v>1928021746.2196538</v>
      </c>
      <c r="P13" s="27"/>
    </row>
    <row r="24" spans="4:10" x14ac:dyDescent="0.2">
      <c r="D24" s="34"/>
      <c r="E24" s="34"/>
      <c r="F24" s="34"/>
      <c r="G24" s="34"/>
      <c r="H24" s="34"/>
      <c r="I24" s="34"/>
      <c r="J24" s="4"/>
    </row>
  </sheetData>
  <mergeCells count="11">
    <mergeCell ref="B13:C13"/>
    <mergeCell ref="C3:C5"/>
    <mergeCell ref="F3:F4"/>
    <mergeCell ref="E3:E4"/>
    <mergeCell ref="D3:D4"/>
    <mergeCell ref="B3:B5"/>
    <mergeCell ref="I3:I4"/>
    <mergeCell ref="H3:H4"/>
    <mergeCell ref="G3:G4"/>
    <mergeCell ref="J3:J5"/>
    <mergeCell ref="B2:J2"/>
  </mergeCells>
  <phoneticPr fontId="17" type="noConversion"/>
  <pageMargins left="0.27559055118110237" right="0.23622047244094491" top="0.98425196850393704" bottom="0.98425196850393704" header="0.51181102362204722" footer="0.51181102362204722"/>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7"/>
  <sheetViews>
    <sheetView workbookViewId="0">
      <selection activeCell="N15" sqref="N15"/>
    </sheetView>
  </sheetViews>
  <sheetFormatPr defaultRowHeight="12.75" x14ac:dyDescent="0.2"/>
  <cols>
    <col min="2" max="2" width="10.42578125" bestFit="1" customWidth="1"/>
    <col min="3" max="8" width="14.28515625" bestFit="1" customWidth="1"/>
  </cols>
  <sheetData>
    <row r="1" spans="2:10" ht="13.5" thickBot="1" x14ac:dyDescent="0.25"/>
    <row r="2" spans="2:10" ht="25.5" x14ac:dyDescent="0.2">
      <c r="B2" s="68"/>
      <c r="C2" s="70" t="s">
        <v>135</v>
      </c>
      <c r="D2" s="70" t="s">
        <v>138</v>
      </c>
      <c r="E2" s="70" t="s">
        <v>143</v>
      </c>
      <c r="F2" s="70" t="s">
        <v>147</v>
      </c>
      <c r="G2" s="70" t="s">
        <v>155</v>
      </c>
      <c r="H2" s="71" t="s">
        <v>159</v>
      </c>
    </row>
    <row r="3" spans="2:10" ht="15" x14ac:dyDescent="0.25">
      <c r="B3" s="72" t="s">
        <v>127</v>
      </c>
      <c r="C3" s="56">
        <v>355535573.22340012</v>
      </c>
      <c r="D3" s="56">
        <v>395153501</v>
      </c>
      <c r="E3" s="56">
        <v>400552962</v>
      </c>
      <c r="F3" s="56">
        <v>392870297</v>
      </c>
      <c r="G3" s="56">
        <v>383909414</v>
      </c>
      <c r="H3" s="59">
        <v>376932457</v>
      </c>
    </row>
    <row r="4" spans="2:10" ht="15" hidden="1" x14ac:dyDescent="0.25">
      <c r="B4" s="72"/>
      <c r="C4" s="63"/>
      <c r="D4" s="63"/>
      <c r="E4" s="63"/>
      <c r="F4" s="63"/>
      <c r="G4" s="63"/>
      <c r="H4" s="64"/>
    </row>
    <row r="5" spans="2:10" ht="15" x14ac:dyDescent="0.25">
      <c r="B5" s="72" t="s">
        <v>128</v>
      </c>
      <c r="C5" s="56">
        <v>1811098210</v>
      </c>
      <c r="D5" s="56">
        <v>2014769153</v>
      </c>
      <c r="E5" s="56">
        <v>2087081207</v>
      </c>
      <c r="F5" s="56">
        <v>2056243846</v>
      </c>
      <c r="G5" s="56">
        <v>2012798667</v>
      </c>
      <c r="H5" s="59">
        <v>1976709193</v>
      </c>
    </row>
    <row r="6" spans="2:10" ht="15" x14ac:dyDescent="0.25">
      <c r="B6" s="72" t="s">
        <v>129</v>
      </c>
      <c r="C6" s="75">
        <v>5.0940000000000003</v>
      </c>
      <c r="D6" s="75">
        <v>5.0987</v>
      </c>
      <c r="E6" s="75">
        <v>5.2104999999999997</v>
      </c>
      <c r="F6" s="75">
        <v>5.2339000000000002</v>
      </c>
      <c r="G6" s="75">
        <v>5.2428999999999997</v>
      </c>
      <c r="H6" s="76">
        <v>5.2442000000000002</v>
      </c>
    </row>
    <row r="7" spans="2:10" ht="39" thickBot="1" x14ac:dyDescent="0.25">
      <c r="B7" s="69"/>
      <c r="C7" s="73" t="s">
        <v>136</v>
      </c>
      <c r="D7" s="73" t="s">
        <v>141</v>
      </c>
      <c r="E7" s="73" t="s">
        <v>145</v>
      </c>
      <c r="F7" s="73" t="s">
        <v>149</v>
      </c>
      <c r="G7" s="73" t="s">
        <v>156</v>
      </c>
      <c r="H7" s="74" t="s">
        <v>160</v>
      </c>
      <c r="J7" s="33"/>
    </row>
  </sheetData>
  <phoneticPr fontId="17"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I19"/>
  <sheetViews>
    <sheetView zoomScaleNormal="100" workbookViewId="0">
      <selection activeCell="D18" sqref="D18"/>
    </sheetView>
  </sheetViews>
  <sheetFormatPr defaultRowHeight="12.75" x14ac:dyDescent="0.2"/>
  <cols>
    <col min="2" max="2" width="6.140625" customWidth="1"/>
    <col min="3" max="3" width="18.28515625" customWidth="1"/>
    <col min="4" max="9" width="16.85546875" customWidth="1"/>
  </cols>
  <sheetData>
    <row r="1" spans="2:9" ht="13.5" thickBot="1" x14ac:dyDescent="0.25"/>
    <row r="2" spans="2:9" s="2" customFormat="1" ht="45.75" customHeight="1" x14ac:dyDescent="0.2">
      <c r="B2" s="108" t="s">
        <v>218</v>
      </c>
      <c r="C2" s="109"/>
      <c r="D2" s="109"/>
      <c r="E2" s="109"/>
      <c r="F2" s="109"/>
      <c r="G2" s="109"/>
      <c r="H2" s="109"/>
      <c r="I2" s="110"/>
    </row>
    <row r="3" spans="2:9" ht="12.75" customHeight="1" x14ac:dyDescent="0.2">
      <c r="B3" s="107" t="s">
        <v>21</v>
      </c>
      <c r="C3" s="106" t="s">
        <v>20</v>
      </c>
      <c r="D3" s="121" t="s">
        <v>134</v>
      </c>
      <c r="E3" s="121" t="s">
        <v>137</v>
      </c>
      <c r="F3" s="121" t="s">
        <v>142</v>
      </c>
      <c r="G3" s="121" t="s">
        <v>146</v>
      </c>
      <c r="H3" s="121" t="s">
        <v>153</v>
      </c>
      <c r="I3" s="122" t="s">
        <v>158</v>
      </c>
    </row>
    <row r="4" spans="2:9" ht="21.75" customHeight="1" x14ac:dyDescent="0.2">
      <c r="B4" s="107"/>
      <c r="C4" s="106"/>
      <c r="D4" s="106"/>
      <c r="E4" s="106"/>
      <c r="F4" s="106"/>
      <c r="G4" s="106"/>
      <c r="H4" s="106"/>
      <c r="I4" s="117"/>
    </row>
    <row r="5" spans="2:9" ht="25.5" x14ac:dyDescent="0.2">
      <c r="B5" s="107"/>
      <c r="C5" s="106"/>
      <c r="D5" s="67" t="s">
        <v>219</v>
      </c>
      <c r="E5" s="67" t="s">
        <v>220</v>
      </c>
      <c r="F5" s="67" t="s">
        <v>221</v>
      </c>
      <c r="G5" s="67" t="s">
        <v>222</v>
      </c>
      <c r="H5" s="67" t="s">
        <v>223</v>
      </c>
      <c r="I5" s="77" t="s">
        <v>224</v>
      </c>
    </row>
    <row r="6" spans="2:9" ht="15" x14ac:dyDescent="0.25">
      <c r="B6" s="54">
        <f>k_total_tec_0626!B6</f>
        <v>1</v>
      </c>
      <c r="C6" s="55" t="str">
        <f>k_total_tec_0626!C6</f>
        <v>METROPOLITAN LIFE</v>
      </c>
      <c r="D6" s="80">
        <f>sume_euro_0626!D6/evolutie_rp_0626!D5</f>
        <v>42.204793874692243</v>
      </c>
      <c r="E6" s="80">
        <f>sume_euro_0626!E6/evolutie_rp_0626!E5</f>
        <v>46.910343559266444</v>
      </c>
      <c r="F6" s="80">
        <f>sume_euro_0626!F6/evolutie_rp_0626!F5</f>
        <v>47.46561251686159</v>
      </c>
      <c r="G6" s="80">
        <f>sume_euro_0626!G6/evolutie_rp_0626!G5</f>
        <v>46.386902223933646</v>
      </c>
      <c r="H6" s="80">
        <f>sume_euro_0626!H6/evolutie_rp_0626!H5</f>
        <v>45.262315861760563</v>
      </c>
      <c r="I6" s="81">
        <f>sume_euro_0626!I6/evolutie_rp_0626!I5</f>
        <v>44.395408070777819</v>
      </c>
    </row>
    <row r="7" spans="2:9" ht="15" x14ac:dyDescent="0.25">
      <c r="B7" s="60">
        <v>2</v>
      </c>
      <c r="C7" s="55" t="str">
        <f>k_total_tec_0626!C8</f>
        <v>AZT VIITORUL TAU</v>
      </c>
      <c r="D7" s="80">
        <f>sume_euro_0626!D7/evolutie_rp_0626!D6</f>
        <v>41.553025666205031</v>
      </c>
      <c r="E7" s="80">
        <f>sume_euro_0626!E7/evolutie_rp_0626!E6</f>
        <v>46.012061361795695</v>
      </c>
      <c r="F7" s="80">
        <f>sume_euro_0626!F7/evolutie_rp_0626!F6</f>
        <v>46.389312436270757</v>
      </c>
      <c r="G7" s="80">
        <f>sume_euro_0626!G7/evolutie_rp_0626!G6</f>
        <v>45.576277181667656</v>
      </c>
      <c r="H7" s="80">
        <f>sume_euro_0626!H7/evolutie_rp_0626!H6</f>
        <v>44.644658989503128</v>
      </c>
      <c r="I7" s="81">
        <f>sume_euro_0626!I7/evolutie_rp_0626!I6</f>
        <v>43.84134126302223</v>
      </c>
    </row>
    <row r="8" spans="2:9" ht="15" x14ac:dyDescent="0.25">
      <c r="B8" s="60">
        <v>3</v>
      </c>
      <c r="C8" s="61" t="str">
        <f>k_total_tec_0626!C9</f>
        <v>BCR</v>
      </c>
      <c r="D8" s="80">
        <f>sume_euro_0626!D8/evolutie_rp_0626!D7</f>
        <v>37.205427093355837</v>
      </c>
      <c r="E8" s="80">
        <f>sume_euro_0626!E8/evolutie_rp_0626!E7</f>
        <v>41.265627729427074</v>
      </c>
      <c r="F8" s="80">
        <f>sume_euro_0626!F8/evolutie_rp_0626!F7</f>
        <v>41.518231766042554</v>
      </c>
      <c r="G8" s="80">
        <f>sume_euro_0626!G8/evolutie_rp_0626!G7</f>
        <v>41.191888962720995</v>
      </c>
      <c r="H8" s="80">
        <f>sume_euro_0626!H8/evolutie_rp_0626!H7</f>
        <v>40.062701669182147</v>
      </c>
      <c r="I8" s="81">
        <f>sume_euro_0626!I8/evolutie_rp_0626!I7</f>
        <v>39.454529917232996</v>
      </c>
    </row>
    <row r="9" spans="2:9" ht="15" x14ac:dyDescent="0.25">
      <c r="B9" s="60">
        <v>4</v>
      </c>
      <c r="C9" s="61" t="str">
        <f>k_total_tec_0626!C11</f>
        <v>BRD</v>
      </c>
      <c r="D9" s="80">
        <f>sume_euro_0626!D9/evolutie_rp_0626!D8</f>
        <v>35.474910800686551</v>
      </c>
      <c r="E9" s="80">
        <f>sume_euro_0626!E9/evolutie_rp_0626!E8</f>
        <v>39.807005319673998</v>
      </c>
      <c r="F9" s="80">
        <f>sume_euro_0626!F9/evolutie_rp_0626!F8</f>
        <v>40.021443011639988</v>
      </c>
      <c r="G9" s="80">
        <f>sume_euro_0626!G9/evolutie_rp_0626!G8</f>
        <v>38.936975890417493</v>
      </c>
      <c r="H9" s="80">
        <f>sume_euro_0626!H9/evolutie_rp_0626!H8</f>
        <v>38.367103067488642</v>
      </c>
      <c r="I9" s="81">
        <f>sume_euro_0626!I9/evolutie_rp_0626!I8</f>
        <v>37.559838119415971</v>
      </c>
    </row>
    <row r="10" spans="2:9" ht="15" x14ac:dyDescent="0.25">
      <c r="B10" s="60">
        <v>5</v>
      </c>
      <c r="C10" s="61" t="str">
        <f>k_total_tec_0626!C12</f>
        <v>VITAL</v>
      </c>
      <c r="D10" s="80">
        <f>sume_euro_0626!D10/evolutie_rp_0626!D9</f>
        <v>36.877434176080222</v>
      </c>
      <c r="E10" s="80">
        <f>sume_euro_0626!E10/evolutie_rp_0626!E9</f>
        <v>41.132253775571428</v>
      </c>
      <c r="F10" s="80">
        <f>sume_euro_0626!F10/evolutie_rp_0626!F9</f>
        <v>41.11037791379384</v>
      </c>
      <c r="G10" s="80">
        <f>sume_euro_0626!G10/evolutie_rp_0626!G9</f>
        <v>40.435376170743439</v>
      </c>
      <c r="H10" s="80">
        <f>sume_euro_0626!H10/evolutie_rp_0626!H9</f>
        <v>39.767539502941375</v>
      </c>
      <c r="I10" s="81">
        <f>sume_euro_0626!I10/evolutie_rp_0626!I9</f>
        <v>38.925283126066446</v>
      </c>
    </row>
    <row r="11" spans="2:9" ht="15" x14ac:dyDescent="0.25">
      <c r="B11" s="60">
        <v>6</v>
      </c>
      <c r="C11" s="61" t="str">
        <f>k_total_tec_0626!C14</f>
        <v>ARIPI</v>
      </c>
      <c r="D11" s="80">
        <f>sume_euro_0626!D11/evolutie_rp_0626!D10</f>
        <v>38.273519823557159</v>
      </c>
      <c r="E11" s="80">
        <f>sume_euro_0626!E11/evolutie_rp_0626!E10</f>
        <v>42.469254690416449</v>
      </c>
      <c r="F11" s="80">
        <f>sume_euro_0626!F11/evolutie_rp_0626!F10</f>
        <v>42.673917709784924</v>
      </c>
      <c r="G11" s="80">
        <f>sume_euro_0626!G11/evolutie_rp_0626!G10</f>
        <v>41.948601995656844</v>
      </c>
      <c r="H11" s="80">
        <f>sume_euro_0626!H11/evolutie_rp_0626!H10</f>
        <v>41.060614504343484</v>
      </c>
      <c r="I11" s="81">
        <f>sume_euro_0626!I11/evolutie_rp_0626!I10</f>
        <v>40.332997633129004</v>
      </c>
    </row>
    <row r="12" spans="2:9" ht="15" x14ac:dyDescent="0.25">
      <c r="B12" s="60">
        <v>7</v>
      </c>
      <c r="C12" s="61" t="str">
        <f>k_total_tec_0626!C15</f>
        <v>NN</v>
      </c>
      <c r="D12" s="80">
        <f>sume_euro_0626!D12/evolutie_rp_0626!D11</f>
        <v>49.742221377954579</v>
      </c>
      <c r="E12" s="80">
        <f>sume_euro_0626!E12/evolutie_rp_0626!E11</f>
        <v>54.948349722709025</v>
      </c>
      <c r="F12" s="80">
        <f>sume_euro_0626!F12/evolutie_rp_0626!F11</f>
        <v>56.454378676617402</v>
      </c>
      <c r="G12" s="80">
        <f>sume_euro_0626!G12/evolutie_rp_0626!G11</f>
        <v>54.990141702957544</v>
      </c>
      <c r="H12" s="80">
        <f>sume_euro_0626!H12/evolutie_rp_0626!H11</f>
        <v>53.302804187090693</v>
      </c>
      <c r="I12" s="81">
        <f>sume_euro_0626!I12/evolutie_rp_0626!I11</f>
        <v>52.184706754595375</v>
      </c>
    </row>
    <row r="13" spans="2:9" ht="15.75" thickBot="1" x14ac:dyDescent="0.3">
      <c r="B13" s="119" t="s">
        <v>19</v>
      </c>
      <c r="C13" s="120"/>
      <c r="D13" s="78">
        <f>sume_euro_0626!D13/evolutie_rp_0626!D12</f>
        <v>41.876971668958397</v>
      </c>
      <c r="E13" s="78">
        <f>sume_euro_0626!E13/evolutie_rp_0626!E12</f>
        <v>46.45092896334382</v>
      </c>
      <c r="F13" s="78">
        <f>sume_euro_0626!F13/evolutie_rp_0626!F12</f>
        <v>47.040527567791692</v>
      </c>
      <c r="G13" s="78">
        <f>sume_euro_0626!G13/evolutie_rp_0626!G12</f>
        <v>46.079876188293106</v>
      </c>
      <c r="H13" s="78">
        <f>sume_euro_0626!H13/evolutie_rp_0626!H12</f>
        <v>44.975292787920061</v>
      </c>
      <c r="I13" s="79">
        <f>sume_euro_0626!I13/evolutie_rp_0626!I12</f>
        <v>44.104186129788772</v>
      </c>
    </row>
    <row r="18" spans="3:3" ht="18" x14ac:dyDescent="0.25">
      <c r="C18" s="1"/>
    </row>
    <row r="19" spans="3:3" ht="18" x14ac:dyDescent="0.25">
      <c r="C19" s="1"/>
    </row>
  </sheetData>
  <mergeCells count="10">
    <mergeCell ref="B13:C13"/>
    <mergeCell ref="C3:C5"/>
    <mergeCell ref="B3:B5"/>
    <mergeCell ref="F3:F4"/>
    <mergeCell ref="E3:E4"/>
    <mergeCell ref="D3:D4"/>
    <mergeCell ref="I3:I4"/>
    <mergeCell ref="H3:H4"/>
    <mergeCell ref="G3:G4"/>
    <mergeCell ref="B2:I2"/>
  </mergeCells>
  <phoneticPr fontId="0" type="noConversion"/>
  <printOptions horizontalCentered="1" verticalCentered="1"/>
  <pageMargins left="0" right="0" top="0" bottom="0"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O33"/>
  <sheetViews>
    <sheetView workbookViewId="0">
      <selection activeCell="J23" sqref="J23"/>
    </sheetView>
  </sheetViews>
  <sheetFormatPr defaultRowHeight="12.75" x14ac:dyDescent="0.2"/>
  <cols>
    <col min="2" max="2" width="5.85546875" customWidth="1"/>
    <col min="3" max="3" width="17.7109375" customWidth="1"/>
    <col min="4" max="4" width="18.85546875" customWidth="1"/>
    <col min="5" max="6" width="16.5703125" customWidth="1"/>
    <col min="7" max="7" width="16.28515625" customWidth="1"/>
    <col min="8" max="8" width="11.140625" customWidth="1"/>
    <col min="9" max="9" width="9.28515625" customWidth="1"/>
    <col min="10" max="10" width="10.85546875" customWidth="1"/>
    <col min="11" max="11" width="13" customWidth="1"/>
    <col min="12" max="12" width="18.140625" customWidth="1"/>
    <col min="13" max="13" width="24.42578125" customWidth="1"/>
  </cols>
  <sheetData>
    <row r="1" spans="2:15" ht="13.5" thickBot="1" x14ac:dyDescent="0.25"/>
    <row r="2" spans="2:15" s="2" customFormat="1" ht="45.75" customHeight="1" x14ac:dyDescent="0.25">
      <c r="B2" s="108" t="s">
        <v>225</v>
      </c>
      <c r="C2" s="109"/>
      <c r="D2" s="109"/>
      <c r="E2" s="109"/>
      <c r="F2" s="109"/>
      <c r="G2" s="109"/>
      <c r="H2" s="109"/>
      <c r="I2" s="109"/>
      <c r="J2" s="109"/>
      <c r="K2" s="109"/>
      <c r="L2" s="109"/>
      <c r="M2" s="110"/>
      <c r="N2" s="3"/>
      <c r="O2" s="3"/>
    </row>
    <row r="3" spans="2:15" ht="27" customHeight="1" x14ac:dyDescent="0.2">
      <c r="B3" s="107" t="s">
        <v>21</v>
      </c>
      <c r="C3" s="106" t="s">
        <v>20</v>
      </c>
      <c r="D3" s="106" t="s">
        <v>133</v>
      </c>
      <c r="E3" s="106" t="s">
        <v>161</v>
      </c>
      <c r="F3" s="106" t="s">
        <v>162</v>
      </c>
      <c r="G3" s="106" t="s">
        <v>163</v>
      </c>
      <c r="H3" s="106" t="s">
        <v>4</v>
      </c>
      <c r="I3" s="106"/>
      <c r="J3" s="106"/>
      <c r="K3" s="106"/>
      <c r="L3" s="106" t="s">
        <v>164</v>
      </c>
      <c r="M3" s="117" t="s">
        <v>165</v>
      </c>
    </row>
    <row r="4" spans="2:15" ht="84" customHeight="1" x14ac:dyDescent="0.2">
      <c r="B4" s="126"/>
      <c r="C4" s="124"/>
      <c r="D4" s="124"/>
      <c r="E4" s="124"/>
      <c r="F4" s="124"/>
      <c r="G4" s="106"/>
      <c r="H4" s="47" t="s">
        <v>180</v>
      </c>
      <c r="I4" s="47" t="s">
        <v>181</v>
      </c>
      <c r="J4" s="47" t="s">
        <v>9</v>
      </c>
      <c r="K4" s="47" t="s">
        <v>10</v>
      </c>
      <c r="L4" s="124"/>
      <c r="M4" s="125"/>
    </row>
    <row r="5" spans="2:15" ht="15.75" x14ac:dyDescent="0.25">
      <c r="B5" s="54">
        <f>k_total_tec_0626!B6</f>
        <v>1</v>
      </c>
      <c r="C5" s="55" t="str">
        <f>k_total_tec_0626!C6</f>
        <v>METROPOLITAN LIFE</v>
      </c>
      <c r="D5" s="56">
        <v>1180124</v>
      </c>
      <c r="E5" s="63">
        <v>47</v>
      </c>
      <c r="F5" s="56">
        <v>50</v>
      </c>
      <c r="G5" s="56">
        <v>6</v>
      </c>
      <c r="H5" s="56">
        <v>113</v>
      </c>
      <c r="I5" s="56">
        <v>7</v>
      </c>
      <c r="J5" s="56">
        <v>0</v>
      </c>
      <c r="K5" s="56">
        <v>0</v>
      </c>
      <c r="L5" s="56">
        <v>1613</v>
      </c>
      <c r="M5" s="59">
        <f>D5-E5+F5+G5-H5+I5+L5+J5+K5</f>
        <v>1181640</v>
      </c>
      <c r="N5" s="82"/>
      <c r="O5" s="4"/>
    </row>
    <row r="6" spans="2:15" ht="15.75" x14ac:dyDescent="0.25">
      <c r="B6" s="60">
        <v>2</v>
      </c>
      <c r="C6" s="55" t="str">
        <f>k_total_tec_0626!C8</f>
        <v>AZT VIITORUL TAU</v>
      </c>
      <c r="D6" s="56">
        <v>1723718</v>
      </c>
      <c r="E6" s="63">
        <v>55</v>
      </c>
      <c r="F6" s="56">
        <v>2</v>
      </c>
      <c r="G6" s="56">
        <v>7</v>
      </c>
      <c r="H6" s="56">
        <v>215</v>
      </c>
      <c r="I6" s="56">
        <v>1</v>
      </c>
      <c r="J6" s="56">
        <v>0</v>
      </c>
      <c r="K6" s="56">
        <v>0</v>
      </c>
      <c r="L6" s="56">
        <v>1613</v>
      </c>
      <c r="M6" s="59">
        <f t="shared" ref="M6:M11" si="0">D6-E6+F6+G6-H6+I6+L6+J6+K6</f>
        <v>1725071</v>
      </c>
      <c r="N6" s="82"/>
      <c r="O6" s="4"/>
    </row>
    <row r="7" spans="2:15" ht="15.75" x14ac:dyDescent="0.25">
      <c r="B7" s="60">
        <v>3</v>
      </c>
      <c r="C7" s="61" t="str">
        <f>k_total_tec_0626!C9</f>
        <v>BCR</v>
      </c>
      <c r="D7" s="56">
        <v>839745</v>
      </c>
      <c r="E7" s="63">
        <v>34</v>
      </c>
      <c r="F7" s="56">
        <v>107</v>
      </c>
      <c r="G7" s="56">
        <v>31</v>
      </c>
      <c r="H7" s="56">
        <v>74</v>
      </c>
      <c r="I7" s="56">
        <v>0</v>
      </c>
      <c r="J7" s="56">
        <v>0</v>
      </c>
      <c r="K7" s="56">
        <v>0</v>
      </c>
      <c r="L7" s="56">
        <v>1613</v>
      </c>
      <c r="M7" s="59">
        <f t="shared" si="0"/>
        <v>841388</v>
      </c>
      <c r="N7" s="82"/>
      <c r="O7" s="4"/>
    </row>
    <row r="8" spans="2:15" ht="15.75" x14ac:dyDescent="0.25">
      <c r="B8" s="60">
        <v>4</v>
      </c>
      <c r="C8" s="61" t="str">
        <f>k_total_tec_0626!C11</f>
        <v>BRD</v>
      </c>
      <c r="D8" s="56">
        <v>628558</v>
      </c>
      <c r="E8" s="63">
        <v>54</v>
      </c>
      <c r="F8" s="56">
        <v>45</v>
      </c>
      <c r="G8" s="56">
        <v>4</v>
      </c>
      <c r="H8" s="56">
        <v>46</v>
      </c>
      <c r="I8" s="56">
        <v>0</v>
      </c>
      <c r="J8" s="56">
        <v>0</v>
      </c>
      <c r="K8" s="56">
        <v>2</v>
      </c>
      <c r="L8" s="56">
        <v>1628</v>
      </c>
      <c r="M8" s="59">
        <f t="shared" si="0"/>
        <v>630137</v>
      </c>
      <c r="N8" s="82"/>
      <c r="O8" s="4"/>
    </row>
    <row r="9" spans="2:15" ht="15.75" x14ac:dyDescent="0.25">
      <c r="B9" s="60">
        <v>5</v>
      </c>
      <c r="C9" s="61" t="str">
        <f>k_total_tec_0626!C12</f>
        <v>VITAL</v>
      </c>
      <c r="D9" s="56">
        <v>1089934</v>
      </c>
      <c r="E9" s="63">
        <v>99</v>
      </c>
      <c r="F9" s="56">
        <v>2</v>
      </c>
      <c r="G9" s="56">
        <v>0</v>
      </c>
      <c r="H9" s="56">
        <v>94</v>
      </c>
      <c r="I9" s="56">
        <v>0</v>
      </c>
      <c r="J9" s="56">
        <v>0</v>
      </c>
      <c r="K9" s="56">
        <v>0</v>
      </c>
      <c r="L9" s="56">
        <v>1613</v>
      </c>
      <c r="M9" s="59">
        <f t="shared" si="0"/>
        <v>1091356</v>
      </c>
      <c r="N9" s="82"/>
      <c r="O9" s="4"/>
    </row>
    <row r="10" spans="2:15" ht="15.75" x14ac:dyDescent="0.25">
      <c r="B10" s="60">
        <v>6</v>
      </c>
      <c r="C10" s="61" t="str">
        <f>k_total_tec_0626!C14</f>
        <v>ARIPI</v>
      </c>
      <c r="D10" s="56">
        <v>932179</v>
      </c>
      <c r="E10" s="63">
        <v>27</v>
      </c>
      <c r="F10" s="56">
        <v>24</v>
      </c>
      <c r="G10" s="56">
        <v>6</v>
      </c>
      <c r="H10" s="56">
        <v>178</v>
      </c>
      <c r="I10" s="56">
        <v>0</v>
      </c>
      <c r="J10" s="56">
        <v>0</v>
      </c>
      <c r="K10" s="56">
        <v>0</v>
      </c>
      <c r="L10" s="56">
        <v>1613</v>
      </c>
      <c r="M10" s="59">
        <f t="shared" si="0"/>
        <v>933617</v>
      </c>
      <c r="N10" s="82"/>
      <c r="O10" s="4"/>
    </row>
    <row r="11" spans="2:15" ht="15.75" x14ac:dyDescent="0.25">
      <c r="B11" s="60">
        <v>7</v>
      </c>
      <c r="C11" s="61" t="str">
        <f>k_total_tec_0626!C15</f>
        <v>NN</v>
      </c>
      <c r="D11" s="56">
        <v>2141749</v>
      </c>
      <c r="E11" s="63">
        <v>41</v>
      </c>
      <c r="F11" s="56">
        <v>127</v>
      </c>
      <c r="G11" s="56">
        <v>33</v>
      </c>
      <c r="H11" s="56">
        <v>286</v>
      </c>
      <c r="I11" s="56">
        <v>5</v>
      </c>
      <c r="J11" s="56">
        <v>1</v>
      </c>
      <c r="K11" s="56">
        <v>0</v>
      </c>
      <c r="L11" s="56">
        <v>1613</v>
      </c>
      <c r="M11" s="59">
        <f t="shared" si="0"/>
        <v>2143201</v>
      </c>
      <c r="N11" s="83"/>
      <c r="O11" s="4"/>
    </row>
    <row r="12" spans="2:15" ht="15.75" thickBot="1" x14ac:dyDescent="0.3">
      <c r="B12" s="119" t="s">
        <v>19</v>
      </c>
      <c r="C12" s="120"/>
      <c r="D12" s="50">
        <f t="shared" ref="D12:M12" si="1">SUM(D5:D11)</f>
        <v>8536007</v>
      </c>
      <c r="E12" s="50">
        <f t="shared" si="1"/>
        <v>357</v>
      </c>
      <c r="F12" s="50">
        <f t="shared" si="1"/>
        <v>357</v>
      </c>
      <c r="G12" s="50">
        <f t="shared" si="1"/>
        <v>87</v>
      </c>
      <c r="H12" s="50">
        <f t="shared" si="1"/>
        <v>1006</v>
      </c>
      <c r="I12" s="50">
        <f t="shared" si="1"/>
        <v>13</v>
      </c>
      <c r="J12" s="50">
        <f t="shared" si="1"/>
        <v>1</v>
      </c>
      <c r="K12" s="50">
        <f t="shared" si="1"/>
        <v>2</v>
      </c>
      <c r="L12" s="50">
        <f t="shared" si="1"/>
        <v>11306</v>
      </c>
      <c r="M12" s="53">
        <f t="shared" si="1"/>
        <v>8546410</v>
      </c>
      <c r="N12" s="4"/>
      <c r="O12" s="4"/>
    </row>
    <row r="13" spans="2:15" x14ac:dyDescent="0.2">
      <c r="D13" s="4"/>
      <c r="F13" s="4"/>
      <c r="J13" s="4"/>
      <c r="L13" s="4"/>
    </row>
    <row r="14" spans="2:15" x14ac:dyDescent="0.2">
      <c r="F14" s="4"/>
    </row>
    <row r="15" spans="2:15" x14ac:dyDescent="0.2">
      <c r="D15" s="4"/>
    </row>
    <row r="16" spans="2:15" x14ac:dyDescent="0.2">
      <c r="D16" s="4"/>
    </row>
    <row r="17" spans="3:11" x14ac:dyDescent="0.2">
      <c r="D17" s="4"/>
    </row>
    <row r="18" spans="3:11" ht="18" x14ac:dyDescent="0.25">
      <c r="C18" s="1"/>
      <c r="D18" s="1"/>
      <c r="F18" s="4"/>
      <c r="G18" s="4"/>
      <c r="H18" s="4"/>
      <c r="I18" s="4"/>
      <c r="J18" s="4"/>
      <c r="K18" s="4"/>
    </row>
    <row r="19" spans="3:11" ht="18" x14ac:dyDescent="0.25">
      <c r="C19" s="1"/>
      <c r="D19" s="1"/>
      <c r="F19" s="4"/>
      <c r="G19" s="4"/>
      <c r="H19" s="4"/>
      <c r="I19" s="4"/>
      <c r="J19" s="4"/>
      <c r="K19" s="4"/>
    </row>
    <row r="20" spans="3:11" ht="18" x14ac:dyDescent="0.25">
      <c r="C20" s="1"/>
      <c r="D20" s="1"/>
      <c r="F20" s="4"/>
      <c r="G20" s="4"/>
      <c r="H20" s="4"/>
      <c r="I20" s="4"/>
      <c r="J20" s="4"/>
      <c r="K20" s="4"/>
    </row>
    <row r="21" spans="3:11" ht="18" x14ac:dyDescent="0.25">
      <c r="C21" s="1"/>
      <c r="D21" s="1"/>
      <c r="F21" s="4"/>
      <c r="G21" s="4"/>
      <c r="H21" s="4"/>
      <c r="I21" s="4"/>
      <c r="J21" s="4"/>
      <c r="K21" s="4"/>
    </row>
    <row r="22" spans="3:11" ht="18" x14ac:dyDescent="0.25">
      <c r="C22" s="1"/>
      <c r="D22" s="1"/>
      <c r="F22" s="4"/>
      <c r="G22" s="4"/>
      <c r="H22" s="4"/>
      <c r="I22" s="4"/>
      <c r="J22" s="4"/>
      <c r="K22" s="4"/>
    </row>
    <row r="23" spans="3:11" ht="18" x14ac:dyDescent="0.25">
      <c r="C23" s="1"/>
      <c r="D23" s="1"/>
      <c r="F23" s="4"/>
      <c r="G23" s="4"/>
      <c r="H23" s="4"/>
      <c r="I23" s="4"/>
      <c r="J23" s="4"/>
      <c r="K23" s="4"/>
    </row>
    <row r="24" spans="3:11" ht="18" x14ac:dyDescent="0.25">
      <c r="C24" s="1"/>
      <c r="D24" s="1"/>
      <c r="F24" s="4"/>
      <c r="G24" s="4"/>
      <c r="H24" s="4"/>
      <c r="I24" s="4"/>
      <c r="J24" s="4"/>
      <c r="K24" s="4"/>
    </row>
    <row r="25" spans="3:11" ht="18" x14ac:dyDescent="0.25">
      <c r="C25" s="1"/>
      <c r="D25" s="1"/>
      <c r="F25" s="4"/>
      <c r="G25" s="4"/>
      <c r="H25" s="4"/>
      <c r="I25" s="4"/>
      <c r="J25" s="4"/>
      <c r="K25" s="4"/>
    </row>
    <row r="26" spans="3:11" x14ac:dyDescent="0.25">
      <c r="C26" s="1"/>
      <c r="D26" s="1"/>
      <c r="F26" s="4"/>
      <c r="G26" s="4"/>
      <c r="H26" s="4"/>
      <c r="I26" s="4"/>
      <c r="J26" s="4"/>
      <c r="K26" s="4"/>
    </row>
    <row r="27" spans="3:11" ht="18" x14ac:dyDescent="0.25">
      <c r="C27" s="1"/>
      <c r="D27" s="1"/>
      <c r="F27" s="4"/>
      <c r="G27" s="4"/>
      <c r="H27" s="4"/>
      <c r="I27" s="4"/>
      <c r="J27" s="4"/>
      <c r="K27" s="4"/>
    </row>
    <row r="28" spans="3:11" ht="18" x14ac:dyDescent="0.25">
      <c r="C28" s="1"/>
      <c r="D28" s="1"/>
      <c r="F28" s="4"/>
      <c r="G28" s="4"/>
      <c r="H28" s="4"/>
      <c r="I28" s="4"/>
      <c r="J28" s="4"/>
      <c r="K28" s="4"/>
    </row>
    <row r="29" spans="3:11" ht="18" x14ac:dyDescent="0.25">
      <c r="C29" s="1"/>
      <c r="D29" s="1"/>
      <c r="F29" s="4"/>
      <c r="G29" s="4"/>
      <c r="H29" s="4"/>
      <c r="I29" s="4"/>
      <c r="J29" s="4"/>
      <c r="K29" s="4"/>
    </row>
    <row r="30" spans="3:11" ht="18" x14ac:dyDescent="0.25">
      <c r="C30" s="1"/>
      <c r="D30" s="1"/>
      <c r="F30" s="4"/>
      <c r="G30" s="4"/>
      <c r="H30" s="4"/>
      <c r="I30" s="4"/>
      <c r="J30" s="4"/>
      <c r="K30" s="4"/>
    </row>
    <row r="31" spans="3:11" ht="18" x14ac:dyDescent="0.25">
      <c r="C31" s="1"/>
      <c r="D31" s="1"/>
      <c r="F31" s="4"/>
      <c r="G31" s="4"/>
      <c r="H31" s="4"/>
      <c r="I31" s="4"/>
      <c r="J31" s="4"/>
      <c r="K31" s="4"/>
    </row>
    <row r="32" spans="3:11" ht="18" x14ac:dyDescent="0.25">
      <c r="C32" s="1"/>
      <c r="D32" s="1"/>
      <c r="F32" s="4"/>
      <c r="G32" s="4"/>
      <c r="H32" s="4"/>
      <c r="I32" s="4"/>
      <c r="J32" s="4"/>
      <c r="K32" s="4"/>
    </row>
    <row r="33" spans="3:11" ht="18" x14ac:dyDescent="0.25">
      <c r="C33" s="1"/>
      <c r="D33" s="1"/>
      <c r="F33" s="4"/>
      <c r="G33" s="4"/>
      <c r="H33" s="4"/>
      <c r="I33" s="4"/>
      <c r="J33" s="4"/>
      <c r="K33" s="4"/>
    </row>
  </sheetData>
  <mergeCells count="11">
    <mergeCell ref="B3:B4"/>
    <mergeCell ref="B2:M2"/>
    <mergeCell ref="B12:C12"/>
    <mergeCell ref="L3:L4"/>
    <mergeCell ref="C3:C4"/>
    <mergeCell ref="M3:M4"/>
    <mergeCell ref="D3:D4"/>
    <mergeCell ref="G3:G4"/>
    <mergeCell ref="H3:K3"/>
    <mergeCell ref="E3:E4"/>
    <mergeCell ref="F3:F4"/>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3"/>
  <sheetViews>
    <sheetView workbookViewId="0">
      <selection activeCell="J22" sqref="J22"/>
    </sheetView>
  </sheetViews>
  <sheetFormatPr defaultRowHeight="12.75" x14ac:dyDescent="0.2"/>
  <cols>
    <col min="2" max="2" width="15.85546875" bestFit="1" customWidth="1"/>
    <col min="3" max="3" width="15.85546875" customWidth="1"/>
    <col min="4" max="7" width="13.85546875" bestFit="1" customWidth="1"/>
    <col min="8" max="8" width="18.42578125" customWidth="1"/>
    <col min="9" max="9" width="17.7109375" customWidth="1"/>
    <col min="10" max="10" width="17" customWidth="1"/>
    <col min="11" max="11" width="16.5703125" customWidth="1"/>
    <col min="12" max="12" width="16.28515625" customWidth="1"/>
    <col min="13" max="13" width="20.85546875" bestFit="1" customWidth="1"/>
    <col min="14" max="14" width="15.28515625" customWidth="1"/>
    <col min="15" max="17" width="13.85546875" bestFit="1" customWidth="1"/>
    <col min="18" max="19" width="15.140625" customWidth="1"/>
    <col min="20" max="20" width="16.5703125" bestFit="1" customWidth="1"/>
    <col min="21" max="22" width="18.140625" customWidth="1"/>
    <col min="23" max="23" width="16.28515625" customWidth="1"/>
    <col min="24" max="24" width="13.85546875" bestFit="1" customWidth="1"/>
    <col min="25" max="25" width="16.7109375" customWidth="1"/>
    <col min="26" max="31" width="13.85546875" bestFit="1" customWidth="1"/>
    <col min="32" max="32" width="16.7109375" customWidth="1"/>
    <col min="33" max="33" width="16.42578125" customWidth="1"/>
    <col min="34" max="39" width="15.140625" customWidth="1"/>
    <col min="40" max="43" width="13.85546875" bestFit="1" customWidth="1"/>
    <col min="44" max="58" width="17.42578125" customWidth="1"/>
    <col min="59" max="67" width="15.42578125" customWidth="1"/>
    <col min="68" max="219" width="16.140625" customWidth="1"/>
  </cols>
  <sheetData>
    <row r="1" spans="2:7" ht="13.5" thickBot="1" x14ac:dyDescent="0.25"/>
    <row r="2" spans="2:7" ht="25.5" x14ac:dyDescent="0.2">
      <c r="B2" s="84" t="s">
        <v>134</v>
      </c>
      <c r="C2" s="70" t="s">
        <v>137</v>
      </c>
      <c r="D2" s="70" t="s">
        <v>142</v>
      </c>
      <c r="E2" s="70" t="s">
        <v>146</v>
      </c>
      <c r="F2" s="70" t="s">
        <v>153</v>
      </c>
      <c r="G2" s="71" t="s">
        <v>158</v>
      </c>
    </row>
    <row r="3" spans="2:7" ht="15.75" thickBot="1" x14ac:dyDescent="0.3">
      <c r="B3" s="85">
        <v>8490002</v>
      </c>
      <c r="C3" s="86">
        <v>8506902</v>
      </c>
      <c r="D3" s="86">
        <v>8515061</v>
      </c>
      <c r="E3" s="86">
        <v>8525854</v>
      </c>
      <c r="F3" s="86">
        <v>8536007</v>
      </c>
      <c r="G3" s="87">
        <v>8546410</v>
      </c>
    </row>
  </sheetData>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6"/>
  <sheetViews>
    <sheetView workbookViewId="0">
      <selection activeCell="L26" sqref="L26"/>
    </sheetView>
  </sheetViews>
  <sheetFormatPr defaultRowHeight="12.75" x14ac:dyDescent="0.2"/>
  <cols>
    <col min="2" max="7" width="16.7109375" customWidth="1"/>
  </cols>
  <sheetData>
    <row r="1" spans="2:7" ht="13.5" thickBot="1" x14ac:dyDescent="0.25"/>
    <row r="2" spans="2:7" x14ac:dyDescent="0.2">
      <c r="B2" s="84" t="s">
        <v>134</v>
      </c>
      <c r="C2" s="70" t="s">
        <v>137</v>
      </c>
      <c r="D2" s="70" t="s">
        <v>142</v>
      </c>
      <c r="E2" s="70" t="s">
        <v>146</v>
      </c>
      <c r="F2" s="70" t="s">
        <v>153</v>
      </c>
      <c r="G2" s="71" t="s">
        <v>158</v>
      </c>
    </row>
    <row r="3" spans="2:7" ht="15.75" thickBot="1" x14ac:dyDescent="0.3">
      <c r="B3" s="85">
        <v>4590650</v>
      </c>
      <c r="C3" s="86">
        <v>4608253</v>
      </c>
      <c r="D3" s="86">
        <v>4617113</v>
      </c>
      <c r="E3" s="86">
        <v>4628454</v>
      </c>
      <c r="F3" s="86">
        <v>4639400</v>
      </c>
      <c r="G3" s="87">
        <v>4650706</v>
      </c>
    </row>
    <row r="6" spans="2:7" x14ac:dyDescent="0.2">
      <c r="B6" s="4"/>
      <c r="C6" s="4"/>
      <c r="D6" s="4"/>
      <c r="E6" s="4"/>
      <c r="F6" s="4"/>
      <c r="G6" s="4"/>
    </row>
  </sheetData>
  <phoneticPr fontId="0"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k_total_tec_0626</vt:lpstr>
      <vt:lpstr>regularizati_0626</vt:lpstr>
      <vt:lpstr>evolutie_rp_0626</vt:lpstr>
      <vt:lpstr>sume_euro_0626</vt:lpstr>
      <vt:lpstr>sume_euro_0626_graf</vt:lpstr>
      <vt:lpstr>evolutie_contrib_0626</vt:lpstr>
      <vt:lpstr>part_fonduri_0626</vt:lpstr>
      <vt:lpstr>evolutie_rp_0626_graf</vt:lpstr>
      <vt:lpstr>evolutie_aleatorii_0626_graf</vt:lpstr>
      <vt:lpstr>participanti_judete_0626</vt:lpstr>
      <vt:lpstr>participanti_jud_dom_0626</vt:lpstr>
      <vt:lpstr>conturi_goale_0626</vt:lpstr>
      <vt:lpstr>rp_sexe_0626</vt:lpstr>
      <vt:lpstr>Sheet2</vt:lpstr>
      <vt:lpstr>rp_varste_sexe_0626</vt:lpstr>
      <vt:lpstr>Sheet1</vt:lpstr>
      <vt:lpstr>evolutie_contrib_0626!Print_Area</vt:lpstr>
      <vt:lpstr>evolutie_rp_0626!Print_Area</vt:lpstr>
      <vt:lpstr>k_total_tec_0626!Print_Area</vt:lpstr>
      <vt:lpstr>part_fonduri_0626!Print_Area</vt:lpstr>
      <vt:lpstr>participanti_judete_0626!Print_Area</vt:lpstr>
      <vt:lpstr>rp_sexe_0626!Print_Area</vt:lpstr>
      <vt:lpstr>rp_varste_sexe_0626!Print_Area</vt:lpstr>
      <vt:lpstr>sume_euro_0626!Print_Area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2026-08-20T13:25:35Z</cp:lastPrinted>
  <dcterms:created xsi:type="dcterms:W3CDTF">2008-08-08T07:39:32Z</dcterms:created>
  <dcterms:modified xsi:type="dcterms:W3CDTF">2026-08-20T13:29:51Z</dcterms:modified>
</cp:coreProperties>
</file>