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E:\PORTAL_CRISTINA\PILONUL II\2026\iulie 20\"/>
    </mc:Choice>
  </mc:AlternateContent>
  <xr:revisionPtr revIDLastSave="0" documentId="13_ncr:1_{C178B86F-90A3-4F00-BB32-BF77BDBBBBB1}" xr6:coauthVersionLast="47" xr6:coauthVersionMax="47" xr10:uidLastSave="{00000000-0000-0000-0000-000000000000}"/>
  <bookViews>
    <workbookView xWindow="-120" yWindow="-120" windowWidth="29040" windowHeight="15720" tabRatio="860" xr2:uid="{00000000-000D-0000-FFFF-FFFF00000000}"/>
  </bookViews>
  <sheets>
    <sheet name="k_total_tec_0526" sheetId="23" r:id="rId1"/>
    <sheet name="regularizati_0526" sheetId="31" r:id="rId2"/>
    <sheet name="evolutie_rp_0526" sheetId="1" r:id="rId3"/>
    <sheet name="sume_euro_0526" sheetId="15" r:id="rId4"/>
    <sheet name="sume_euro_0526_graf" sheetId="16" r:id="rId5"/>
    <sheet name="evolutie_contrib_0526" sheetId="25" r:id="rId6"/>
    <sheet name="part_fonduri_0526" sheetId="24" r:id="rId7"/>
    <sheet name="evolutie_rp_0526_graf" sheetId="13" r:id="rId8"/>
    <sheet name="evolutie_aleatorii_0526_graf" sheetId="14" r:id="rId9"/>
    <sheet name="participanti_judete_0526" sheetId="17" r:id="rId10"/>
    <sheet name="participanti_jud_dom_0526" sheetId="32" r:id="rId11"/>
    <sheet name="conturi_goale_0526" sheetId="30" r:id="rId12"/>
    <sheet name="rp_sexe_0526" sheetId="26" r:id="rId13"/>
    <sheet name="Sheet2" sheetId="34" r:id="rId14"/>
    <sheet name="rp_varste_sexe_0526" sheetId="28" r:id="rId15"/>
    <sheet name="Sheet1" sheetId="33" r:id="rId16"/>
  </sheets>
  <externalReferences>
    <externalReference r:id="rId17"/>
  </externalReferences>
  <definedNames>
    <definedName name="_xlnm.Print_Area" localSheetId="5">evolutie_contrib_0526!$B$2:$H$13</definedName>
    <definedName name="_xlnm.Print_Area" localSheetId="2">evolutie_rp_0526!$B$2:$H$12</definedName>
    <definedName name="_xlnm.Print_Area" localSheetId="0">k_total_tec_0526!$B$2:$K$16</definedName>
    <definedName name="_xlnm.Print_Area" localSheetId="6">part_fonduri_0526!$B$2:$M$12</definedName>
    <definedName name="_xlnm.Print_Area" localSheetId="9">participanti_judete_0526!$B$2:$E$48</definedName>
    <definedName name="_xlnm.Print_Area" localSheetId="12">rp_sexe_0526!$B$2:$F$12</definedName>
    <definedName name="_xlnm.Print_Area" localSheetId="14">rp_varste_sexe_0526!$B$2:$P$14</definedName>
    <definedName name="_xlnm.Print_Area" localSheetId="3">sume_euro_0526!$B$2:$I$13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2" i="25" l="1"/>
  <c r="H11" i="25"/>
  <c r="H10" i="25"/>
  <c r="H9" i="25"/>
  <c r="H8" i="25"/>
  <c r="H7" i="25"/>
  <c r="H6" i="25"/>
  <c r="I7" i="15"/>
  <c r="I8" i="15"/>
  <c r="I9" i="15"/>
  <c r="I10" i="15"/>
  <c r="I11" i="15"/>
  <c r="I12" i="15"/>
  <c r="I6" i="15"/>
  <c r="H13" i="15"/>
  <c r="H12" i="1"/>
  <c r="G12" i="25"/>
  <c r="G11" i="25"/>
  <c r="G10" i="25"/>
  <c r="G9" i="25"/>
  <c r="G8" i="25"/>
  <c r="G7" i="25"/>
  <c r="G6" i="25"/>
  <c r="G13" i="15"/>
  <c r="G12" i="1"/>
  <c r="G13" i="25" s="1"/>
  <c r="F12" i="25"/>
  <c r="F11" i="25"/>
  <c r="F10" i="25"/>
  <c r="F9" i="25"/>
  <c r="F8" i="25"/>
  <c r="F7" i="25"/>
  <c r="F6" i="25"/>
  <c r="F13" i="15"/>
  <c r="F13" i="25" s="1"/>
  <c r="F12" i="1"/>
  <c r="D48" i="17"/>
  <c r="E33" i="17" s="1"/>
  <c r="E34" i="17"/>
  <c r="E12" i="25"/>
  <c r="E11" i="25"/>
  <c r="E10" i="25"/>
  <c r="E9" i="25"/>
  <c r="E8" i="25"/>
  <c r="E7" i="25"/>
  <c r="E6" i="25"/>
  <c r="E13" i="15"/>
  <c r="E12" i="1"/>
  <c r="E13" i="25" s="1"/>
  <c r="D12" i="25"/>
  <c r="D11" i="25"/>
  <c r="D10" i="25"/>
  <c r="D9" i="25"/>
  <c r="D8" i="25"/>
  <c r="D7" i="25"/>
  <c r="D6" i="25"/>
  <c r="D13" i="15"/>
  <c r="D12" i="1"/>
  <c r="D13" i="25" s="1"/>
  <c r="E8" i="28"/>
  <c r="E14" i="28" s="1"/>
  <c r="F8" i="28"/>
  <c r="D8" i="28" s="1"/>
  <c r="G8" i="28"/>
  <c r="H8" i="28"/>
  <c r="E9" i="28"/>
  <c r="F9" i="28"/>
  <c r="G9" i="28"/>
  <c r="H9" i="28"/>
  <c r="E10" i="28"/>
  <c r="F10" i="28"/>
  <c r="G10" i="28"/>
  <c r="H10" i="28"/>
  <c r="E11" i="28"/>
  <c r="F11" i="28"/>
  <c r="D11" i="28" s="1"/>
  <c r="G11" i="28"/>
  <c r="H11" i="28"/>
  <c r="E12" i="28"/>
  <c r="F12" i="28"/>
  <c r="G12" i="28"/>
  <c r="H12" i="28"/>
  <c r="E13" i="28"/>
  <c r="F13" i="28"/>
  <c r="D13" i="28" s="1"/>
  <c r="G13" i="28"/>
  <c r="H13" i="28"/>
  <c r="M7" i="24"/>
  <c r="D6" i="26"/>
  <c r="D7" i="26"/>
  <c r="D8" i="26"/>
  <c r="D9" i="26"/>
  <c r="D10" i="26"/>
  <c r="D11" i="26"/>
  <c r="E7" i="28"/>
  <c r="F7" i="28"/>
  <c r="G7" i="28"/>
  <c r="H7" i="28"/>
  <c r="F7" i="31"/>
  <c r="F8" i="31"/>
  <c r="F9" i="31"/>
  <c r="F10" i="31"/>
  <c r="F11" i="31"/>
  <c r="F12" i="31"/>
  <c r="F6" i="31"/>
  <c r="G13" i="31"/>
  <c r="H12" i="31"/>
  <c r="I8" i="31"/>
  <c r="M5" i="24"/>
  <c r="M6" i="24"/>
  <c r="M8" i="24"/>
  <c r="M9" i="24"/>
  <c r="M10" i="24"/>
  <c r="M11" i="24"/>
  <c r="D53" i="32"/>
  <c r="J12" i="24"/>
  <c r="L12" i="24"/>
  <c r="K12" i="24"/>
  <c r="F13" i="23"/>
  <c r="K14" i="28"/>
  <c r="O14" i="28"/>
  <c r="K7" i="23"/>
  <c r="K8" i="23"/>
  <c r="K9" i="23"/>
  <c r="K10" i="23"/>
  <c r="K11" i="23"/>
  <c r="K12" i="23"/>
  <c r="K6" i="23"/>
  <c r="I6" i="23"/>
  <c r="I7" i="23"/>
  <c r="I8" i="23"/>
  <c r="I9" i="23"/>
  <c r="I10" i="23"/>
  <c r="I11" i="23"/>
  <c r="I12" i="23"/>
  <c r="D12" i="24"/>
  <c r="E13" i="23"/>
  <c r="D13" i="23"/>
  <c r="D5" i="26"/>
  <c r="E12" i="26"/>
  <c r="F12" i="26"/>
  <c r="K13" i="31"/>
  <c r="J13" i="31"/>
  <c r="D13" i="31"/>
  <c r="F13" i="31" s="1"/>
  <c r="E13" i="31"/>
  <c r="I12" i="31"/>
  <c r="C11" i="31"/>
  <c r="C10" i="31"/>
  <c r="C9" i="31"/>
  <c r="C8" i="31"/>
  <c r="I7" i="31"/>
  <c r="C7" i="31"/>
  <c r="I6" i="31"/>
  <c r="B6" i="31"/>
  <c r="J13" i="23"/>
  <c r="G13" i="23"/>
  <c r="H13" i="23"/>
  <c r="C12" i="28"/>
  <c r="C11" i="28"/>
  <c r="C10" i="28"/>
  <c r="C9" i="28"/>
  <c r="C8" i="28"/>
  <c r="C7" i="28"/>
  <c r="B7" i="28"/>
  <c r="C10" i="26"/>
  <c r="C9" i="26"/>
  <c r="C8" i="26"/>
  <c r="C7" i="26"/>
  <c r="C6" i="26"/>
  <c r="C5" i="26"/>
  <c r="B5" i="26"/>
  <c r="C11" i="24"/>
  <c r="C10" i="24"/>
  <c r="C9" i="24"/>
  <c r="C8" i="24"/>
  <c r="C7" i="24"/>
  <c r="C6" i="24"/>
  <c r="C5" i="24"/>
  <c r="B5" i="24"/>
  <c r="C12" i="25"/>
  <c r="C11" i="25"/>
  <c r="C10" i="25"/>
  <c r="C9" i="25"/>
  <c r="C8" i="25"/>
  <c r="C7" i="25"/>
  <c r="C6" i="25"/>
  <c r="B6" i="25"/>
  <c r="C12" i="15"/>
  <c r="C11" i="15"/>
  <c r="C10" i="15"/>
  <c r="C9" i="15"/>
  <c r="C8" i="15"/>
  <c r="C7" i="15"/>
  <c r="C6" i="15"/>
  <c r="B6" i="15"/>
  <c r="B5" i="1"/>
  <c r="C11" i="1"/>
  <c r="C10" i="1"/>
  <c r="C9" i="1"/>
  <c r="C8" i="1"/>
  <c r="C7" i="1"/>
  <c r="C6" i="1"/>
  <c r="C5" i="1"/>
  <c r="E12" i="24"/>
  <c r="F12" i="24"/>
  <c r="G12" i="24"/>
  <c r="H12" i="24"/>
  <c r="I12" i="24"/>
  <c r="I14" i="28"/>
  <c r="J14" i="28"/>
  <c r="L14" i="28"/>
  <c r="M14" i="28"/>
  <c r="N14" i="28"/>
  <c r="P14" i="28"/>
  <c r="E25" i="17"/>
  <c r="E16" i="17"/>
  <c r="H13" i="31"/>
  <c r="E8" i="17"/>
  <c r="E15" i="17"/>
  <c r="E24" i="17"/>
  <c r="E36" i="17"/>
  <c r="E18" i="17"/>
  <c r="E38" i="17"/>
  <c r="E9" i="17"/>
  <c r="E47" i="17"/>
  <c r="E10" i="17"/>
  <c r="E48" i="17"/>
  <c r="E23" i="17"/>
  <c r="E14" i="17"/>
  <c r="E43" i="17"/>
  <c r="E42" i="17"/>
  <c r="E21" i="17"/>
  <c r="E11" i="17"/>
  <c r="E30" i="17"/>
  <c r="E40" i="17"/>
  <c r="E17" i="17"/>
  <c r="E41" i="17"/>
  <c r="E35" i="17"/>
  <c r="E5" i="17"/>
  <c r="E29" i="17"/>
  <c r="E31" i="17"/>
  <c r="E7" i="17"/>
  <c r="E46" i="17"/>
  <c r="E20" i="17"/>
  <c r="E37" i="17"/>
  <c r="E39" i="17"/>
  <c r="E26" i="17"/>
  <c r="E45" i="17"/>
  <c r="E13" i="17"/>
  <c r="E6" i="17"/>
  <c r="H6" i="31"/>
  <c r="H11" i="31"/>
  <c r="B8" i="25"/>
  <c r="B6" i="24"/>
  <c r="B8" i="28"/>
  <c r="B7" i="15"/>
  <c r="B7" i="25"/>
  <c r="B6" i="1"/>
  <c r="B6" i="26"/>
  <c r="B7" i="1"/>
  <c r="B9" i="28"/>
  <c r="B7" i="26"/>
  <c r="B7" i="24"/>
  <c r="B8" i="15"/>
  <c r="B8" i="26"/>
  <c r="B9" i="25"/>
  <c r="B9" i="15"/>
  <c r="B8" i="24"/>
  <c r="B8" i="1"/>
  <c r="B10" i="28"/>
  <c r="B9" i="26"/>
  <c r="B11" i="28"/>
  <c r="B10" i="15"/>
  <c r="B9" i="1"/>
  <c r="B10" i="25"/>
  <c r="B9" i="24"/>
  <c r="B10" i="1"/>
  <c r="B10" i="24"/>
  <c r="B12" i="28"/>
  <c r="B10" i="26"/>
  <c r="B11" i="15"/>
  <c r="B11" i="25"/>
  <c r="B12" i="15"/>
  <c r="B12" i="25"/>
  <c r="B11" i="26"/>
  <c r="B11" i="1"/>
  <c r="B13" i="28"/>
  <c r="B11" i="24"/>
  <c r="H14" i="28" l="1"/>
  <c r="D7" i="28"/>
  <c r="D14" i="28" s="1"/>
  <c r="D12" i="28"/>
  <c r="D10" i="28"/>
  <c r="G14" i="28"/>
  <c r="D9" i="28"/>
  <c r="F14" i="28"/>
  <c r="D12" i="26"/>
  <c r="E27" i="17"/>
  <c r="E44" i="17"/>
  <c r="E22" i="17"/>
  <c r="E12" i="17"/>
  <c r="E28" i="17"/>
  <c r="E19" i="17"/>
  <c r="E32" i="17"/>
  <c r="M12" i="24"/>
  <c r="I13" i="15"/>
  <c r="H13" i="25"/>
  <c r="I13" i="31"/>
  <c r="H9" i="31"/>
  <c r="H8" i="31"/>
  <c r="H7" i="31"/>
  <c r="H10" i="31"/>
  <c r="I13" i="23"/>
  <c r="K13" i="23"/>
</calcChain>
</file>

<file path=xl/sharedStrings.xml><?xml version="1.0" encoding="utf-8"?>
<sst xmlns="http://schemas.openxmlformats.org/spreadsheetml/2006/main" count="372" uniqueCount="210">
  <si>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</si>
  <si>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</si>
  <si>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</si>
  <si>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</si>
  <si>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</si>
  <si>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</si>
  <si>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</si>
  <si>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</si>
  <si>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</si>
  <si>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</si>
  <si>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</si>
  <si>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</si>
  <si>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</si>
  <si>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</si>
  <si>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</si>
  <si>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</si>
  <si>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</si>
  <si>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</si>
  <si>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</si>
  <si>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</si>
  <si>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</si>
  <si>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</si>
  <si>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</si>
  <si>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</si>
  <si>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</si>
  <si>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</si>
  <si>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</si>
  <si>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</si>
  <si>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</si>
  <si>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</si>
  <si>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</si>
  <si>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</si>
  <si>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</si>
  <si>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</si>
  <si>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</si>
  <si>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</si>
  <si>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</si>
  <si>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</si>
  <si>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</si>
  <si>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</si>
  <si>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</si>
  <si>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</si>
  <si>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</si>
  <si>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</si>
  <si>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</si>
  <si>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</si>
  <si>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</si>
  <si>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</si>
  <si>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</si>
  <si>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</si>
  <si>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</si>
  <si>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</si>
  <si>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</si>
  <si>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</si>
  <si>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</si>
  <si>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</si>
  <si>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</si>
  <si>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</si>
  <si>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</si>
  <si>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</si>
  <si>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</si>
  <si>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</si>
  <si>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</si>
  <si>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</si>
  <si>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</si>
  <si>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</si>
  <si>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</si>
  <si>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</si>
  <si>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</si>
  <si>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</si>
  <si>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</si>
  <si>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</si>
  <si>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</si>
  <si>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</si>
  <si>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</si>
  <si>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</si>
  <si>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</si>
  <si>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</si>
  <si>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</si>
  <si>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</si>
  <si>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</si>
  <si>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</si>
  <si>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</si>
  <si>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</si>
  <si>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</si>
  <si>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</si>
  <si>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</si>
  <si>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</si>
  <si>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</si>
  <si>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</si>
  <si>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</si>
  <si>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</si>
  <si>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</si>
  <si>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</si>
  <si>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</si>
  <si>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</si>
  <si>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</si>
  <si>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</si>
  <si>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</si>
  <si>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</si>
  <si>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</si>
  <si>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</si>
  <si>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</si>
  <si>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</si>
  <si>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</si>
  <si>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</si>
  <si>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</si>
  <si>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</si>
  <si>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</si>
  <si>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</si>
  <si>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</si>
  <si>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</si>
  <si>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</si>
  <si>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</si>
  <si>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</si>
  <si>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</si>
  <si>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</si>
  <si>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</si>
  <si>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</si>
  <si>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</si>
  <si>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</si>
  <si>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</si>
  <si>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</si>
  <si>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</si>
  <si>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</si>
  <si>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</si>
  <si>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</si>
  <si>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</si>
  <si>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</si>
  <si>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</si>
  <si>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</si>
  <si>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</si>
  <si>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</si>
  <si>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</si>
  <si>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</si>
  <si>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</si>
  <si>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</si>
  <si>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</si>
  <si>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</si>
  <si>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</si>
  <si>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</si>
  <si>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</si>
  <si>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</si>
  <si>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</si>
  <si>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</si>
  <si>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</si>
  <si>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</si>
  <si>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</si>
  <si>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</si>
  <si>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</si>
  <si>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</si>
  <si>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</si>
  <si>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</si>
  <si>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</si>
  <si>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</si>
  <si>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</si>
  <si>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</si>
  <si>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IANUARIE 2026</t>
  </si>
  <si>
    <t>Ianuarie 2026</t>
  </si>
  <si>
    <t xml:space="preserve">1Euro 5,0940 BNR 18/03/2026)              </t>
  </si>
  <si>
    <t>FEBRUARIE 2026</t>
  </si>
  <si>
    <t>Februarie 2026</t>
  </si>
  <si>
    <t>ianuarie 2026</t>
  </si>
  <si>
    <t>februarie 2026</t>
  </si>
  <si>
    <t xml:space="preserve">1Euro 5,0987 BNR 17/04/2026)              </t>
  </si>
  <si>
    <t>MARTIE 2026</t>
  </si>
  <si>
    <t>Martie 2026</t>
  </si>
  <si>
    <t>martie 2026</t>
  </si>
  <si>
    <t xml:space="preserve">1Euro 5,2105 BNR 18/05/2026)              </t>
  </si>
  <si>
    <t>APRILIE 2026</t>
  </si>
  <si>
    <t>Aprilie 2026</t>
  </si>
  <si>
    <t>aprilie 2026</t>
  </si>
  <si>
    <t xml:space="preserve">1Euro 5,2339 BNR 18/06/2026)              </t>
  </si>
  <si>
    <t>MAI 2026</t>
  </si>
  <si>
    <t>Numar participanti in Registrul Participantilor la luna de referinta  APRILIE 2025</t>
  </si>
  <si>
    <t>Transferuri validate catre alte fonduri la luna de referinta MAI 2026</t>
  </si>
  <si>
    <t>Transferuri validate de la alte fonduri la luna de referinta MAI 2026</t>
  </si>
  <si>
    <t>Acte aderare validate pentru luna de referinta MAI 2026</t>
  </si>
  <si>
    <t>Asigurati repartizati aleatoriu la luna de referinta MAI 2026</t>
  </si>
  <si>
    <t>Numar participanti in Registrul participantilor dupa repartizarea aleatorie la luna de referinta   MAI 2026</t>
  </si>
  <si>
    <t>mai 2026</t>
  </si>
  <si>
    <t>(BNR 17/07/2026)</t>
  </si>
  <si>
    <t xml:space="preserve">1Euro 5,2429 BNR 17/07/2026)              </t>
  </si>
  <si>
    <t>Mai 2026</t>
  </si>
  <si>
    <t>Situatie centralizatoare
privind numarul participantilor si contributiile virate la fondurile de pensii administrate privat
aferente lunii de referinta 
MAI 2026</t>
  </si>
  <si>
    <t>1 EUR</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</si>
  <si>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</si>
  <si>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</si>
  <si>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</si>
  <si>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</si>
  <si>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MAI 2026</t>
  </si>
  <si>
    <t>Situatie centralizatoare                
privind valoarea in Euro a viramentelor catre fondurile de pensii administrate privat 
aferente lunilor de referinta 
IANUARIE 2026 - MAI 2026</t>
  </si>
  <si>
    <t xml:space="preserve">1Euro 5,0940 
BNR (18/03/2026)              </t>
  </si>
  <si>
    <t xml:space="preserve">1Euro 5,0987 
BNR (17/04/2026)              </t>
  </si>
  <si>
    <t xml:space="preserve">1Euro 5,2105 
BNR (18/05/2026)              </t>
  </si>
  <si>
    <t xml:space="preserve">1Euro 5,2339 
BNR (18/06/2026)              </t>
  </si>
  <si>
    <t xml:space="preserve">1Euro 5,2429 
BNR (17/07/2026)              </t>
  </si>
  <si>
    <t>Situatie centralizatoare               
privind evolutia contributiei medii in Euro la pilonul II a participantilor pana la luna de referinta 
MAI 2026</t>
  </si>
  <si>
    <t xml:space="preserve">1Euro 5,0940 
BNR 18/03/2026)              </t>
  </si>
  <si>
    <t xml:space="preserve">1Euro 5,0987 
BNR 17/04/2026)              </t>
  </si>
  <si>
    <t xml:space="preserve">1Euro 5,2105 
BNR 18/05/2026)              </t>
  </si>
  <si>
    <t xml:space="preserve">1Euro 5,2339 
BNR 18/06/2026)              </t>
  </si>
  <si>
    <t xml:space="preserve">1Euro 5,2429 
BNR 17/07/2026)              </t>
  </si>
  <si>
    <t>Situatie centralizatoare               
privind evolutia contributiei medii in Euro la pilonul II a participantilor pana la luna de referinta
 MAI 2026</t>
  </si>
  <si>
    <t>Situatie centralizatoare           
privind repartizarea participantilor dupa judetul 
angajatorului la luna de referinta 
MAI 2026</t>
  </si>
  <si>
    <t>Situatie centralizatoare privind repartizarea participantilor
 dupa judetul de domiciliu pentru care se fac viramente 
la luna de referinta 
MAI 2026</t>
  </si>
  <si>
    <t>Numar de participanti pentru care se fac viramente in luna de referinta
 MAI 2026</t>
  </si>
  <si>
    <t>Situatie centralizatoare privind numarul de participanti  
care nu figurează cu declaraţii depuse 
in sistemul public de pensii</t>
  </si>
  <si>
    <t>Situatie centralizatoare    
privind repartizarea pe sexe a participantilor    
aferente lunii de referinta 
MAI 2026</t>
  </si>
  <si>
    <t>Situatie centralizatoare              
privind repartizarea pe sexe si varste a participantilor              
aferente lunii de referinta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</si>
</sst>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0"/>
      <name val="Arial"/>
      <family val="2"/>
    </font>
    <font>
      <b/>
      <sz val="11"/>
      <color indexed="8"/>
      <name val="Calibri"/>
      <family val="2"/>
    </font>
    <font>
      <b/>
      <sz val="10"/>
      <name val="Arial"/>
      <family val="2"/>
    </font>
    <font>
      <i/>
      <sz val="9"/>
      <name val="Arial"/>
      <family val="2"/>
    </font>
    <font>
      <b/>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59999389629810485"/>
        <bgColor indexed="64"/>
      </patternFill>
    </fill>
    <fill>
      <patternFill patternType="solid">
        <fgColor theme="8" tint="0.79998168889431442"/>
        <bgColor indexed="64"/>
      </patternFill>
    </fill>
  </fills>
  <borders count="14">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 fillId="0" borderId="0"/>
    <xf numFmtId="0" fontId="7" fillId="0" borderId="0"/>
    <xf numFmtId="0" fontId="11" fillId="0" borderId="1" applyNumberFormat="0" applyFill="0" applyAlignment="0" applyProtection="0"/>
  </cellStyleXfs>
  <cellXfs count="130">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13" fillId="0" borderId="0" xfId="0" applyFont="1" applyFill="1" applyAlignment="1">
      <alignment horizontal="center" vertical="center" wrapText="1"/>
    </xf>
    <xf numFmtId="0" fontId="15" fillId="0" borderId="0" xfId="0" applyFont="1"/>
    <xf numFmtId="0" fontId="0" fillId="0" borderId="0" xfId="0" applyAlignment="1">
      <alignment wrapText="1"/>
    </xf>
    <xf numFmtId="0" fontId="3" fillId="0" borderId="0" xfId="26" applyFont="1"/>
    <xf numFmtId="10" fontId="3" fillId="0" borderId="0" xfId="26" applyNumberFormat="1" applyFont="1"/>
    <xf numFmtId="0" fontId="17" fillId="0" borderId="0" xfId="0" applyFont="1" applyAlignment="1">
      <alignment horizontal="right"/>
    </xf>
    <xf numFmtId="164" fontId="17" fillId="0" borderId="0" xfId="0" applyNumberFormat="1" applyFont="1" applyAlignment="1">
      <alignment horizontal="left" vertical="center"/>
    </xf>
    <xf numFmtId="0" fontId="12" fillId="0" borderId="0" xfId="0" applyFont="1"/>
    <xf numFmtId="3" fontId="12" fillId="0" borderId="0" xfId="0" applyNumberFormat="1" applyFont="1"/>
    <xf numFmtId="0" fontId="17" fillId="0" borderId="0" xfId="0" applyFont="1"/>
    <xf numFmtId="0" fontId="2" fillId="20" borderId="2" xfId="0" applyFont="1" applyFill="1" applyBorder="1" applyAlignment="1">
      <alignment horizontal="center" vertical="center" wrapText="1"/>
    </xf>
    <xf numFmtId="3" fontId="6" fillId="0" borderId="2" xfId="0" applyNumberFormat="1" applyFont="1" applyBorder="1"/>
    <xf numFmtId="3" fontId="6" fillId="0" borderId="3" xfId="0" applyNumberFormat="1" applyFont="1" applyBorder="1"/>
    <xf numFmtId="0" fontId="10" fillId="0" borderId="0" xfId="0" applyFont="1"/>
    <xf numFmtId="4" fontId="0" fillId="0" borderId="0" xfId="0" applyNumberFormat="1"/>
    <xf numFmtId="0" fontId="20" fillId="0" borderId="0" xfId="26" applyFont="1"/>
    <xf numFmtId="3" fontId="4" fillId="0" borderId="0" xfId="0" applyNumberFormat="1" applyFont="1" applyBorder="1"/>
    <xf numFmtId="3" fontId="0" fillId="0" borderId="0" xfId="0" applyNumberFormat="1" applyBorder="1"/>
    <xf numFmtId="0" fontId="13" fillId="0" borderId="2" xfId="0" applyFont="1" applyFill="1" applyBorder="1" applyAlignment="1">
      <alignment horizontal="center" vertical="center" wrapText="1"/>
    </xf>
    <xf numFmtId="0" fontId="13" fillId="21" borderId="2" xfId="0" applyFont="1" applyFill="1" applyBorder="1" applyAlignment="1">
      <alignment horizontal="center" vertical="center" wrapText="1"/>
    </xf>
    <xf numFmtId="0" fontId="19" fillId="22" borderId="4" xfId="0" applyFont="1" applyFill="1" applyBorder="1" applyAlignment="1">
      <alignment horizontal="center" vertical="center" wrapText="1"/>
    </xf>
    <xf numFmtId="0" fontId="13" fillId="21" borderId="3" xfId="0" applyFont="1" applyFill="1" applyBorder="1" applyAlignment="1">
      <alignment horizontal="center" vertical="center" wrapText="1"/>
    </xf>
    <xf numFmtId="3" fontId="3" fillId="0" borderId="0" xfId="26" applyNumberFormat="1" applyFont="1"/>
    <xf numFmtId="0" fontId="0" fillId="23" borderId="0" xfId="0" applyFill="1"/>
    <xf numFmtId="3" fontId="10" fillId="0" borderId="0" xfId="0" applyNumberFormat="1" applyFont="1"/>
    <xf numFmtId="0" fontId="2" fillId="20" borderId="4" xfId="0" applyFont="1" applyFill="1" applyBorder="1" applyAlignment="1">
      <alignment horizontal="center" vertical="center" wrapText="1"/>
    </xf>
    <xf numFmtId="3" fontId="13" fillId="21" borderId="2" xfId="0"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0" fontId="21" fillId="0" borderId="0" xfId="0" applyFont="1" applyAlignment="1">
      <alignment horizontal="right"/>
    </xf>
    <xf numFmtId="164" fontId="22" fillId="0" borderId="0" xfId="0" quotePrefix="1" applyNumberFormat="1" applyFont="1" applyAlignment="1">
      <alignment horizontal="left"/>
    </xf>
    <xf numFmtId="0" fontId="21" fillId="0" borderId="0" xfId="0" applyFont="1"/>
    <xf numFmtId="0" fontId="12" fillId="24" borderId="2" xfId="0" applyFont="1" applyFill="1" applyBorder="1" applyAlignment="1">
      <alignment horizontal="center" vertical="center" wrapText="1"/>
    </xf>
    <xf numFmtId="0" fontId="14" fillId="24" borderId="8" xfId="0" applyFont="1" applyFill="1" applyBorder="1" applyAlignment="1">
      <alignment horizontal="centerContinuous"/>
    </xf>
    <xf numFmtId="0" fontId="14" fillId="24" borderId="9" xfId="0" applyFont="1" applyFill="1" applyBorder="1" applyAlignment="1">
      <alignment horizontal="centerContinuous"/>
    </xf>
    <xf numFmtId="3" fontId="14" fillId="24" borderId="9" xfId="0" applyNumberFormat="1" applyFont="1" applyFill="1" applyBorder="1"/>
    <xf numFmtId="3" fontId="14" fillId="24" borderId="10" xfId="0" applyNumberFormat="1" applyFont="1" applyFill="1" applyBorder="1"/>
    <xf numFmtId="0" fontId="12" fillId="25" borderId="4" xfId="0" applyFont="1" applyFill="1" applyBorder="1" applyAlignment="1">
      <alignment horizontal="center"/>
    </xf>
    <xf numFmtId="0" fontId="19" fillId="25" borderId="2" xfId="0" applyFont="1" applyFill="1" applyBorder="1" applyAlignment="1">
      <alignment horizontal="left"/>
    </xf>
    <xf numFmtId="3" fontId="14" fillId="25" borderId="2" xfId="0" applyNumberFormat="1" applyFont="1" applyFill="1" applyBorder="1"/>
    <xf numFmtId="3" fontId="14" fillId="25" borderId="3" xfId="0" applyNumberFormat="1" applyFont="1" applyFill="1" applyBorder="1"/>
    <xf numFmtId="0" fontId="12" fillId="25" borderId="4" xfId="0" quotePrefix="1" applyFont="1" applyFill="1" applyBorder="1" applyAlignment="1">
      <alignment horizontal="center"/>
    </xf>
    <xf numFmtId="0" fontId="12" fillId="25" borderId="2" xfId="0" applyFont="1" applyFill="1" applyBorder="1" applyAlignment="1">
      <alignment horizontal="left"/>
    </xf>
    <xf numFmtId="0" fontId="12" fillId="24" borderId="3" xfId="0" applyFont="1" applyFill="1" applyBorder="1" applyAlignment="1">
      <alignment horizontal="center" vertical="center" wrapText="1"/>
    </xf>
    <xf numFmtId="10" fontId="14" fillId="24" borderId="9" xfId="0" applyNumberFormat="1" applyFont="1" applyFill="1" applyBorder="1"/>
    <xf numFmtId="10" fontId="14" fillId="25" borderId="2" xfId="0" applyNumberFormat="1" applyFont="1" applyFill="1" applyBorder="1"/>
    <xf numFmtId="3" fontId="14" fillId="24" borderId="9" xfId="0" applyNumberFormat="1" applyFont="1" applyFill="1" applyBorder="1" applyAlignment="1">
      <alignment horizontal="right"/>
    </xf>
    <xf numFmtId="3" fontId="14" fillId="24" borderId="10" xfId="0" applyNumberFormat="1" applyFont="1" applyFill="1" applyBorder="1" applyAlignment="1">
      <alignment horizontal="right"/>
    </xf>
    <xf numFmtId="0" fontId="21" fillId="24" borderId="2" xfId="0" applyFont="1" applyFill="1" applyBorder="1" applyAlignment="1">
      <alignment vertical="center" wrapText="1"/>
    </xf>
    <xf numFmtId="0" fontId="0" fillId="0" borderId="5" xfId="0" applyBorder="1"/>
    <xf numFmtId="0" fontId="0" fillId="0" borderId="8" xfId="0" applyBorder="1"/>
    <xf numFmtId="17" fontId="12" fillId="24" borderId="6" xfId="0" quotePrefix="1" applyNumberFormat="1" applyFont="1" applyFill="1" applyBorder="1" applyAlignment="1">
      <alignment horizontal="center" vertical="center" wrapText="1"/>
    </xf>
    <xf numFmtId="17" fontId="12" fillId="24" borderId="7" xfId="0" quotePrefix="1" applyNumberFormat="1" applyFont="1" applyFill="1" applyBorder="1" applyAlignment="1">
      <alignment horizontal="center" vertical="center" wrapText="1"/>
    </xf>
    <xf numFmtId="0" fontId="21" fillId="24" borderId="9" xfId="0" applyFont="1" applyFill="1" applyBorder="1" applyAlignment="1">
      <alignment vertical="center" wrapText="1"/>
    </xf>
    <xf numFmtId="0" fontId="21" fillId="24" borderId="10" xfId="0" applyFont="1" applyFill="1" applyBorder="1" applyAlignment="1">
      <alignment vertical="center" wrapText="1"/>
    </xf>
    <xf numFmtId="0" fontId="12" fillId="24" borderId="4" xfId="0" applyFont="1" applyFill="1" applyBorder="1"/>
    <xf numFmtId="0" fontId="14" fillId="25" borderId="2" xfId="0" applyFont="1" applyFill="1" applyBorder="1"/>
    <xf numFmtId="0" fontId="14" fillId="25" borderId="3" xfId="0" applyFont="1" applyFill="1" applyBorder="1"/>
    <xf numFmtId="164" fontId="14" fillId="25" borderId="2" xfId="0" applyNumberFormat="1" applyFont="1" applyFill="1" applyBorder="1"/>
    <xf numFmtId="164" fontId="14" fillId="25" borderId="3" xfId="0" applyNumberFormat="1" applyFont="1" applyFill="1" applyBorder="1"/>
    <xf numFmtId="0" fontId="21" fillId="24" borderId="3" xfId="0" applyFont="1" applyFill="1" applyBorder="1" applyAlignment="1">
      <alignment vertical="center" wrapText="1"/>
    </xf>
    <xf numFmtId="2" fontId="14" fillId="24" borderId="9" xfId="0" applyNumberFormat="1" applyFont="1" applyFill="1" applyBorder="1" applyAlignment="1">
      <alignment horizontal="center"/>
    </xf>
    <xf numFmtId="2" fontId="14" fillId="24" borderId="10" xfId="0" applyNumberFormat="1" applyFont="1" applyFill="1" applyBorder="1" applyAlignment="1">
      <alignment horizontal="center"/>
    </xf>
    <xf numFmtId="2" fontId="14" fillId="25" borderId="2" xfId="0" applyNumberFormat="1" applyFont="1" applyFill="1" applyBorder="1" applyAlignment="1">
      <alignment horizontal="center"/>
    </xf>
    <xf numFmtId="2" fontId="14" fillId="25" borderId="3" xfId="0" applyNumberFormat="1" applyFont="1" applyFill="1" applyBorder="1" applyAlignment="1">
      <alignment horizontal="center"/>
    </xf>
    <xf numFmtId="3" fontId="3" fillId="0" borderId="0" xfId="0" applyNumberFormat="1" applyFont="1" applyFill="1" applyBorder="1"/>
    <xf numFmtId="3" fontId="3" fillId="23" borderId="0" xfId="0" applyNumberFormat="1" applyFont="1" applyFill="1" applyBorder="1"/>
    <xf numFmtId="17" fontId="12" fillId="24" borderId="5" xfId="0" quotePrefix="1" applyNumberFormat="1" applyFont="1" applyFill="1" applyBorder="1" applyAlignment="1">
      <alignment horizontal="center" vertical="center" wrapText="1"/>
    </xf>
    <xf numFmtId="3" fontId="14" fillId="25" borderId="8" xfId="0" applyNumberFormat="1" applyFont="1" applyFill="1" applyBorder="1"/>
    <xf numFmtId="3" fontId="14" fillId="25" borderId="9" xfId="0" applyNumberFormat="1" applyFont="1" applyFill="1" applyBorder="1"/>
    <xf numFmtId="3" fontId="14" fillId="25" borderId="10" xfId="0" applyNumberFormat="1" applyFont="1" applyFill="1" applyBorder="1"/>
    <xf numFmtId="0" fontId="12" fillId="24" borderId="4" xfId="26" applyFont="1" applyFill="1" applyBorder="1" applyAlignment="1">
      <alignment horizontal="center"/>
    </xf>
    <xf numFmtId="0" fontId="12" fillId="24" borderId="2" xfId="26" applyFont="1" applyFill="1" applyBorder="1" applyAlignment="1">
      <alignment horizontal="center"/>
    </xf>
    <xf numFmtId="10" fontId="12" fillId="24" borderId="3" xfId="26" applyNumberFormat="1" applyFont="1" applyFill="1" applyBorder="1" applyAlignment="1">
      <alignment horizontal="center"/>
    </xf>
    <xf numFmtId="0" fontId="14" fillId="25" borderId="4" xfId="26" applyFont="1" applyFill="1" applyBorder="1"/>
    <xf numFmtId="0" fontId="14" fillId="25" borderId="2" xfId="26" applyFont="1" applyFill="1" applyBorder="1"/>
    <xf numFmtId="10" fontId="14" fillId="25" borderId="3" xfId="26" applyNumberFormat="1" applyFont="1" applyFill="1" applyBorder="1"/>
    <xf numFmtId="0" fontId="14" fillId="24" borderId="8" xfId="26" applyFont="1" applyFill="1" applyBorder="1"/>
    <xf numFmtId="0" fontId="14" fillId="24" borderId="9" xfId="26" applyFont="1" applyFill="1" applyBorder="1"/>
    <xf numFmtId="10" fontId="14" fillId="24" borderId="10" xfId="26" applyNumberFormat="1" applyFont="1" applyFill="1" applyBorder="1"/>
    <xf numFmtId="0" fontId="12" fillId="24" borderId="3" xfId="26" applyFont="1" applyFill="1" applyBorder="1" applyAlignment="1">
      <alignment horizontal="center" vertical="center" wrapText="1"/>
    </xf>
    <xf numFmtId="0" fontId="12" fillId="24" borderId="3" xfId="26" applyFont="1" applyFill="1" applyBorder="1" applyAlignment="1">
      <alignment horizontal="center"/>
    </xf>
    <xf numFmtId="3" fontId="14" fillId="24" borderId="10" xfId="25" applyNumberFormat="1" applyFont="1" applyFill="1" applyBorder="1"/>
    <xf numFmtId="0" fontId="14" fillId="25" borderId="4" xfId="26" applyFont="1" applyFill="1" applyBorder="1" applyAlignment="1">
      <alignment horizontal="left"/>
    </xf>
    <xf numFmtId="0" fontId="14" fillId="25" borderId="2" xfId="26" applyFont="1" applyFill="1" applyBorder="1" applyAlignment="1">
      <alignment horizontal="left"/>
    </xf>
    <xf numFmtId="3" fontId="14" fillId="25" borderId="3" xfId="25" applyNumberFormat="1" applyFont="1" applyFill="1" applyBorder="1"/>
    <xf numFmtId="17" fontId="14" fillId="25" borderId="4" xfId="0" quotePrefix="1" applyNumberFormat="1" applyFont="1" applyFill="1" applyBorder="1"/>
    <xf numFmtId="17" fontId="14" fillId="25" borderId="8" xfId="0" quotePrefix="1" applyNumberFormat="1" applyFont="1" applyFill="1" applyBorder="1"/>
    <xf numFmtId="0" fontId="12" fillId="24" borderId="2" xfId="0" applyFont="1" applyFill="1" applyBorder="1" applyAlignment="1">
      <alignment horizontal="center" vertical="center" wrapText="1"/>
    </xf>
    <xf numFmtId="0" fontId="12" fillId="24" borderId="4" xfId="0" applyFont="1" applyFill="1" applyBorder="1" applyAlignment="1">
      <alignment horizontal="center" vertical="center" wrapText="1"/>
    </xf>
    <xf numFmtId="0" fontId="12" fillId="24" borderId="5" xfId="0" applyFont="1" applyFill="1" applyBorder="1" applyAlignment="1">
      <alignment horizontal="center" vertical="center" wrapText="1"/>
    </xf>
    <xf numFmtId="0" fontId="12" fillId="24" borderId="6" xfId="0" applyFont="1" applyFill="1" applyBorder="1" applyAlignment="1">
      <alignment horizontal="center" vertical="center"/>
    </xf>
    <xf numFmtId="0" fontId="12" fillId="24" borderId="7" xfId="0" applyFont="1" applyFill="1" applyBorder="1" applyAlignment="1">
      <alignment horizontal="center" vertical="center"/>
    </xf>
    <xf numFmtId="3" fontId="12" fillId="24" borderId="2" xfId="0" applyNumberFormat="1" applyFont="1" applyFill="1" applyBorder="1" applyAlignment="1">
      <alignment horizontal="center" vertical="center" wrapText="1"/>
    </xf>
    <xf numFmtId="3" fontId="12" fillId="24" borderId="3" xfId="0" applyNumberFormat="1" applyFont="1" applyFill="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wrapText="1"/>
    </xf>
    <xf numFmtId="0" fontId="10" fillId="0" borderId="0" xfId="0" applyFont="1" applyAlignment="1">
      <alignment horizontal="left"/>
    </xf>
    <xf numFmtId="0" fontId="12" fillId="24" borderId="3" xfId="0" applyFont="1" applyFill="1" applyBorder="1" applyAlignment="1">
      <alignment horizontal="center" vertical="center" wrapText="1"/>
    </xf>
    <xf numFmtId="0" fontId="10" fillId="0" borderId="0" xfId="0" applyNumberFormat="1" applyFont="1" applyAlignment="1">
      <alignment horizontal="left" vertical="top" wrapText="1"/>
    </xf>
    <xf numFmtId="17" fontId="12" fillId="24" borderId="2" xfId="0" quotePrefix="1" applyNumberFormat="1" applyFont="1" applyFill="1" applyBorder="1" applyAlignment="1">
      <alignment horizontal="center" vertical="center" wrapText="1"/>
    </xf>
    <xf numFmtId="0" fontId="14" fillId="24" borderId="8" xfId="0" applyFont="1" applyFill="1" applyBorder="1" applyAlignment="1">
      <alignment horizontal="center"/>
    </xf>
    <xf numFmtId="0" fontId="14" fillId="24" borderId="9" xfId="0" applyFont="1" applyFill="1" applyBorder="1" applyAlignment="1">
      <alignment horizontal="center"/>
    </xf>
    <xf numFmtId="17" fontId="12" fillId="24" borderId="3" xfId="0" quotePrefix="1" applyNumberFormat="1" applyFont="1" applyFill="1" applyBorder="1" applyAlignment="1">
      <alignment horizontal="center" vertical="center" wrapText="1"/>
    </xf>
    <xf numFmtId="0" fontId="12" fillId="24" borderId="2" xfId="0" quotePrefix="1" applyFont="1" applyFill="1" applyBorder="1" applyAlignment="1">
      <alignment horizontal="center" vertical="center" wrapText="1"/>
    </xf>
    <xf numFmtId="0" fontId="10" fillId="24" borderId="2" xfId="0" applyFont="1" applyFill="1" applyBorder="1" applyAlignment="1">
      <alignment horizontal="center" vertical="center" wrapText="1"/>
    </xf>
    <xf numFmtId="0" fontId="10" fillId="24" borderId="4"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2" fillId="24" borderId="4" xfId="26" applyFont="1" applyFill="1" applyBorder="1" applyAlignment="1">
      <alignment horizontal="center"/>
    </xf>
    <xf numFmtId="0" fontId="12" fillId="24" borderId="2" xfId="26" applyFont="1" applyFill="1" applyBorder="1" applyAlignment="1">
      <alignment horizontal="center"/>
    </xf>
    <xf numFmtId="0" fontId="12" fillId="24" borderId="3" xfId="26" applyFont="1" applyFill="1" applyBorder="1" applyAlignment="1">
      <alignment horizontal="center"/>
    </xf>
    <xf numFmtId="0" fontId="2" fillId="0" borderId="0" xfId="26" applyFont="1" applyAlignment="1">
      <alignment horizontal="center"/>
    </xf>
    <xf numFmtId="0" fontId="12" fillId="24" borderId="5" xfId="26" applyFont="1" applyFill="1" applyBorder="1" applyAlignment="1">
      <alignment horizontal="center" vertical="center" wrapText="1"/>
    </xf>
    <xf numFmtId="0" fontId="12" fillId="24" borderId="6" xfId="26" applyFont="1" applyFill="1" applyBorder="1" applyAlignment="1">
      <alignment horizontal="center" vertical="center"/>
    </xf>
    <xf numFmtId="0" fontId="12" fillId="24" borderId="7" xfId="26" applyFont="1" applyFill="1" applyBorder="1" applyAlignment="1">
      <alignment horizontal="center" vertical="center"/>
    </xf>
    <xf numFmtId="0" fontId="12" fillId="24" borderId="4" xfId="26" applyFont="1" applyFill="1" applyBorder="1" applyAlignment="1">
      <alignment horizontal="center" vertical="center"/>
    </xf>
    <xf numFmtId="0" fontId="12" fillId="24" borderId="2" xfId="26" applyFont="1" applyFill="1" applyBorder="1" applyAlignment="1">
      <alignment horizontal="center" vertical="center"/>
    </xf>
    <xf numFmtId="0" fontId="12" fillId="24" borderId="5" xfId="25" applyFont="1" applyFill="1" applyBorder="1" applyAlignment="1">
      <alignment horizontal="center" vertical="center" wrapText="1"/>
    </xf>
    <xf numFmtId="0" fontId="12" fillId="24" borderId="6" xfId="25" applyFont="1" applyFill="1" applyBorder="1" applyAlignment="1">
      <alignment horizontal="center" vertical="center"/>
    </xf>
    <xf numFmtId="0" fontId="12" fillId="24" borderId="7" xfId="25" applyFont="1" applyFill="1" applyBorder="1" applyAlignment="1">
      <alignment horizontal="center" vertical="center"/>
    </xf>
    <xf numFmtId="3" fontId="14" fillId="24" borderId="8" xfId="0" applyNumberFormat="1" applyFont="1" applyFill="1" applyBorder="1" applyAlignment="1">
      <alignment horizontal="center"/>
    </xf>
    <xf numFmtId="3" fontId="14" fillId="24" borderId="9" xfId="0" applyNumberFormat="1" applyFont="1" applyFill="1" applyBorder="1" applyAlignment="1">
      <alignment horizontal="center"/>
    </xf>
    <xf numFmtId="0" fontId="12" fillId="24" borderId="11" xfId="0" applyFont="1" applyFill="1" applyBorder="1" applyAlignment="1">
      <alignment horizontal="center" vertical="center" wrapText="1"/>
    </xf>
    <xf numFmtId="0" fontId="12" fillId="24" borderId="12" xfId="0" applyFont="1" applyFill="1" applyBorder="1" applyAlignment="1">
      <alignment horizontal="center" vertical="center" wrapText="1"/>
    </xf>
    <xf numFmtId="0" fontId="12" fillId="24" borderId="13" xfId="0" applyFont="1" applyFill="1" applyBorder="1" applyAlignment="1">
      <alignment horizontal="center" vertical="center" wrapText="1"/>
    </xf>
  </cellXfs>
  <cellStyles count="2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Normal" xfId="0" builtinId="0"/>
    <cellStyle name="Normal 2" xfId="25" xr:uid="{00000000-0005-0000-0000-000019000000}"/>
    <cellStyle name="Normal_k_participanti_judete_1008" xfId="26" xr:uid="{00000000-0005-0000-0000-00001A000000}"/>
    <cellStyle name="Total" xfId="2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Repartizarea pe sexe a participantilor</a:t>
            </a:r>
          </a:p>
          <a:p>
            <a:pPr>
              <a:defRPr sz="1050"/>
            </a:pPr>
            <a:r>
              <a:rPr lang="en-GB" sz="1050"/>
              <a:t>la luna de referinta</a:t>
            </a:r>
          </a:p>
          <a:p>
            <a:pPr>
              <a:defRPr sz="1050"/>
            </a:pPr>
            <a:r>
              <a:rPr lang="en-GB" sz="1050"/>
              <a:t> MAI 2026</a:t>
            </a:r>
          </a:p>
          <a:p>
            <a:pPr>
              <a:defRPr sz="1050"/>
            </a:pPr>
            <a:endParaRPr lang="en-GB" sz="1050"/>
          </a:p>
          <a:p>
            <a:pPr>
              <a:defRPr sz="1050"/>
            </a:pPr>
            <a:endParaRPr lang="en-GB" sz="1050"/>
          </a:p>
        </c:rich>
      </c:tx>
      <c:layout>
        <c:manualLayout>
          <c:xMode val="edge"/>
          <c:yMode val="edge"/>
          <c:x val="0.33597023061192982"/>
          <c:y val="5.4668048615730498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094339622641509"/>
          <c:y val="0.38336052202283849"/>
          <c:w val="0.62708102108768038"/>
          <c:h val="0.36541598694942906"/>
        </c:manualLayout>
      </c:layout>
      <c:pie3DChart>
        <c:varyColors val="1"/>
        <c:ser>
          <c:idx val="0"/>
          <c:order val="0"/>
          <c:dPt>
            <c:idx val="0"/>
            <c:bubble3D val="0"/>
            <c:explosion val="8"/>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0-B764-4A0D-9158-D63285BCE38C}"/>
              </c:ext>
            </c:extLst>
          </c:dPt>
          <c:dPt>
            <c:idx val="1"/>
            <c:bubble3D val="0"/>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B764-4A0D-9158-D63285BCE38C}"/>
              </c:ext>
            </c:extLst>
          </c:dPt>
          <c:dLbls>
            <c:dLbl>
              <c:idx val="0"/>
              <c:layout>
                <c:manualLayout>
                  <c:x val="-0.11432208598786414"/>
                  <c:y val="-0.19734381489426384"/>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0-B764-4A0D-9158-D63285BCE38C}"/>
                </c:ext>
              </c:extLst>
            </c:dLbl>
            <c:dLbl>
              <c:idx val="1"/>
              <c:layout>
                <c:manualLayout>
                  <c:x val="6.035556876145199E-2"/>
                  <c:y val="-0.28044289732951405"/>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764-4A0D-9158-D63285BCE38C}"/>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1"/>
            <c:showBubbleSize val="0"/>
            <c:separator>
</c:separator>
            <c:showLeaderLines val="0"/>
            <c:extLst>
              <c:ext xmlns:c15="http://schemas.microsoft.com/office/drawing/2012/chart" uri="{CE6537A1-D6FC-4f65-9D91-7224C49458BB}"/>
            </c:extLst>
          </c:dLbls>
          <c:cat>
            <c:strRef>
              <c:f>rp_sexe_0526!$E$4:$F$4</c:f>
              <c:strCache>
                <c:ptCount val="2"/>
                <c:pt idx="0">
                  <c:v>femei</c:v>
                </c:pt>
                <c:pt idx="1">
                  <c:v>barbati</c:v>
                </c:pt>
              </c:strCache>
            </c:strRef>
          </c:cat>
          <c:val>
            <c:numRef>
              <c:f>rp_sexe_0526!$E$12:$F$12</c:f>
              <c:numCache>
                <c:formatCode>#,##0</c:formatCode>
                <c:ptCount val="2"/>
                <c:pt idx="0">
                  <c:v>4068736</c:v>
                </c:pt>
                <c:pt idx="1">
                  <c:v>4467271</c:v>
                </c:pt>
              </c:numCache>
            </c:numRef>
          </c:val>
          <c:extLst>
            <c:ext xmlns:c16="http://schemas.microsoft.com/office/drawing/2014/chart" uri="{C3380CC4-5D6E-409C-BE32-E72D297353CC}">
              <c16:uniqueId val="{00000002-B764-4A0D-9158-D63285BCE38C}"/>
            </c:ext>
          </c:extLst>
        </c:ser>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legend>
    <c:plotVisOnly val="1"/>
    <c:dispBlanksAs val="zero"/>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Situatie centralizatoare privind repartizarea</a:t>
            </a:r>
          </a:p>
          <a:p>
            <a:pPr>
              <a:defRPr sz="1050"/>
            </a:pPr>
            <a:r>
              <a:rPr lang="en-GB" sz="1050"/>
              <a:t> pe sexe si categorii de varsta a participantilor</a:t>
            </a:r>
          </a:p>
          <a:p>
            <a:pPr>
              <a:defRPr sz="1050"/>
            </a:pPr>
            <a:r>
              <a:rPr lang="en-GB" sz="1050"/>
              <a:t> aferente lunii de referinta MAI 2026
</a:t>
            </a:r>
          </a:p>
        </c:rich>
      </c:tx>
      <c:layout>
        <c:manualLayout>
          <c:xMode val="edge"/>
          <c:yMode val="edge"/>
          <c:x val="0.29881662628709871"/>
          <c:y val="5.2557745350324363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15"/>
      <c:hPercent val="10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93491124260355"/>
          <c:y val="0.27032161057272952"/>
          <c:w val="0.55739644970414204"/>
          <c:h val="0.66918776323598772"/>
        </c:manualLayout>
      </c:layout>
      <c:bar3DChart>
        <c:barDir val="bar"/>
        <c:grouping val="clustered"/>
        <c:varyColors val="0"/>
        <c:ser>
          <c:idx val="0"/>
          <c:order val="0"/>
          <c:tx>
            <c:strRef>
              <c:f>rp_varste_sexe_0526!$E$5:$H$5</c:f>
              <c:strCache>
                <c:ptCount val="4"/>
                <c:pt idx="0">
                  <c:v>15-25 ani</c:v>
                </c:pt>
                <c:pt idx="1">
                  <c:v>25-35 ani</c:v>
                </c:pt>
                <c:pt idx="2">
                  <c:v>35-45 ani</c:v>
                </c:pt>
                <c:pt idx="3">
                  <c:v>peste 45 de ani</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dLbl>
              <c:idx val="0"/>
              <c:layout>
                <c:manualLayout>
                  <c:x val="-0.14246555118110235"/>
                  <c:y val="-2.77777606566303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70-412C-99B2-4B3A025E16D0}"/>
                </c:ext>
              </c:extLst>
            </c:dLbl>
            <c:dLbl>
              <c:idx val="1"/>
              <c:layout>
                <c:manualLayout>
                  <c:x val="-0.26723273773470624"/>
                  <c:y val="-2.9320307564294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70-412C-99B2-4B3A025E16D0}"/>
                </c:ext>
              </c:extLst>
            </c:dLbl>
            <c:dLbl>
              <c:idx val="2"/>
              <c:layout>
                <c:manualLayout>
                  <c:x val="-0.35200206945285684"/>
                  <c:y val="-2.9509119579230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70-412C-99B2-4B3A025E16D0}"/>
                </c:ext>
              </c:extLst>
            </c:dLbl>
            <c:dLbl>
              <c:idx val="3"/>
              <c:layout>
                <c:manualLayout>
                  <c:x val="-0.41955140823743187"/>
                  <c:y val="-2.06984400922486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70-412C-99B2-4B3A025E16D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rp_varste_sexe_0526!$E$5:$H$5</c:f>
              <c:strCache>
                <c:ptCount val="4"/>
                <c:pt idx="0">
                  <c:v>15-25 ani</c:v>
                </c:pt>
                <c:pt idx="1">
                  <c:v>25-35 ani</c:v>
                </c:pt>
                <c:pt idx="2">
                  <c:v>35-45 ani</c:v>
                </c:pt>
                <c:pt idx="3">
                  <c:v>peste 45 de ani</c:v>
                </c:pt>
              </c:strCache>
            </c:strRef>
          </c:cat>
          <c:val>
            <c:numRef>
              <c:f>rp_varste_sexe_0526!$E$14:$H$14</c:f>
              <c:numCache>
                <c:formatCode>#,##0</c:formatCode>
                <c:ptCount val="4"/>
                <c:pt idx="0">
                  <c:v>648577</c:v>
                </c:pt>
                <c:pt idx="1">
                  <c:v>1890205</c:v>
                </c:pt>
                <c:pt idx="2">
                  <c:v>2817503</c:v>
                </c:pt>
                <c:pt idx="3">
                  <c:v>3179722</c:v>
                </c:pt>
              </c:numCache>
            </c:numRef>
          </c:val>
          <c:extLst>
            <c:ext xmlns:c16="http://schemas.microsoft.com/office/drawing/2014/chart" uri="{C3380CC4-5D6E-409C-BE32-E72D297353CC}">
              <c16:uniqueId val="{00000004-AD70-412C-99B2-4B3A025E16D0}"/>
            </c:ext>
          </c:extLst>
        </c:ser>
        <c:dLbls>
          <c:showLegendKey val="0"/>
          <c:showVal val="0"/>
          <c:showCatName val="0"/>
          <c:showSerName val="0"/>
          <c:showPercent val="0"/>
          <c:showBubbleSize val="0"/>
        </c:dLbls>
        <c:gapWidth val="150"/>
        <c:shape val="box"/>
        <c:axId val="1927807359"/>
        <c:axId val="1"/>
        <c:axId val="0"/>
      </c:bar3DChart>
      <c:catAx>
        <c:axId val="1927807359"/>
        <c:scaling>
          <c:orientation val="minMax"/>
        </c:scaling>
        <c:delete val="0"/>
        <c:axPos val="l"/>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
        <c:crosses val="autoZero"/>
        <c:auto val="0"/>
        <c:lblAlgn val="ctr"/>
        <c:lblOffset val="100"/>
        <c:tickLblSkip val="1"/>
        <c:tickMarkSkip val="1"/>
        <c:noMultiLvlLbl val="0"/>
      </c:catAx>
      <c:valAx>
        <c:axId val="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927807359"/>
        <c:crosses val="autoZero"/>
        <c:crossBetween val="between"/>
      </c:valAx>
      <c:spPr>
        <a:noFill/>
        <a:ln>
          <a:noFill/>
        </a:ln>
        <a:effectLst/>
      </c:spPr>
    </c:plotArea>
    <c:plotVisOnly val="1"/>
    <c:dispBlanksAs val="gap"/>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8</xdr:col>
      <xdr:colOff>510729</xdr:colOff>
      <xdr:row>31</xdr:row>
      <xdr:rowOff>128731</xdr:rowOff>
    </xdr:to>
    <xdr:pic>
      <xdr:nvPicPr>
        <xdr:cNvPr id="2" name="Picture 1">
          <a:extLst>
            <a:ext uri="{FF2B5EF4-FFF2-40B4-BE49-F238E27FC236}">
              <a16:creationId xmlns:a16="http://schemas.microsoft.com/office/drawing/2014/main" id="{C81DC9AC-FF59-4270-BD5C-6627C3525036}"/>
            </a:ext>
          </a:extLst>
        </xdr:cNvPr>
        <xdr:cNvPicPr>
          <a:picLocks noChangeAspect="1"/>
        </xdr:cNvPicPr>
      </xdr:nvPicPr>
      <xdr:blipFill>
        <a:blip xmlns:r="http://schemas.openxmlformats.org/officeDocument/2006/relationships" r:embed="rId1"/>
        <a:stretch>
          <a:fillRect/>
        </a:stretch>
      </xdr:blipFill>
      <xdr:spPr>
        <a:xfrm>
          <a:off x="609600" y="1724025"/>
          <a:ext cx="6578154" cy="38530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397937</xdr:colOff>
      <xdr:row>26</xdr:row>
      <xdr:rowOff>156532</xdr:rowOff>
    </xdr:to>
    <xdr:pic>
      <xdr:nvPicPr>
        <xdr:cNvPr id="2" name="Picture 1">
          <a:extLst>
            <a:ext uri="{FF2B5EF4-FFF2-40B4-BE49-F238E27FC236}">
              <a16:creationId xmlns:a16="http://schemas.microsoft.com/office/drawing/2014/main" id="{B0E5BDCE-F599-4ADD-A374-2C387F6CE5A8}"/>
            </a:ext>
          </a:extLst>
        </xdr:cNvPr>
        <xdr:cNvPicPr>
          <a:picLocks noChangeAspect="1"/>
        </xdr:cNvPicPr>
      </xdr:nvPicPr>
      <xdr:blipFill>
        <a:blip xmlns:r="http://schemas.openxmlformats.org/officeDocument/2006/relationships" r:embed="rId1"/>
        <a:stretch>
          <a:fillRect/>
        </a:stretch>
      </xdr:blipFill>
      <xdr:spPr>
        <a:xfrm>
          <a:off x="609600" y="695325"/>
          <a:ext cx="6389162" cy="37188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256209</xdr:colOff>
      <xdr:row>23</xdr:row>
      <xdr:rowOff>99716</xdr:rowOff>
    </xdr:to>
    <xdr:pic>
      <xdr:nvPicPr>
        <xdr:cNvPr id="2" name="Picture 1">
          <a:extLst>
            <a:ext uri="{FF2B5EF4-FFF2-40B4-BE49-F238E27FC236}">
              <a16:creationId xmlns:a16="http://schemas.microsoft.com/office/drawing/2014/main" id="{882D3668-C631-450A-BD26-4BBD1C4DAF30}"/>
            </a:ext>
          </a:extLst>
        </xdr:cNvPr>
        <xdr:cNvPicPr>
          <a:picLocks noChangeAspect="1"/>
        </xdr:cNvPicPr>
      </xdr:nvPicPr>
      <xdr:blipFill>
        <a:blip xmlns:r="http://schemas.openxmlformats.org/officeDocument/2006/relationships" r:embed="rId1"/>
        <a:stretch>
          <a:fillRect/>
        </a:stretch>
      </xdr:blipFill>
      <xdr:spPr>
        <a:xfrm>
          <a:off x="609600" y="695325"/>
          <a:ext cx="6437934" cy="31762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13</xdr:col>
      <xdr:colOff>9525</xdr:colOff>
      <xdr:row>30</xdr:row>
      <xdr:rowOff>0</xdr:rowOff>
    </xdr:to>
    <xdr:graphicFrame macro="">
      <xdr:nvGraphicFramePr>
        <xdr:cNvPr id="2883591" name="Chart 1">
          <a:extLst>
            <a:ext uri="{FF2B5EF4-FFF2-40B4-BE49-F238E27FC236}">
              <a16:creationId xmlns:a16="http://schemas.microsoft.com/office/drawing/2014/main" id="{DE667050-6B8E-4EC9-A80E-C3776A4B7C3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30</xdr:row>
      <xdr:rowOff>9525</xdr:rowOff>
    </xdr:to>
    <xdr:graphicFrame macro="">
      <xdr:nvGraphicFramePr>
        <xdr:cNvPr id="2899972" name="Chart 1">
          <a:extLst>
            <a:ext uri="{FF2B5EF4-FFF2-40B4-BE49-F238E27FC236}">
              <a16:creationId xmlns:a16="http://schemas.microsoft.com/office/drawing/2014/main" id="{930DB33A-FBBD-4F68-8833-38FE79D82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1"/>
  <sheetViews>
    <sheetView tabSelected="1" zoomScaleNormal="100" workbookViewId="0">
      <selection activeCell="E23" sqref="E23"/>
    </sheetView>
  </sheetViews>
  <sheetFormatPr defaultRowHeight="12.75" x14ac:dyDescent="0.2"/>
  <cols>
    <col min="2" max="2" width="6.28515625" customWidth="1"/>
    <col min="3" max="3" width="18.140625" style="7" customWidth="1"/>
    <col min="4" max="4" width="13.5703125" customWidth="1"/>
    <col min="5" max="5" width="12.85546875" customWidth="1"/>
    <col min="6" max="7" width="14.28515625" bestFit="1" customWidth="1"/>
    <col min="8" max="8" width="12.42578125" customWidth="1"/>
    <col min="9" max="9" width="16.42578125" customWidth="1"/>
    <col min="10" max="10" width="15.42578125" style="4" bestFit="1" customWidth="1"/>
    <col min="11" max="11" width="14.5703125" style="4" customWidth="1"/>
  </cols>
  <sheetData>
    <row r="1" spans="2:11" ht="13.5" thickBot="1" x14ac:dyDescent="0.25"/>
    <row r="2" spans="2:11" ht="59.25" customHeight="1" x14ac:dyDescent="0.2">
      <c r="B2" s="95" t="s">
        <v>184</v>
      </c>
      <c r="C2" s="96"/>
      <c r="D2" s="96"/>
      <c r="E2" s="96"/>
      <c r="F2" s="96"/>
      <c r="G2" s="96"/>
      <c r="H2" s="96"/>
      <c r="I2" s="96"/>
      <c r="J2" s="96"/>
      <c r="K2" s="97"/>
    </row>
    <row r="3" spans="2:11" s="5" customFormat="1" ht="76.5" customHeight="1" x14ac:dyDescent="0.2">
      <c r="B3" s="94" t="s">
        <v>45</v>
      </c>
      <c r="C3" s="93" t="s">
        <v>29</v>
      </c>
      <c r="D3" s="93" t="s">
        <v>139</v>
      </c>
      <c r="E3" s="93" t="s">
        <v>154</v>
      </c>
      <c r="F3" s="93" t="s">
        <v>155</v>
      </c>
      <c r="G3" s="93"/>
      <c r="H3" s="93"/>
      <c r="I3" s="93" t="s">
        <v>156</v>
      </c>
      <c r="J3" s="98" t="s">
        <v>0</v>
      </c>
      <c r="K3" s="99" t="s">
        <v>1</v>
      </c>
    </row>
    <row r="4" spans="2:11" s="5" customFormat="1" ht="56.25" customHeight="1" x14ac:dyDescent="0.2">
      <c r="B4" s="94" t="s">
        <v>45</v>
      </c>
      <c r="C4" s="93"/>
      <c r="D4" s="93"/>
      <c r="E4" s="93"/>
      <c r="F4" s="37" t="s">
        <v>43</v>
      </c>
      <c r="G4" s="37" t="s">
        <v>2</v>
      </c>
      <c r="H4" s="37" t="s">
        <v>3</v>
      </c>
      <c r="I4" s="93"/>
      <c r="J4" s="98"/>
      <c r="K4" s="99"/>
    </row>
    <row r="5" spans="2:11" s="6" customFormat="1" ht="13.5" hidden="1" customHeight="1" x14ac:dyDescent="0.2">
      <c r="B5" s="26"/>
      <c r="C5" s="24"/>
      <c r="D5" s="25" t="s">
        <v>144</v>
      </c>
      <c r="E5" s="25" t="s">
        <v>10</v>
      </c>
      <c r="F5" s="25" t="s">
        <v>11</v>
      </c>
      <c r="G5" s="25" t="s">
        <v>12</v>
      </c>
      <c r="H5" s="25" t="s">
        <v>13</v>
      </c>
      <c r="I5" s="24"/>
      <c r="J5" s="32" t="s">
        <v>14</v>
      </c>
      <c r="K5" s="33"/>
    </row>
    <row r="6" spans="2:11" ht="15" x14ac:dyDescent="0.25">
      <c r="B6" s="42">
        <v>1</v>
      </c>
      <c r="C6" s="43" t="s">
        <v>39</v>
      </c>
      <c r="D6" s="44">
        <v>1180124</v>
      </c>
      <c r="E6" s="44">
        <v>1252910</v>
      </c>
      <c r="F6" s="44">
        <v>280050265</v>
      </c>
      <c r="G6" s="44">
        <v>266248032</v>
      </c>
      <c r="H6" s="44">
        <v>13802233</v>
      </c>
      <c r="I6" s="44">
        <f t="shared" ref="I6:I12" si="0">F6/$C$15</f>
        <v>53415145.244044326</v>
      </c>
      <c r="J6" s="44">
        <v>5604916208</v>
      </c>
      <c r="K6" s="45">
        <f t="shared" ref="K6:K12" si="1">J6/$C$15</f>
        <v>1069048848.5380229</v>
      </c>
    </row>
    <row r="7" spans="2:11" ht="15" x14ac:dyDescent="0.25">
      <c r="B7" s="46">
        <v>2</v>
      </c>
      <c r="C7" s="43" t="s">
        <v>4</v>
      </c>
      <c r="D7" s="44">
        <v>1723718</v>
      </c>
      <c r="E7" s="44">
        <v>1832642</v>
      </c>
      <c r="F7" s="44">
        <v>403466333</v>
      </c>
      <c r="G7" s="44">
        <v>384215765</v>
      </c>
      <c r="H7" s="44">
        <v>19250568</v>
      </c>
      <c r="I7" s="44">
        <f t="shared" si="0"/>
        <v>76954802.304068357</v>
      </c>
      <c r="J7" s="44">
        <v>8088255522</v>
      </c>
      <c r="K7" s="45">
        <f t="shared" si="1"/>
        <v>1542706426.2144997</v>
      </c>
    </row>
    <row r="8" spans="2:11" ht="15" x14ac:dyDescent="0.25">
      <c r="B8" s="46">
        <v>3</v>
      </c>
      <c r="C8" s="47" t="s">
        <v>41</v>
      </c>
      <c r="D8" s="44">
        <v>839745</v>
      </c>
      <c r="E8" s="44">
        <v>883218</v>
      </c>
      <c r="F8" s="44">
        <v>176384019</v>
      </c>
      <c r="G8" s="44">
        <v>167519959</v>
      </c>
      <c r="H8" s="44">
        <v>8864060</v>
      </c>
      <c r="I8" s="44">
        <f t="shared" si="0"/>
        <v>33642453.413187362</v>
      </c>
      <c r="J8" s="44">
        <v>3526534512</v>
      </c>
      <c r="K8" s="45">
        <f t="shared" si="1"/>
        <v>672630512.12115431</v>
      </c>
    </row>
    <row r="9" spans="2:11" ht="15" x14ac:dyDescent="0.25">
      <c r="B9" s="46">
        <v>4</v>
      </c>
      <c r="C9" s="47" t="s">
        <v>42</v>
      </c>
      <c r="D9" s="44">
        <v>628558</v>
      </c>
      <c r="E9" s="44">
        <v>657691</v>
      </c>
      <c r="F9" s="44">
        <v>126437512</v>
      </c>
      <c r="G9" s="44">
        <v>119760949</v>
      </c>
      <c r="H9" s="44">
        <v>6676563</v>
      </c>
      <c r="I9" s="44">
        <f t="shared" si="0"/>
        <v>24115949.569894526</v>
      </c>
      <c r="J9" s="44">
        <v>2521151481</v>
      </c>
      <c r="K9" s="45">
        <f t="shared" si="1"/>
        <v>480869648.66772211</v>
      </c>
    </row>
    <row r="10" spans="2:11" ht="15" x14ac:dyDescent="0.25">
      <c r="B10" s="46">
        <v>5</v>
      </c>
      <c r="C10" s="47" t="s">
        <v>5</v>
      </c>
      <c r="D10" s="44">
        <v>1089934</v>
      </c>
      <c r="E10" s="44">
        <v>1147896</v>
      </c>
      <c r="F10" s="44">
        <v>227248223</v>
      </c>
      <c r="G10" s="44">
        <v>215903860</v>
      </c>
      <c r="H10" s="44">
        <v>11344363</v>
      </c>
      <c r="I10" s="44">
        <f t="shared" si="0"/>
        <v>43343993.400598906</v>
      </c>
      <c r="J10" s="44">
        <v>4545082173</v>
      </c>
      <c r="K10" s="45">
        <f t="shared" si="1"/>
        <v>866902319.89929247</v>
      </c>
    </row>
    <row r="11" spans="2:11" ht="15" x14ac:dyDescent="0.25">
      <c r="B11" s="46">
        <v>6</v>
      </c>
      <c r="C11" s="47" t="s">
        <v>6</v>
      </c>
      <c r="D11" s="44">
        <v>932179</v>
      </c>
      <c r="E11" s="44">
        <v>983422</v>
      </c>
      <c r="F11" s="44">
        <v>200676415</v>
      </c>
      <c r="G11" s="44">
        <v>191026443</v>
      </c>
      <c r="H11" s="44">
        <v>9649972</v>
      </c>
      <c r="I11" s="44">
        <f t="shared" si="0"/>
        <v>38275842.568044402</v>
      </c>
      <c r="J11" s="44">
        <v>4021380798</v>
      </c>
      <c r="K11" s="45">
        <f t="shared" si="1"/>
        <v>767014590.77991188</v>
      </c>
    </row>
    <row r="12" spans="2:11" ht="15" x14ac:dyDescent="0.25">
      <c r="B12" s="46">
        <v>7</v>
      </c>
      <c r="C12" s="47" t="s">
        <v>38</v>
      </c>
      <c r="D12" s="44">
        <v>2141749</v>
      </c>
      <c r="E12" s="44">
        <v>2298602</v>
      </c>
      <c r="F12" s="44">
        <v>598535900</v>
      </c>
      <c r="G12" s="44">
        <v>569571428</v>
      </c>
      <c r="H12" s="44">
        <v>28964472</v>
      </c>
      <c r="I12" s="44">
        <f t="shared" si="0"/>
        <v>114161227.5648973</v>
      </c>
      <c r="J12" s="44">
        <v>11990393809</v>
      </c>
      <c r="K12" s="45">
        <f t="shared" si="1"/>
        <v>2286977399.7215285</v>
      </c>
    </row>
    <row r="13" spans="2:11" ht="15.75" thickBot="1" x14ac:dyDescent="0.3">
      <c r="B13" s="38" t="s">
        <v>46</v>
      </c>
      <c r="C13" s="39"/>
      <c r="D13" s="40">
        <f t="shared" ref="D13:K13" si="2">SUM(D6:D12)</f>
        <v>8536007</v>
      </c>
      <c r="E13" s="40">
        <f t="shared" si="2"/>
        <v>9056381</v>
      </c>
      <c r="F13" s="40">
        <f t="shared" si="2"/>
        <v>2012798667</v>
      </c>
      <c r="G13" s="40">
        <f t="shared" si="2"/>
        <v>1914246436</v>
      </c>
      <c r="H13" s="40">
        <f t="shared" si="2"/>
        <v>98552231</v>
      </c>
      <c r="I13" s="40">
        <f t="shared" si="2"/>
        <v>383909414.06473517</v>
      </c>
      <c r="J13" s="40">
        <f t="shared" si="2"/>
        <v>40297714503</v>
      </c>
      <c r="K13" s="41">
        <f t="shared" si="2"/>
        <v>7686149745.942131</v>
      </c>
    </row>
    <row r="15" spans="2:11" s="13" customFormat="1" x14ac:dyDescent="0.2">
      <c r="B15" s="34" t="s">
        <v>185</v>
      </c>
      <c r="C15" s="35">
        <v>5.2428999999999997</v>
      </c>
      <c r="J15" s="14"/>
      <c r="K15" s="14"/>
    </row>
    <row r="16" spans="2:11" x14ac:dyDescent="0.2">
      <c r="B16" s="36"/>
      <c r="C16" s="36" t="s">
        <v>181</v>
      </c>
    </row>
    <row r="17" spans="7:7" x14ac:dyDescent="0.2">
      <c r="G17" s="20"/>
    </row>
    <row r="18" spans="7:7" x14ac:dyDescent="0.2">
      <c r="G18" s="20"/>
    </row>
    <row r="19" spans="7:7" x14ac:dyDescent="0.2">
      <c r="G19" s="20"/>
    </row>
    <row r="20" spans="7:7" x14ac:dyDescent="0.2">
      <c r="G20" s="20"/>
    </row>
    <row r="21" spans="7:7" x14ac:dyDescent="0.2">
      <c r="G21" s="20"/>
    </row>
    <row r="22" spans="7:7" x14ac:dyDescent="0.2">
      <c r="G22" s="20"/>
    </row>
    <row r="23" spans="7:7" x14ac:dyDescent="0.2">
      <c r="G23" s="20"/>
    </row>
    <row r="24" spans="7:7" x14ac:dyDescent="0.2">
      <c r="G24" s="20"/>
    </row>
    <row r="25" spans="7:7" x14ac:dyDescent="0.2">
      <c r="G25" s="20"/>
    </row>
    <row r="26" spans="7:7" x14ac:dyDescent="0.2">
      <c r="G26" s="20"/>
    </row>
    <row r="27" spans="7:7" x14ac:dyDescent="0.2">
      <c r="G27" s="20"/>
    </row>
    <row r="28" spans="7:7" x14ac:dyDescent="0.2">
      <c r="G28" s="20"/>
    </row>
    <row r="29" spans="7:7" x14ac:dyDescent="0.2">
      <c r="G29" s="20"/>
    </row>
    <row r="30" spans="7:7" x14ac:dyDescent="0.2">
      <c r="G30" s="20"/>
    </row>
    <row r="31" spans="7:7" x14ac:dyDescent="0.2">
      <c r="G31" s="20"/>
    </row>
  </sheetData>
  <mergeCells count="9">
    <mergeCell ref="J3:J4"/>
    <mergeCell ref="F3:H3"/>
    <mergeCell ref="K3:K4"/>
    <mergeCell ref="I3:I4"/>
    <mergeCell ref="B3:B4"/>
    <mergeCell ref="B2:K2"/>
    <mergeCell ref="C3:C4"/>
    <mergeCell ref="D3:D4"/>
    <mergeCell ref="E3:E4"/>
  </mergeCells>
  <phoneticPr fontId="18" type="noConversion"/>
  <printOptions horizontalCentered="1"/>
  <pageMargins left="0.19685039370078741" right="0.23622047244094491" top="0.59055118110236227" bottom="0.43307086614173229" header="0.35433070866141736" footer="0.19685039370078741"/>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49"/>
  <sheetViews>
    <sheetView topLeftCell="A4" workbookViewId="0">
      <selection activeCell="I10" sqref="I10"/>
    </sheetView>
  </sheetViews>
  <sheetFormatPr defaultRowHeight="15" x14ac:dyDescent="0.2"/>
  <cols>
    <col min="1" max="1" width="9.140625" style="9"/>
    <col min="2" max="2" width="7.85546875" style="9" customWidth="1"/>
    <col min="3" max="3" width="20.140625" style="9" customWidth="1"/>
    <col min="4" max="4" width="13.7109375" style="9" customWidth="1"/>
    <col min="5" max="5" width="16.5703125" style="10" customWidth="1"/>
    <col min="6" max="16384" width="9.140625" style="9"/>
  </cols>
  <sheetData>
    <row r="1" spans="2:5" ht="15.75" thickBot="1" x14ac:dyDescent="0.25"/>
    <row r="2" spans="2:5" ht="58.5" customHeight="1" x14ac:dyDescent="0.2">
      <c r="B2" s="117" t="s">
        <v>204</v>
      </c>
      <c r="C2" s="118"/>
      <c r="D2" s="118"/>
      <c r="E2" s="119"/>
    </row>
    <row r="3" spans="2:5" x14ac:dyDescent="0.2">
      <c r="B3" s="113" t="s">
        <v>47</v>
      </c>
      <c r="C3" s="114"/>
      <c r="D3" s="114" t="s">
        <v>48</v>
      </c>
      <c r="E3" s="115"/>
    </row>
    <row r="4" spans="2:5" x14ac:dyDescent="0.2">
      <c r="B4" s="76" t="s">
        <v>49</v>
      </c>
      <c r="C4" s="77" t="s">
        <v>50</v>
      </c>
      <c r="D4" s="77" t="s">
        <v>51</v>
      </c>
      <c r="E4" s="78" t="s">
        <v>52</v>
      </c>
    </row>
    <row r="5" spans="2:5" ht="15.75" x14ac:dyDescent="0.25">
      <c r="B5" s="79"/>
      <c r="C5" s="80" t="s">
        <v>53</v>
      </c>
      <c r="D5" s="44">
        <v>73127</v>
      </c>
      <c r="E5" s="81">
        <f t="shared" ref="E5:E48" si="0">D5/$D$48</f>
        <v>8.5668861330596372E-3</v>
      </c>
    </row>
    <row r="6" spans="2:5" ht="15.75" x14ac:dyDescent="0.25">
      <c r="B6" s="79" t="s">
        <v>54</v>
      </c>
      <c r="C6" s="80" t="s">
        <v>55</v>
      </c>
      <c r="D6" s="44">
        <v>67989</v>
      </c>
      <c r="E6" s="81">
        <f t="shared" si="0"/>
        <v>7.9649653520668384E-3</v>
      </c>
    </row>
    <row r="7" spans="2:5" ht="15.75" x14ac:dyDescent="0.25">
      <c r="B7" s="79" t="s">
        <v>56</v>
      </c>
      <c r="C7" s="80" t="s">
        <v>57</v>
      </c>
      <c r="D7" s="44">
        <v>96428</v>
      </c>
      <c r="E7" s="81">
        <f t="shared" si="0"/>
        <v>1.1296616790497009E-2</v>
      </c>
    </row>
    <row r="8" spans="2:5" ht="15.75" x14ac:dyDescent="0.25">
      <c r="B8" s="79" t="s">
        <v>58</v>
      </c>
      <c r="C8" s="80" t="s">
        <v>59</v>
      </c>
      <c r="D8" s="44">
        <v>117499</v>
      </c>
      <c r="E8" s="81">
        <f t="shared" si="0"/>
        <v>1.3765101176697722E-2</v>
      </c>
    </row>
    <row r="9" spans="2:5" ht="15.75" x14ac:dyDescent="0.25">
      <c r="B9" s="79" t="s">
        <v>60</v>
      </c>
      <c r="C9" s="80" t="s">
        <v>61</v>
      </c>
      <c r="D9" s="44">
        <v>105381</v>
      </c>
      <c r="E9" s="81">
        <f t="shared" si="0"/>
        <v>1.2345467851654761E-2</v>
      </c>
    </row>
    <row r="10" spans="2:5" ht="15.75" x14ac:dyDescent="0.25">
      <c r="B10" s="79" t="s">
        <v>62</v>
      </c>
      <c r="C10" s="80" t="s">
        <v>63</v>
      </c>
      <c r="D10" s="44">
        <v>161314</v>
      </c>
      <c r="E10" s="81">
        <f t="shared" si="0"/>
        <v>1.8898063227923784E-2</v>
      </c>
    </row>
    <row r="11" spans="2:5" ht="15.75" x14ac:dyDescent="0.25">
      <c r="B11" s="79" t="s">
        <v>64</v>
      </c>
      <c r="C11" s="80" t="s">
        <v>65</v>
      </c>
      <c r="D11" s="44">
        <v>71347</v>
      </c>
      <c r="E11" s="81">
        <f t="shared" si="0"/>
        <v>8.3583577192474189E-3</v>
      </c>
    </row>
    <row r="12" spans="2:5" ht="15.75" x14ac:dyDescent="0.25">
      <c r="B12" s="79" t="s">
        <v>66</v>
      </c>
      <c r="C12" s="80" t="s">
        <v>67</v>
      </c>
      <c r="D12" s="44">
        <v>59435</v>
      </c>
      <c r="E12" s="81">
        <f t="shared" si="0"/>
        <v>6.9628574578254211E-3</v>
      </c>
    </row>
    <row r="13" spans="2:5" ht="15.75" x14ac:dyDescent="0.25">
      <c r="B13" s="79" t="s">
        <v>68</v>
      </c>
      <c r="C13" s="80" t="s">
        <v>69</v>
      </c>
      <c r="D13" s="44">
        <v>137010</v>
      </c>
      <c r="E13" s="81">
        <f t="shared" si="0"/>
        <v>1.6050830323827054E-2</v>
      </c>
    </row>
    <row r="14" spans="2:5" ht="15.75" x14ac:dyDescent="0.25">
      <c r="B14" s="79" t="s">
        <v>70</v>
      </c>
      <c r="C14" s="80" t="s">
        <v>71</v>
      </c>
      <c r="D14" s="44">
        <v>44942</v>
      </c>
      <c r="E14" s="81">
        <f t="shared" si="0"/>
        <v>5.2649909963757057E-3</v>
      </c>
    </row>
    <row r="15" spans="2:5" ht="15.75" x14ac:dyDescent="0.25">
      <c r="B15" s="79" t="s">
        <v>72</v>
      </c>
      <c r="C15" s="80" t="s">
        <v>73</v>
      </c>
      <c r="D15" s="44">
        <v>69455</v>
      </c>
      <c r="E15" s="81">
        <f t="shared" si="0"/>
        <v>8.1367084164762279E-3</v>
      </c>
    </row>
    <row r="16" spans="2:5" ht="15.75" x14ac:dyDescent="0.25">
      <c r="B16" s="79" t="s">
        <v>74</v>
      </c>
      <c r="C16" s="80" t="s">
        <v>75</v>
      </c>
      <c r="D16" s="44">
        <v>46132</v>
      </c>
      <c r="E16" s="81">
        <f t="shared" si="0"/>
        <v>5.4044004415647736E-3</v>
      </c>
    </row>
    <row r="17" spans="2:5" ht="15.75" x14ac:dyDescent="0.25">
      <c r="B17" s="79" t="s">
        <v>76</v>
      </c>
      <c r="C17" s="80" t="s">
        <v>77</v>
      </c>
      <c r="D17" s="44">
        <v>229193</v>
      </c>
      <c r="E17" s="81">
        <f t="shared" si="0"/>
        <v>2.6850141992620202E-2</v>
      </c>
    </row>
    <row r="18" spans="2:5" ht="15.75" x14ac:dyDescent="0.25">
      <c r="B18" s="79" t="s">
        <v>78</v>
      </c>
      <c r="C18" s="80" t="s">
        <v>79</v>
      </c>
      <c r="D18" s="44">
        <v>181209</v>
      </c>
      <c r="E18" s="81">
        <f t="shared" si="0"/>
        <v>2.1228778280055299E-2</v>
      </c>
    </row>
    <row r="19" spans="2:5" ht="15.75" x14ac:dyDescent="0.25">
      <c r="B19" s="79" t="s">
        <v>80</v>
      </c>
      <c r="C19" s="80" t="s">
        <v>81</v>
      </c>
      <c r="D19" s="44">
        <v>56429</v>
      </c>
      <c r="E19" s="81">
        <f t="shared" si="0"/>
        <v>6.6107021702301793E-3</v>
      </c>
    </row>
    <row r="20" spans="2:5" ht="15.75" x14ac:dyDescent="0.25">
      <c r="B20" s="79" t="s">
        <v>82</v>
      </c>
      <c r="C20" s="80" t="s">
        <v>83</v>
      </c>
      <c r="D20" s="44">
        <v>67132</v>
      </c>
      <c r="E20" s="81">
        <f t="shared" si="0"/>
        <v>7.8645671213718547E-3</v>
      </c>
    </row>
    <row r="21" spans="2:5" ht="15.75" x14ac:dyDescent="0.25">
      <c r="B21" s="79" t="s">
        <v>84</v>
      </c>
      <c r="C21" s="80" t="s">
        <v>85</v>
      </c>
      <c r="D21" s="44">
        <v>131603</v>
      </c>
      <c r="E21" s="81">
        <f t="shared" si="0"/>
        <v>1.5417395979173869E-2</v>
      </c>
    </row>
    <row r="22" spans="2:5" ht="15.75" x14ac:dyDescent="0.25">
      <c r="B22" s="79" t="s">
        <v>86</v>
      </c>
      <c r="C22" s="80" t="s">
        <v>87</v>
      </c>
      <c r="D22" s="44">
        <v>122491</v>
      </c>
      <c r="E22" s="81">
        <f t="shared" si="0"/>
        <v>1.4349917941726149E-2</v>
      </c>
    </row>
    <row r="23" spans="2:5" ht="15.75" x14ac:dyDescent="0.25">
      <c r="B23" s="79" t="s">
        <v>88</v>
      </c>
      <c r="C23" s="80" t="s">
        <v>89</v>
      </c>
      <c r="D23" s="44">
        <v>66951</v>
      </c>
      <c r="E23" s="81">
        <f t="shared" si="0"/>
        <v>7.843362827607803E-3</v>
      </c>
    </row>
    <row r="24" spans="2:5" ht="15.75" x14ac:dyDescent="0.25">
      <c r="B24" s="79" t="s">
        <v>90</v>
      </c>
      <c r="C24" s="80" t="s">
        <v>91</v>
      </c>
      <c r="D24" s="44">
        <v>104585</v>
      </c>
      <c r="E24" s="81">
        <f t="shared" si="0"/>
        <v>1.2252215819410646E-2</v>
      </c>
    </row>
    <row r="25" spans="2:5" ht="15.75" x14ac:dyDescent="0.25">
      <c r="B25" s="79" t="s">
        <v>92</v>
      </c>
      <c r="C25" s="80" t="s">
        <v>93</v>
      </c>
      <c r="D25" s="44">
        <v>103064</v>
      </c>
      <c r="E25" s="81">
        <f t="shared" si="0"/>
        <v>1.2074029461316046E-2</v>
      </c>
    </row>
    <row r="26" spans="2:5" ht="15.75" x14ac:dyDescent="0.25">
      <c r="B26" s="79" t="s">
        <v>94</v>
      </c>
      <c r="C26" s="80" t="s">
        <v>95</v>
      </c>
      <c r="D26" s="44">
        <v>32094</v>
      </c>
      <c r="E26" s="81">
        <f t="shared" si="0"/>
        <v>3.7598375915108787E-3</v>
      </c>
    </row>
    <row r="27" spans="2:5" ht="15.75" x14ac:dyDescent="0.25">
      <c r="B27" s="79" t="s">
        <v>96</v>
      </c>
      <c r="C27" s="80" t="s">
        <v>97</v>
      </c>
      <c r="D27" s="44">
        <v>216103</v>
      </c>
      <c r="E27" s="81">
        <f t="shared" si="0"/>
        <v>2.5316638095540456E-2</v>
      </c>
    </row>
    <row r="28" spans="2:5" ht="15.75" x14ac:dyDescent="0.25">
      <c r="B28" s="79" t="s">
        <v>98</v>
      </c>
      <c r="C28" s="80" t="s">
        <v>99</v>
      </c>
      <c r="D28" s="44">
        <v>23711</v>
      </c>
      <c r="E28" s="81">
        <f t="shared" si="0"/>
        <v>2.7777624830907471E-3</v>
      </c>
    </row>
    <row r="29" spans="2:5" ht="15.75" x14ac:dyDescent="0.25">
      <c r="B29" s="79" t="s">
        <v>100</v>
      </c>
      <c r="C29" s="80" t="s">
        <v>101</v>
      </c>
      <c r="D29" s="44">
        <v>143226</v>
      </c>
      <c r="E29" s="81">
        <f t="shared" si="0"/>
        <v>1.677903966104995E-2</v>
      </c>
    </row>
    <row r="30" spans="2:5" x14ac:dyDescent="0.25">
      <c r="B30" s="79" t="s">
        <v>102</v>
      </c>
      <c r="C30" s="80" t="s">
        <v>103</v>
      </c>
      <c r="D30" s="44">
        <v>42179</v>
      </c>
      <c r="E30" s="81">
        <f t="shared" si="0"/>
        <v>4.9413033517896601E-3</v>
      </c>
    </row>
    <row r="31" spans="2:5" ht="15.75" x14ac:dyDescent="0.25">
      <c r="B31" s="79" t="s">
        <v>104</v>
      </c>
      <c r="C31" s="80" t="s">
        <v>105</v>
      </c>
      <c r="D31" s="44">
        <v>169830</v>
      </c>
      <c r="E31" s="81">
        <f t="shared" si="0"/>
        <v>1.9895719391982692E-2</v>
      </c>
    </row>
    <row r="32" spans="2:5" ht="15.75" x14ac:dyDescent="0.25">
      <c r="B32" s="79" t="s">
        <v>106</v>
      </c>
      <c r="C32" s="80" t="s">
        <v>107</v>
      </c>
      <c r="D32" s="44">
        <v>110225</v>
      </c>
      <c r="E32" s="81">
        <f t="shared" si="0"/>
        <v>1.291294629913026E-2</v>
      </c>
    </row>
    <row r="33" spans="2:13" ht="15.75" x14ac:dyDescent="0.25">
      <c r="B33" s="79" t="s">
        <v>108</v>
      </c>
      <c r="C33" s="80" t="s">
        <v>109</v>
      </c>
      <c r="D33" s="44">
        <v>80100</v>
      </c>
      <c r="E33" s="81">
        <f t="shared" si="0"/>
        <v>9.383778621549866E-3</v>
      </c>
    </row>
    <row r="34" spans="2:13" ht="15.75" x14ac:dyDescent="0.25">
      <c r="B34" s="79" t="s">
        <v>110</v>
      </c>
      <c r="C34" s="80" t="s">
        <v>111</v>
      </c>
      <c r="D34" s="44">
        <v>166712</v>
      </c>
      <c r="E34" s="81">
        <f t="shared" si="0"/>
        <v>1.9530443215428479E-2</v>
      </c>
    </row>
    <row r="35" spans="2:13" ht="15.75" x14ac:dyDescent="0.25">
      <c r="B35" s="79" t="s">
        <v>112</v>
      </c>
      <c r="C35" s="80" t="s">
        <v>113</v>
      </c>
      <c r="D35" s="44">
        <v>129151</v>
      </c>
      <c r="E35" s="81">
        <f t="shared" si="0"/>
        <v>1.5130142231607822E-2</v>
      </c>
    </row>
    <row r="36" spans="2:13" ht="15.75" x14ac:dyDescent="0.25">
      <c r="B36" s="79" t="s">
        <v>114</v>
      </c>
      <c r="C36" s="80" t="s">
        <v>115</v>
      </c>
      <c r="D36" s="44">
        <v>73322</v>
      </c>
      <c r="E36" s="81">
        <f t="shared" si="0"/>
        <v>8.5897305379435615E-3</v>
      </c>
    </row>
    <row r="37" spans="2:13" ht="15.75" x14ac:dyDescent="0.25">
      <c r="B37" s="79" t="s">
        <v>116</v>
      </c>
      <c r="C37" s="80" t="s">
        <v>117</v>
      </c>
      <c r="D37" s="44">
        <v>192242</v>
      </c>
      <c r="E37" s="81">
        <f t="shared" si="0"/>
        <v>2.2521302993308231E-2</v>
      </c>
    </row>
    <row r="38" spans="2:13" ht="15.75" x14ac:dyDescent="0.25">
      <c r="B38" s="79" t="s">
        <v>118</v>
      </c>
      <c r="C38" s="80" t="s">
        <v>119</v>
      </c>
      <c r="D38" s="44">
        <v>194402</v>
      </c>
      <c r="E38" s="81">
        <f t="shared" si="0"/>
        <v>2.2774348708945531E-2</v>
      </c>
    </row>
    <row r="39" spans="2:13" ht="15.75" x14ac:dyDescent="0.25">
      <c r="B39" s="79" t="s">
        <v>120</v>
      </c>
      <c r="C39" s="80" t="s">
        <v>121</v>
      </c>
      <c r="D39" s="44">
        <v>39649</v>
      </c>
      <c r="E39" s="81">
        <f t="shared" si="0"/>
        <v>4.6449118422700452E-3</v>
      </c>
    </row>
    <row r="40" spans="2:13" ht="15.75" x14ac:dyDescent="0.25">
      <c r="B40" s="79" t="s">
        <v>122</v>
      </c>
      <c r="C40" s="80" t="s">
        <v>123</v>
      </c>
      <c r="D40" s="44">
        <v>400455</v>
      </c>
      <c r="E40" s="81">
        <f t="shared" si="0"/>
        <v>4.6913621322006882E-2</v>
      </c>
      <c r="M40" s="21"/>
    </row>
    <row r="41" spans="2:13" ht="15.75" x14ac:dyDescent="0.25">
      <c r="B41" s="79" t="s">
        <v>124</v>
      </c>
      <c r="C41" s="80" t="s">
        <v>125</v>
      </c>
      <c r="D41" s="44">
        <v>62926</v>
      </c>
      <c r="E41" s="81">
        <f t="shared" si="0"/>
        <v>7.3718308806447795E-3</v>
      </c>
    </row>
    <row r="42" spans="2:13" ht="15.75" x14ac:dyDescent="0.25">
      <c r="B42" s="79" t="s">
        <v>126</v>
      </c>
      <c r="C42" s="80" t="s">
        <v>127</v>
      </c>
      <c r="D42" s="44">
        <v>93182</v>
      </c>
      <c r="E42" s="81">
        <f t="shared" si="0"/>
        <v>1.0916345312275399E-2</v>
      </c>
    </row>
    <row r="43" spans="2:13" ht="15.75" x14ac:dyDescent="0.25">
      <c r="B43" s="79" t="s">
        <v>128</v>
      </c>
      <c r="C43" s="80" t="s">
        <v>129</v>
      </c>
      <c r="D43" s="44">
        <v>110920</v>
      </c>
      <c r="E43" s="81">
        <f t="shared" si="0"/>
        <v>1.2994366101152448E-2</v>
      </c>
    </row>
    <row r="44" spans="2:13" ht="15.75" x14ac:dyDescent="0.25">
      <c r="B44" s="79" t="s">
        <v>130</v>
      </c>
      <c r="C44" s="80" t="s">
        <v>131</v>
      </c>
      <c r="D44" s="44">
        <v>91894</v>
      </c>
      <c r="E44" s="81">
        <f t="shared" si="0"/>
        <v>1.0765455089247233E-2</v>
      </c>
    </row>
    <row r="45" spans="2:13" ht="15.75" x14ac:dyDescent="0.25">
      <c r="B45" s="79" t="s">
        <v>132</v>
      </c>
      <c r="C45" s="80" t="s">
        <v>133</v>
      </c>
      <c r="D45" s="44">
        <v>41622</v>
      </c>
      <c r="E45" s="81">
        <f t="shared" si="0"/>
        <v>4.8760503593776343E-3</v>
      </c>
    </row>
    <row r="46" spans="2:13" ht="15.75" x14ac:dyDescent="0.25">
      <c r="B46" s="79" t="s">
        <v>134</v>
      </c>
      <c r="C46" s="80" t="s">
        <v>135</v>
      </c>
      <c r="D46" s="44">
        <v>2937082</v>
      </c>
      <c r="E46" s="81">
        <f t="shared" si="0"/>
        <v>0.34408148915529241</v>
      </c>
    </row>
    <row r="47" spans="2:13" ht="15.75" x14ac:dyDescent="0.25">
      <c r="B47" s="79" t="s">
        <v>136</v>
      </c>
      <c r="C47" s="80" t="s">
        <v>137</v>
      </c>
      <c r="D47" s="44">
        <v>1072264</v>
      </c>
      <c r="E47" s="81">
        <f t="shared" si="0"/>
        <v>0.12561657927412664</v>
      </c>
    </row>
    <row r="48" spans="2:13" ht="16.5" thickBot="1" x14ac:dyDescent="0.3">
      <c r="B48" s="82" t="s">
        <v>138</v>
      </c>
      <c r="C48" s="83" t="s">
        <v>46</v>
      </c>
      <c r="D48" s="40">
        <f>SUM(D5:D47)</f>
        <v>8536007</v>
      </c>
      <c r="E48" s="84">
        <f t="shared" si="0"/>
        <v>1</v>
      </c>
    </row>
    <row r="49" spans="4:4" x14ac:dyDescent="0.2">
      <c r="D49" s="28"/>
    </row>
  </sheetData>
  <mergeCells count="3">
    <mergeCell ref="B3:C3"/>
    <mergeCell ref="D3:E3"/>
    <mergeCell ref="B2:E2"/>
  </mergeCells>
  <phoneticPr fontId="7" type="noConversion"/>
  <printOptions horizontalCentered="1" verticalCentered="1"/>
  <pageMargins left="0.27559055118110237" right="0.27559055118110237" top="0.27559055118110237" bottom="0.55118110236220474" header="0.19685039370078741" footer="0.15748031496062992"/>
  <pageSetup scale="83"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3"/>
  <sheetViews>
    <sheetView workbookViewId="0">
      <selection activeCell="I25" sqref="I25"/>
    </sheetView>
  </sheetViews>
  <sheetFormatPr defaultRowHeight="15" x14ac:dyDescent="0.2"/>
  <cols>
    <col min="2" max="2" width="9.42578125" customWidth="1"/>
    <col min="3" max="3" width="19.28515625" customWidth="1"/>
    <col min="4" max="4" width="33.140625" customWidth="1"/>
    <col min="5" max="16384" width="9.140625" style="9"/>
  </cols>
  <sheetData>
    <row r="1" spans="2:4" ht="15.75" thickBot="1" x14ac:dyDescent="0.25"/>
    <row r="2" spans="2:4" ht="57.75" customHeight="1" x14ac:dyDescent="0.2">
      <c r="B2" s="122" t="s">
        <v>205</v>
      </c>
      <c r="C2" s="123"/>
      <c r="D2" s="124"/>
    </row>
    <row r="3" spans="2:4" ht="65.25" customHeight="1" x14ac:dyDescent="0.2">
      <c r="B3" s="120" t="s">
        <v>47</v>
      </c>
      <c r="C3" s="121"/>
      <c r="D3" s="85" t="s">
        <v>206</v>
      </c>
    </row>
    <row r="4" spans="2:4" x14ac:dyDescent="0.2">
      <c r="B4" s="76" t="s">
        <v>49</v>
      </c>
      <c r="C4" s="77" t="s">
        <v>32</v>
      </c>
      <c r="D4" s="86"/>
    </row>
    <row r="5" spans="2:4" ht="15.75" x14ac:dyDescent="0.25">
      <c r="B5" s="88"/>
      <c r="C5" s="89" t="s">
        <v>33</v>
      </c>
      <c r="D5" s="90">
        <v>79976</v>
      </c>
    </row>
    <row r="6" spans="2:4" ht="15.75" x14ac:dyDescent="0.25">
      <c r="B6" s="88" t="s">
        <v>54</v>
      </c>
      <c r="C6" s="89" t="s">
        <v>55</v>
      </c>
      <c r="D6" s="90">
        <v>85098</v>
      </c>
    </row>
    <row r="7" spans="2:4" ht="15.75" x14ac:dyDescent="0.25">
      <c r="B7" s="88" t="s">
        <v>56</v>
      </c>
      <c r="C7" s="89" t="s">
        <v>57</v>
      </c>
      <c r="D7" s="90">
        <v>102817</v>
      </c>
    </row>
    <row r="8" spans="2:4" ht="15.75" x14ac:dyDescent="0.25">
      <c r="B8" s="88" t="s">
        <v>58</v>
      </c>
      <c r="C8" s="89" t="s">
        <v>59</v>
      </c>
      <c r="D8" s="90">
        <v>155813</v>
      </c>
    </row>
    <row r="9" spans="2:4" ht="15.75" x14ac:dyDescent="0.25">
      <c r="B9" s="88" t="s">
        <v>60</v>
      </c>
      <c r="C9" s="89" t="s">
        <v>61</v>
      </c>
      <c r="D9" s="90">
        <v>105483</v>
      </c>
    </row>
    <row r="10" spans="2:4" ht="15.75" x14ac:dyDescent="0.25">
      <c r="B10" s="88" t="s">
        <v>62</v>
      </c>
      <c r="C10" s="89" t="s">
        <v>63</v>
      </c>
      <c r="D10" s="90">
        <v>144967</v>
      </c>
    </row>
    <row r="11" spans="2:4" ht="15.75" x14ac:dyDescent="0.25">
      <c r="B11" s="88" t="s">
        <v>64</v>
      </c>
      <c r="C11" s="89" t="s">
        <v>65</v>
      </c>
      <c r="D11" s="90">
        <v>57351</v>
      </c>
    </row>
    <row r="12" spans="2:4" ht="15.75" x14ac:dyDescent="0.25">
      <c r="B12" s="88" t="s">
        <v>66</v>
      </c>
      <c r="C12" s="89" t="s">
        <v>67</v>
      </c>
      <c r="D12" s="90">
        <v>56299</v>
      </c>
    </row>
    <row r="13" spans="2:4" ht="15.75" x14ac:dyDescent="0.25">
      <c r="B13" s="88" t="s">
        <v>68</v>
      </c>
      <c r="C13" s="89" t="s">
        <v>69</v>
      </c>
      <c r="D13" s="90">
        <v>152475</v>
      </c>
    </row>
    <row r="14" spans="2:4" ht="15.75" x14ac:dyDescent="0.25">
      <c r="B14" s="88" t="s">
        <v>70</v>
      </c>
      <c r="C14" s="89" t="s">
        <v>71</v>
      </c>
      <c r="D14" s="90">
        <v>56046</v>
      </c>
    </row>
    <row r="15" spans="2:4" ht="15.75" x14ac:dyDescent="0.25">
      <c r="B15" s="88" t="s">
        <v>72</v>
      </c>
      <c r="C15" s="89" t="s">
        <v>73</v>
      </c>
      <c r="D15" s="90">
        <v>79429</v>
      </c>
    </row>
    <row r="16" spans="2:4" ht="15.75" x14ac:dyDescent="0.25">
      <c r="B16" s="88" t="s">
        <v>74</v>
      </c>
      <c r="C16" s="89" t="s">
        <v>75</v>
      </c>
      <c r="D16" s="90">
        <v>46248</v>
      </c>
    </row>
    <row r="17" spans="2:4" ht="15.75" x14ac:dyDescent="0.25">
      <c r="B17" s="88" t="s">
        <v>76</v>
      </c>
      <c r="C17" s="89" t="s">
        <v>77</v>
      </c>
      <c r="D17" s="90">
        <v>210060</v>
      </c>
    </row>
    <row r="18" spans="2:4" ht="15.75" x14ac:dyDescent="0.25">
      <c r="B18" s="88" t="s">
        <v>78</v>
      </c>
      <c r="C18" s="89" t="s">
        <v>79</v>
      </c>
      <c r="D18" s="90">
        <v>155340</v>
      </c>
    </row>
    <row r="19" spans="2:4" ht="15.75" x14ac:dyDescent="0.25">
      <c r="B19" s="88" t="s">
        <v>80</v>
      </c>
      <c r="C19" s="89" t="s">
        <v>81</v>
      </c>
      <c r="D19" s="90">
        <v>44352</v>
      </c>
    </row>
    <row r="20" spans="2:4" ht="15.75" x14ac:dyDescent="0.25">
      <c r="B20" s="88" t="s">
        <v>82</v>
      </c>
      <c r="C20" s="89" t="s">
        <v>83</v>
      </c>
      <c r="D20" s="90">
        <v>103376</v>
      </c>
    </row>
    <row r="21" spans="2:4" ht="15.75" x14ac:dyDescent="0.25">
      <c r="B21" s="88" t="s">
        <v>84</v>
      </c>
      <c r="C21" s="89" t="s">
        <v>85</v>
      </c>
      <c r="D21" s="90">
        <v>121825</v>
      </c>
    </row>
    <row r="22" spans="2:4" ht="15.75" x14ac:dyDescent="0.25">
      <c r="B22" s="88" t="s">
        <v>86</v>
      </c>
      <c r="C22" s="89" t="s">
        <v>87</v>
      </c>
      <c r="D22" s="90">
        <v>94715</v>
      </c>
    </row>
    <row r="23" spans="2:4" ht="15.75" x14ac:dyDescent="0.25">
      <c r="B23" s="88" t="s">
        <v>88</v>
      </c>
      <c r="C23" s="89" t="s">
        <v>89</v>
      </c>
      <c r="D23" s="90">
        <v>70932</v>
      </c>
    </row>
    <row r="24" spans="2:4" ht="15.75" x14ac:dyDescent="0.25">
      <c r="B24" s="88" t="s">
        <v>90</v>
      </c>
      <c r="C24" s="89" t="s">
        <v>91</v>
      </c>
      <c r="D24" s="90">
        <v>65962</v>
      </c>
    </row>
    <row r="25" spans="2:4" ht="15.75" x14ac:dyDescent="0.25">
      <c r="B25" s="88" t="s">
        <v>92</v>
      </c>
      <c r="C25" s="89" t="s">
        <v>93</v>
      </c>
      <c r="D25" s="90">
        <v>83449</v>
      </c>
    </row>
    <row r="26" spans="2:4" ht="15.75" x14ac:dyDescent="0.25">
      <c r="B26" s="88" t="s">
        <v>94</v>
      </c>
      <c r="C26" s="89" t="s">
        <v>95</v>
      </c>
      <c r="D26" s="90">
        <v>51599</v>
      </c>
    </row>
    <row r="27" spans="2:4" ht="15.75" x14ac:dyDescent="0.25">
      <c r="B27" s="88" t="s">
        <v>96</v>
      </c>
      <c r="C27" s="89" t="s">
        <v>97</v>
      </c>
      <c r="D27" s="90">
        <v>167864</v>
      </c>
    </row>
    <row r="28" spans="2:4" ht="15.75" x14ac:dyDescent="0.25">
      <c r="B28" s="88" t="s">
        <v>98</v>
      </c>
      <c r="C28" s="89" t="s">
        <v>99</v>
      </c>
      <c r="D28" s="90">
        <v>53001</v>
      </c>
    </row>
    <row r="29" spans="2:4" ht="15.75" x14ac:dyDescent="0.25">
      <c r="B29" s="88" t="s">
        <v>100</v>
      </c>
      <c r="C29" s="89" t="s">
        <v>101</v>
      </c>
      <c r="D29" s="90">
        <v>95734</v>
      </c>
    </row>
    <row r="30" spans="2:4" ht="15.75" x14ac:dyDescent="0.25">
      <c r="B30" s="88" t="s">
        <v>102</v>
      </c>
      <c r="C30" s="89" t="s">
        <v>103</v>
      </c>
      <c r="D30" s="90">
        <v>39291</v>
      </c>
    </row>
    <row r="31" spans="2:4" x14ac:dyDescent="0.25">
      <c r="B31" s="88" t="s">
        <v>104</v>
      </c>
      <c r="C31" s="89" t="s">
        <v>105</v>
      </c>
      <c r="D31" s="90">
        <v>120587</v>
      </c>
    </row>
    <row r="32" spans="2:4" ht="15.75" x14ac:dyDescent="0.25">
      <c r="B32" s="88" t="s">
        <v>106</v>
      </c>
      <c r="C32" s="89" t="s">
        <v>107</v>
      </c>
      <c r="D32" s="90">
        <v>78669</v>
      </c>
    </row>
    <row r="33" spans="2:12" ht="15.75" x14ac:dyDescent="0.25">
      <c r="B33" s="88" t="s">
        <v>108</v>
      </c>
      <c r="C33" s="89" t="s">
        <v>109</v>
      </c>
      <c r="D33" s="90">
        <v>73902</v>
      </c>
    </row>
    <row r="34" spans="2:12" ht="15.75" x14ac:dyDescent="0.25">
      <c r="B34" s="88" t="s">
        <v>110</v>
      </c>
      <c r="C34" s="89" t="s">
        <v>111</v>
      </c>
      <c r="D34" s="90">
        <v>186322</v>
      </c>
    </row>
    <row r="35" spans="2:12" ht="15.75" x14ac:dyDescent="0.25">
      <c r="B35" s="88" t="s">
        <v>112</v>
      </c>
      <c r="C35" s="89" t="s">
        <v>113</v>
      </c>
      <c r="D35" s="90">
        <v>69296</v>
      </c>
    </row>
    <row r="36" spans="2:12" ht="15.75" x14ac:dyDescent="0.25">
      <c r="B36" s="88" t="s">
        <v>114</v>
      </c>
      <c r="C36" s="89" t="s">
        <v>115</v>
      </c>
      <c r="D36" s="90">
        <v>48825</v>
      </c>
    </row>
    <row r="37" spans="2:12" ht="15.75" x14ac:dyDescent="0.25">
      <c r="B37" s="88" t="s">
        <v>116</v>
      </c>
      <c r="C37" s="89" t="s">
        <v>117</v>
      </c>
      <c r="D37" s="90">
        <v>112978</v>
      </c>
    </row>
    <row r="38" spans="2:12" ht="15.75" x14ac:dyDescent="0.25">
      <c r="B38" s="88" t="s">
        <v>118</v>
      </c>
      <c r="C38" s="89" t="s">
        <v>119</v>
      </c>
      <c r="D38" s="90">
        <v>105810</v>
      </c>
    </row>
    <row r="39" spans="2:12" ht="15.75" x14ac:dyDescent="0.25">
      <c r="B39" s="88" t="s">
        <v>120</v>
      </c>
      <c r="C39" s="89" t="s">
        <v>121</v>
      </c>
      <c r="D39" s="90">
        <v>57554</v>
      </c>
    </row>
    <row r="40" spans="2:12" ht="15.75" x14ac:dyDescent="0.25">
      <c r="B40" s="88" t="s">
        <v>122</v>
      </c>
      <c r="C40" s="89" t="s">
        <v>123</v>
      </c>
      <c r="D40" s="90">
        <v>195901</v>
      </c>
    </row>
    <row r="41" spans="2:12" ht="15.75" x14ac:dyDescent="0.25">
      <c r="B41" s="88" t="s">
        <v>124</v>
      </c>
      <c r="C41" s="89" t="s">
        <v>125</v>
      </c>
      <c r="D41" s="90">
        <v>39215</v>
      </c>
    </row>
    <row r="42" spans="2:12" ht="15.75" x14ac:dyDescent="0.25">
      <c r="B42" s="88" t="s">
        <v>126</v>
      </c>
      <c r="C42" s="89" t="s">
        <v>127</v>
      </c>
      <c r="D42" s="90">
        <v>56866</v>
      </c>
    </row>
    <row r="43" spans="2:12" ht="15.75" x14ac:dyDescent="0.25">
      <c r="B43" s="88" t="s">
        <v>128</v>
      </c>
      <c r="C43" s="89" t="s">
        <v>129</v>
      </c>
      <c r="D43" s="90">
        <v>74887</v>
      </c>
    </row>
    <row r="44" spans="2:12" ht="15.75" x14ac:dyDescent="0.25">
      <c r="B44" s="88" t="s">
        <v>130</v>
      </c>
      <c r="C44" s="89" t="s">
        <v>131</v>
      </c>
      <c r="D44" s="90">
        <v>50942</v>
      </c>
      <c r="L44" s="21"/>
    </row>
    <row r="45" spans="2:12" ht="15.75" x14ac:dyDescent="0.25">
      <c r="B45" s="88" t="s">
        <v>132</v>
      </c>
      <c r="C45" s="89" t="s">
        <v>133</v>
      </c>
      <c r="D45" s="90">
        <v>57116</v>
      </c>
    </row>
    <row r="46" spans="2:12" ht="15.75" x14ac:dyDescent="0.25">
      <c r="B46" s="88" t="s">
        <v>134</v>
      </c>
      <c r="C46" s="89" t="s">
        <v>135</v>
      </c>
      <c r="D46" s="90">
        <v>74288</v>
      </c>
    </row>
    <row r="47" spans="2:12" ht="15.75" x14ac:dyDescent="0.25">
      <c r="B47" s="88">
        <v>421</v>
      </c>
      <c r="C47" s="89" t="s">
        <v>135</v>
      </c>
      <c r="D47" s="90">
        <v>100446</v>
      </c>
    </row>
    <row r="48" spans="2:12" ht="15.75" x14ac:dyDescent="0.25">
      <c r="B48" s="88">
        <v>431</v>
      </c>
      <c r="C48" s="89" t="s">
        <v>135</v>
      </c>
      <c r="D48" s="90">
        <v>134551</v>
      </c>
    </row>
    <row r="49" spans="2:4" ht="15.75" x14ac:dyDescent="0.25">
      <c r="B49" s="88">
        <v>441</v>
      </c>
      <c r="C49" s="89" t="s">
        <v>135</v>
      </c>
      <c r="D49" s="90">
        <v>101788</v>
      </c>
    </row>
    <row r="50" spans="2:4" ht="15.75" x14ac:dyDescent="0.25">
      <c r="B50" s="88">
        <v>451</v>
      </c>
      <c r="C50" s="89" t="s">
        <v>135</v>
      </c>
      <c r="D50" s="90">
        <v>81185</v>
      </c>
    </row>
    <row r="51" spans="2:4" ht="15.75" x14ac:dyDescent="0.25">
      <c r="B51" s="88">
        <v>461</v>
      </c>
      <c r="C51" s="89" t="s">
        <v>135</v>
      </c>
      <c r="D51" s="90">
        <v>125098</v>
      </c>
    </row>
    <row r="52" spans="2:4" ht="15.75" x14ac:dyDescent="0.25">
      <c r="B52" s="88" t="s">
        <v>136</v>
      </c>
      <c r="C52" s="89" t="s">
        <v>137</v>
      </c>
      <c r="D52" s="90">
        <v>180892</v>
      </c>
    </row>
    <row r="53" spans="2:4" ht="16.5" thickBot="1" x14ac:dyDescent="0.3">
      <c r="B53" s="82" t="s">
        <v>138</v>
      </c>
      <c r="C53" s="83" t="s">
        <v>46</v>
      </c>
      <c r="D53" s="87">
        <f>SUM(D5:D52)</f>
        <v>4606620</v>
      </c>
    </row>
  </sheetData>
  <mergeCells count="2">
    <mergeCell ref="B3:C3"/>
    <mergeCell ref="B2:D2"/>
  </mergeCells>
  <phoneticPr fontId="7" type="noConversion"/>
  <printOptions horizontalCentered="1" verticalCentered="1"/>
  <pageMargins left="0.27559055118110237" right="0.27559055118110237" top="0.27559055118110237" bottom="0.55118110236220474" header="0.19685039370078741" footer="0.15748031496062992"/>
  <pageSetup scale="7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8"/>
  <sheetViews>
    <sheetView workbookViewId="0">
      <selection activeCell="C31" sqref="C31"/>
    </sheetView>
  </sheetViews>
  <sheetFormatPr defaultRowHeight="12.75" x14ac:dyDescent="0.2"/>
  <cols>
    <col min="1" max="1" width="12.140625" customWidth="1"/>
    <col min="2" max="2" width="33.140625" customWidth="1"/>
    <col min="3" max="3" width="35.85546875" customWidth="1"/>
  </cols>
  <sheetData>
    <row r="1" spans="2:3" ht="16.5" thickBot="1" x14ac:dyDescent="0.3">
      <c r="B1" s="116"/>
      <c r="C1" s="116"/>
    </row>
    <row r="2" spans="2:3" ht="45" customHeight="1" x14ac:dyDescent="0.2">
      <c r="B2" s="117" t="s">
        <v>207</v>
      </c>
      <c r="C2" s="119"/>
    </row>
    <row r="3" spans="2:3" x14ac:dyDescent="0.2">
      <c r="B3" s="76" t="s">
        <v>30</v>
      </c>
      <c r="C3" s="86" t="s">
        <v>48</v>
      </c>
    </row>
    <row r="4" spans="2:3" ht="15" x14ac:dyDescent="0.25">
      <c r="B4" s="91" t="s">
        <v>162</v>
      </c>
      <c r="C4" s="45">
        <v>72633</v>
      </c>
    </row>
    <row r="5" spans="2:3" ht="15" x14ac:dyDescent="0.25">
      <c r="B5" s="91" t="s">
        <v>163</v>
      </c>
      <c r="C5" s="45">
        <v>72855</v>
      </c>
    </row>
    <row r="6" spans="2:3" ht="15" x14ac:dyDescent="0.25">
      <c r="B6" s="91" t="s">
        <v>167</v>
      </c>
      <c r="C6" s="45">
        <v>72946</v>
      </c>
    </row>
    <row r="7" spans="2:3" ht="15" x14ac:dyDescent="0.25">
      <c r="B7" s="91" t="s">
        <v>171</v>
      </c>
      <c r="C7" s="45">
        <v>72808</v>
      </c>
    </row>
    <row r="8" spans="2:3" ht="15.75" thickBot="1" x14ac:dyDescent="0.3">
      <c r="B8" s="92" t="s">
        <v>180</v>
      </c>
      <c r="C8" s="75">
        <v>72671</v>
      </c>
    </row>
  </sheetData>
  <mergeCells count="2">
    <mergeCell ref="B1:C1"/>
    <mergeCell ref="B2:C2"/>
  </mergeCells>
  <phoneticPr fontId="16"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15"/>
  <sheetViews>
    <sheetView zoomScaleNormal="100" workbookViewId="0">
      <selection activeCell="D25" sqref="D25"/>
    </sheetView>
  </sheetViews>
  <sheetFormatPr defaultColWidth="11.42578125" defaultRowHeight="12.75" x14ac:dyDescent="0.2"/>
  <cols>
    <col min="2" max="2" width="6.28515625" customWidth="1"/>
    <col min="3" max="3" width="18.28515625" style="7" customWidth="1"/>
    <col min="4" max="4" width="24.28515625" customWidth="1"/>
    <col min="5" max="6" width="13.85546875" bestFit="1" customWidth="1"/>
  </cols>
  <sheetData>
    <row r="1" spans="2:8" ht="13.5" thickBot="1" x14ac:dyDescent="0.25"/>
    <row r="2" spans="2:8" ht="57.75" customHeight="1" x14ac:dyDescent="0.2">
      <c r="B2" s="95" t="s">
        <v>208</v>
      </c>
      <c r="C2" s="96"/>
      <c r="D2" s="96"/>
      <c r="E2" s="96"/>
      <c r="F2" s="97"/>
    </row>
    <row r="3" spans="2:8" ht="23.25" customHeight="1" x14ac:dyDescent="0.2">
      <c r="B3" s="94" t="s">
        <v>45</v>
      </c>
      <c r="C3" s="93" t="s">
        <v>9</v>
      </c>
      <c r="D3" s="93" t="s">
        <v>139</v>
      </c>
      <c r="E3" s="93" t="s">
        <v>141</v>
      </c>
      <c r="F3" s="103"/>
    </row>
    <row r="4" spans="2:8" x14ac:dyDescent="0.2">
      <c r="B4" s="94"/>
      <c r="C4" s="93"/>
      <c r="D4" s="93"/>
      <c r="E4" s="37" t="s">
        <v>15</v>
      </c>
      <c r="F4" s="48" t="s">
        <v>16</v>
      </c>
    </row>
    <row r="5" spans="2:8" ht="15" x14ac:dyDescent="0.25">
      <c r="B5" s="42">
        <f>k_total_tec_0526!B6</f>
        <v>1</v>
      </c>
      <c r="C5" s="43" t="str">
        <f>k_total_tec_0526!C6</f>
        <v>METROPOLITAN LIFE</v>
      </c>
      <c r="D5" s="44">
        <f>E5+F5</f>
        <v>1180124</v>
      </c>
      <c r="E5" s="44">
        <v>559975</v>
      </c>
      <c r="F5" s="45">
        <v>620149</v>
      </c>
      <c r="G5" s="4"/>
      <c r="H5" s="4"/>
    </row>
    <row r="6" spans="2:8" ht="15" x14ac:dyDescent="0.25">
      <c r="B6" s="46">
        <f>k_total_tec_0526!B7</f>
        <v>2</v>
      </c>
      <c r="C6" s="43" t="str">
        <f>k_total_tec_0526!C7</f>
        <v>AZT VIITORUL TAU</v>
      </c>
      <c r="D6" s="44">
        <f t="shared" ref="D6:D11" si="0">E6+F6</f>
        <v>1723718</v>
      </c>
      <c r="E6" s="44">
        <v>820598</v>
      </c>
      <c r="F6" s="45">
        <v>903120</v>
      </c>
      <c r="G6" s="4"/>
      <c r="H6" s="4"/>
    </row>
    <row r="7" spans="2:8" ht="15" x14ac:dyDescent="0.25">
      <c r="B7" s="46">
        <f>k_total_tec_0526!B8</f>
        <v>3</v>
      </c>
      <c r="C7" s="47" t="str">
        <f>k_total_tec_0526!C8</f>
        <v>BCR</v>
      </c>
      <c r="D7" s="44">
        <f t="shared" si="0"/>
        <v>839745</v>
      </c>
      <c r="E7" s="44">
        <v>393044</v>
      </c>
      <c r="F7" s="45">
        <v>446701</v>
      </c>
      <c r="G7" s="4"/>
      <c r="H7" s="4"/>
    </row>
    <row r="8" spans="2:8" ht="15" x14ac:dyDescent="0.25">
      <c r="B8" s="46">
        <f>k_total_tec_0526!B9</f>
        <v>4</v>
      </c>
      <c r="C8" s="47" t="str">
        <f>k_total_tec_0526!C9</f>
        <v>BRD</v>
      </c>
      <c r="D8" s="44">
        <f t="shared" si="0"/>
        <v>628558</v>
      </c>
      <c r="E8" s="44">
        <v>292802</v>
      </c>
      <c r="F8" s="45">
        <v>335756</v>
      </c>
      <c r="G8" s="4"/>
      <c r="H8" s="4"/>
    </row>
    <row r="9" spans="2:8" ht="15" x14ac:dyDescent="0.25">
      <c r="B9" s="46">
        <f>k_total_tec_0526!B10</f>
        <v>5</v>
      </c>
      <c r="C9" s="47" t="str">
        <f>k_total_tec_0526!C10</f>
        <v>VITAL</v>
      </c>
      <c r="D9" s="44">
        <f t="shared" si="0"/>
        <v>1089934</v>
      </c>
      <c r="E9" s="44">
        <v>509315</v>
      </c>
      <c r="F9" s="45">
        <v>580619</v>
      </c>
      <c r="G9" s="4"/>
      <c r="H9" s="4"/>
    </row>
    <row r="10" spans="2:8" ht="15" x14ac:dyDescent="0.25">
      <c r="B10" s="46">
        <f>k_total_tec_0526!B11</f>
        <v>6</v>
      </c>
      <c r="C10" s="47" t="str">
        <f>k_total_tec_0526!C11</f>
        <v>ARIPI</v>
      </c>
      <c r="D10" s="44">
        <f t="shared" si="0"/>
        <v>932179</v>
      </c>
      <c r="E10" s="44">
        <v>437441</v>
      </c>
      <c r="F10" s="45">
        <v>494738</v>
      </c>
      <c r="G10" s="4"/>
      <c r="H10" s="4"/>
    </row>
    <row r="11" spans="2:8" ht="15" x14ac:dyDescent="0.25">
      <c r="B11" s="46">
        <f>k_total_tec_0526!B12</f>
        <v>7</v>
      </c>
      <c r="C11" s="47" t="s">
        <v>38</v>
      </c>
      <c r="D11" s="44">
        <f t="shared" si="0"/>
        <v>2141749</v>
      </c>
      <c r="E11" s="44">
        <v>1055561</v>
      </c>
      <c r="F11" s="45">
        <v>1086188</v>
      </c>
      <c r="G11" s="4"/>
      <c r="H11" s="4"/>
    </row>
    <row r="12" spans="2:8" ht="15.75" thickBot="1" x14ac:dyDescent="0.3">
      <c r="B12" s="125" t="s">
        <v>46</v>
      </c>
      <c r="C12" s="126"/>
      <c r="D12" s="40">
        <f>SUM(D5:D11)</f>
        <v>8536007</v>
      </c>
      <c r="E12" s="40">
        <f>SUM(E5:E11)</f>
        <v>4068736</v>
      </c>
      <c r="F12" s="41">
        <f>SUM(F5:F11)</f>
        <v>4467271</v>
      </c>
      <c r="G12" s="4"/>
      <c r="H12" s="4"/>
    </row>
    <row r="14" spans="2:8" x14ac:dyDescent="0.2">
      <c r="B14" s="11"/>
      <c r="C14" s="12"/>
    </row>
    <row r="15" spans="2:8" x14ac:dyDescent="0.2">
      <c r="B15" s="15"/>
      <c r="C15" s="15"/>
    </row>
  </sheetData>
  <mergeCells count="6">
    <mergeCell ref="B12:C12"/>
    <mergeCell ref="D3:D4"/>
    <mergeCell ref="E3:F3"/>
    <mergeCell ref="B3:B4"/>
    <mergeCell ref="C3:C4"/>
    <mergeCell ref="B2:F2"/>
  </mergeCells>
  <phoneticPr fontId="0" type="noConversion"/>
  <printOptions horizontalCentered="1" verticalCentered="1"/>
  <pageMargins left="0.74803149606299213" right="0.74803149606299213" top="0.98425196850393704" bottom="0.98425196850393704" header="0.51181102362204722" footer="0.51181102362204722"/>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P24" sqref="P24"/>
    </sheetView>
  </sheetViews>
  <sheetFormatPr defaultRowHeight="12.75" x14ac:dyDescent="0.2"/>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S17"/>
  <sheetViews>
    <sheetView zoomScaleNormal="100" workbookViewId="0">
      <selection activeCell="K28" sqref="K28"/>
    </sheetView>
  </sheetViews>
  <sheetFormatPr defaultColWidth="11.42578125" defaultRowHeight="12.75" x14ac:dyDescent="0.2"/>
  <cols>
    <col min="2" max="2" width="6.28515625" customWidth="1"/>
    <col min="3" max="3" width="18.42578125" style="7" customWidth="1"/>
    <col min="4" max="4" width="17.140625" customWidth="1"/>
    <col min="5" max="5" width="9" bestFit="1" customWidth="1"/>
    <col min="6" max="7" width="10.140625" bestFit="1" customWidth="1"/>
    <col min="8" max="8" width="11.28515625" bestFit="1" customWidth="1"/>
    <col min="9" max="10" width="9" bestFit="1" customWidth="1"/>
    <col min="11"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9" ht="13.5" thickBot="1" x14ac:dyDescent="0.25"/>
    <row r="2" spans="2:19" ht="56.25" customHeight="1" x14ac:dyDescent="0.2">
      <c r="B2" s="95" t="s">
        <v>209</v>
      </c>
      <c r="C2" s="96"/>
      <c r="D2" s="96"/>
      <c r="E2" s="96"/>
      <c r="F2" s="96"/>
      <c r="G2" s="96"/>
      <c r="H2" s="96"/>
      <c r="I2" s="96"/>
      <c r="J2" s="96"/>
      <c r="K2" s="96"/>
      <c r="L2" s="96"/>
      <c r="M2" s="96"/>
      <c r="N2" s="96"/>
      <c r="O2" s="96"/>
      <c r="P2" s="97"/>
    </row>
    <row r="3" spans="2:19" ht="23.25" customHeight="1" x14ac:dyDescent="0.2">
      <c r="B3" s="94" t="s">
        <v>45</v>
      </c>
      <c r="C3" s="93" t="s">
        <v>9</v>
      </c>
      <c r="D3" s="93" t="s">
        <v>139</v>
      </c>
      <c r="E3" s="127"/>
      <c r="F3" s="128"/>
      <c r="G3" s="128"/>
      <c r="H3" s="129"/>
      <c r="I3" s="93" t="s">
        <v>141</v>
      </c>
      <c r="J3" s="93"/>
      <c r="K3" s="93"/>
      <c r="L3" s="93"/>
      <c r="M3" s="93"/>
      <c r="N3" s="93"/>
      <c r="O3" s="93"/>
      <c r="P3" s="103"/>
    </row>
    <row r="4" spans="2:19" ht="23.25" customHeight="1" x14ac:dyDescent="0.2">
      <c r="B4" s="94"/>
      <c r="C4" s="93"/>
      <c r="D4" s="93"/>
      <c r="E4" s="93" t="s">
        <v>46</v>
      </c>
      <c r="F4" s="93"/>
      <c r="G4" s="93"/>
      <c r="H4" s="93"/>
      <c r="I4" s="93" t="s">
        <v>17</v>
      </c>
      <c r="J4" s="93"/>
      <c r="K4" s="93"/>
      <c r="L4" s="93"/>
      <c r="M4" s="93" t="s">
        <v>18</v>
      </c>
      <c r="N4" s="93"/>
      <c r="O4" s="93"/>
      <c r="P4" s="103"/>
    </row>
    <row r="5" spans="2:19" ht="47.25" customHeight="1" x14ac:dyDescent="0.2">
      <c r="B5" s="94"/>
      <c r="C5" s="93"/>
      <c r="D5" s="93"/>
      <c r="E5" s="37" t="s">
        <v>19</v>
      </c>
      <c r="F5" s="37" t="s">
        <v>20</v>
      </c>
      <c r="G5" s="37" t="s">
        <v>35</v>
      </c>
      <c r="H5" s="37" t="s">
        <v>34</v>
      </c>
      <c r="I5" s="37" t="s">
        <v>19</v>
      </c>
      <c r="J5" s="37" t="s">
        <v>20</v>
      </c>
      <c r="K5" s="37" t="s">
        <v>35</v>
      </c>
      <c r="L5" s="37" t="s">
        <v>34</v>
      </c>
      <c r="M5" s="37" t="s">
        <v>19</v>
      </c>
      <c r="N5" s="37" t="s">
        <v>20</v>
      </c>
      <c r="O5" s="37" t="s">
        <v>35</v>
      </c>
      <c r="P5" s="48" t="s">
        <v>34</v>
      </c>
    </row>
    <row r="6" spans="2:19" ht="18" hidden="1" customHeight="1" x14ac:dyDescent="0.25">
      <c r="B6" s="31"/>
      <c r="C6" s="16"/>
      <c r="D6" s="17" t="s">
        <v>21</v>
      </c>
      <c r="E6" s="17" t="s">
        <v>22</v>
      </c>
      <c r="F6" s="17" t="s">
        <v>23</v>
      </c>
      <c r="G6" s="17"/>
      <c r="H6" s="17" t="s">
        <v>24</v>
      </c>
      <c r="I6" s="17" t="s">
        <v>22</v>
      </c>
      <c r="J6" s="17" t="s">
        <v>23</v>
      </c>
      <c r="K6" s="17"/>
      <c r="L6" s="17" t="s">
        <v>24</v>
      </c>
      <c r="M6" s="17" t="s">
        <v>25</v>
      </c>
      <c r="N6" s="17" t="s">
        <v>26</v>
      </c>
      <c r="O6" s="17"/>
      <c r="P6" s="18" t="s">
        <v>27</v>
      </c>
    </row>
    <row r="7" spans="2:19" ht="15" x14ac:dyDescent="0.25">
      <c r="B7" s="42">
        <f>k_total_tec_0526!B6</f>
        <v>1</v>
      </c>
      <c r="C7" s="43" t="str">
        <f>k_total_tec_0526!C6</f>
        <v>METROPOLITAN LIFE</v>
      </c>
      <c r="D7" s="44">
        <f>SUM(E7+F7+G7+H7)</f>
        <v>1180124</v>
      </c>
      <c r="E7" s="44">
        <f>I7+M7</f>
        <v>92357</v>
      </c>
      <c r="F7" s="44">
        <f>J7+N7</f>
        <v>259704</v>
      </c>
      <c r="G7" s="44">
        <f>K7+O7</f>
        <v>412060</v>
      </c>
      <c r="H7" s="44">
        <f>L7+P7</f>
        <v>416003</v>
      </c>
      <c r="I7" s="44">
        <v>42714</v>
      </c>
      <c r="J7" s="44">
        <v>120227</v>
      </c>
      <c r="K7" s="44">
        <v>191782</v>
      </c>
      <c r="L7" s="44">
        <v>205252</v>
      </c>
      <c r="M7" s="44">
        <v>49643</v>
      </c>
      <c r="N7" s="44">
        <v>139477</v>
      </c>
      <c r="O7" s="44">
        <v>220278</v>
      </c>
      <c r="P7" s="45">
        <v>210751</v>
      </c>
    </row>
    <row r="8" spans="2:19" ht="15" x14ac:dyDescent="0.25">
      <c r="B8" s="46">
        <f>k_total_tec_0526!B7</f>
        <v>2</v>
      </c>
      <c r="C8" s="43" t="str">
        <f>k_total_tec_0526!C7</f>
        <v>AZT VIITORUL TAU</v>
      </c>
      <c r="D8" s="44">
        <f t="shared" ref="D8:D13" si="0">SUM(E8+F8+G8+H8)</f>
        <v>1723718</v>
      </c>
      <c r="E8" s="44">
        <f t="shared" ref="E8:E13" si="1">I8+M8</f>
        <v>92239</v>
      </c>
      <c r="F8" s="44">
        <f t="shared" ref="F8:F13" si="2">J8+N8</f>
        <v>252082</v>
      </c>
      <c r="G8" s="44">
        <f t="shared" ref="G8:G13" si="3">K8+O8</f>
        <v>575534</v>
      </c>
      <c r="H8" s="44">
        <f t="shared" ref="H8:H13" si="4">L8+P8</f>
        <v>803863</v>
      </c>
      <c r="I8" s="44">
        <v>42633</v>
      </c>
      <c r="J8" s="44">
        <v>117017</v>
      </c>
      <c r="K8" s="44">
        <v>267467</v>
      </c>
      <c r="L8" s="44">
        <v>393481</v>
      </c>
      <c r="M8" s="44">
        <v>49606</v>
      </c>
      <c r="N8" s="44">
        <v>135065</v>
      </c>
      <c r="O8" s="44">
        <v>308067</v>
      </c>
      <c r="P8" s="45">
        <v>410382</v>
      </c>
    </row>
    <row r="9" spans="2:19" ht="15" x14ac:dyDescent="0.25">
      <c r="B9" s="46">
        <f>k_total_tec_0526!B8</f>
        <v>3</v>
      </c>
      <c r="C9" s="47" t="str">
        <f>k_total_tec_0526!C8</f>
        <v>BCR</v>
      </c>
      <c r="D9" s="44">
        <f t="shared" si="0"/>
        <v>839745</v>
      </c>
      <c r="E9" s="44">
        <f t="shared" si="1"/>
        <v>93298</v>
      </c>
      <c r="F9" s="44">
        <f t="shared" si="2"/>
        <v>276466</v>
      </c>
      <c r="G9" s="44">
        <f t="shared" si="3"/>
        <v>275346</v>
      </c>
      <c r="H9" s="44">
        <f t="shared" si="4"/>
        <v>194635</v>
      </c>
      <c r="I9" s="44">
        <v>43111</v>
      </c>
      <c r="J9" s="44">
        <v>127964</v>
      </c>
      <c r="K9" s="44">
        <v>128623</v>
      </c>
      <c r="L9" s="44">
        <v>93346</v>
      </c>
      <c r="M9" s="44">
        <v>50187</v>
      </c>
      <c r="N9" s="44">
        <v>148502</v>
      </c>
      <c r="O9" s="44">
        <v>146723</v>
      </c>
      <c r="P9" s="45">
        <v>101289</v>
      </c>
    </row>
    <row r="10" spans="2:19" ht="15" x14ac:dyDescent="0.25">
      <c r="B10" s="46">
        <f>k_total_tec_0526!B9</f>
        <v>4</v>
      </c>
      <c r="C10" s="47" t="str">
        <f>k_total_tec_0526!C9</f>
        <v>BRD</v>
      </c>
      <c r="D10" s="44">
        <f t="shared" si="0"/>
        <v>628558</v>
      </c>
      <c r="E10" s="44">
        <f t="shared" si="1"/>
        <v>93778</v>
      </c>
      <c r="F10" s="44">
        <f t="shared" si="2"/>
        <v>263243</v>
      </c>
      <c r="G10" s="44">
        <f t="shared" si="3"/>
        <v>182459</v>
      </c>
      <c r="H10" s="44">
        <f t="shared" si="4"/>
        <v>89078</v>
      </c>
      <c r="I10" s="44">
        <v>43385</v>
      </c>
      <c r="J10" s="44">
        <v>122291</v>
      </c>
      <c r="K10" s="44">
        <v>85771</v>
      </c>
      <c r="L10" s="44">
        <v>41355</v>
      </c>
      <c r="M10" s="44">
        <v>50393</v>
      </c>
      <c r="N10" s="44">
        <v>140952</v>
      </c>
      <c r="O10" s="44">
        <v>96688</v>
      </c>
      <c r="P10" s="45">
        <v>47723</v>
      </c>
    </row>
    <row r="11" spans="2:19" ht="15" x14ac:dyDescent="0.25">
      <c r="B11" s="46">
        <f>k_total_tec_0526!B10</f>
        <v>5</v>
      </c>
      <c r="C11" s="47" t="str">
        <f>k_total_tec_0526!C10</f>
        <v>VITAL</v>
      </c>
      <c r="D11" s="44">
        <f t="shared" si="0"/>
        <v>1089934</v>
      </c>
      <c r="E11" s="44">
        <f t="shared" si="1"/>
        <v>92085</v>
      </c>
      <c r="F11" s="44">
        <f t="shared" si="2"/>
        <v>283875</v>
      </c>
      <c r="G11" s="44">
        <f t="shared" si="3"/>
        <v>393709</v>
      </c>
      <c r="H11" s="44">
        <f t="shared" si="4"/>
        <v>320265</v>
      </c>
      <c r="I11" s="44">
        <v>42574</v>
      </c>
      <c r="J11" s="44">
        <v>131065</v>
      </c>
      <c r="K11" s="44">
        <v>181792</v>
      </c>
      <c r="L11" s="44">
        <v>153884</v>
      </c>
      <c r="M11" s="44">
        <v>49511</v>
      </c>
      <c r="N11" s="44">
        <v>152810</v>
      </c>
      <c r="O11" s="44">
        <v>211917</v>
      </c>
      <c r="P11" s="45">
        <v>166381</v>
      </c>
    </row>
    <row r="12" spans="2:19" ht="15" x14ac:dyDescent="0.25">
      <c r="B12" s="46">
        <f>k_total_tec_0526!B11</f>
        <v>6</v>
      </c>
      <c r="C12" s="47" t="str">
        <f>k_total_tec_0526!C11</f>
        <v>ARIPI</v>
      </c>
      <c r="D12" s="44">
        <f t="shared" si="0"/>
        <v>932179</v>
      </c>
      <c r="E12" s="44">
        <f t="shared" si="1"/>
        <v>91997</v>
      </c>
      <c r="F12" s="44">
        <f t="shared" si="2"/>
        <v>250668</v>
      </c>
      <c r="G12" s="44">
        <f t="shared" si="3"/>
        <v>300542</v>
      </c>
      <c r="H12" s="44">
        <f t="shared" si="4"/>
        <v>288972</v>
      </c>
      <c r="I12" s="44">
        <v>42550</v>
      </c>
      <c r="J12" s="44">
        <v>116084</v>
      </c>
      <c r="K12" s="44">
        <v>138957</v>
      </c>
      <c r="L12" s="44">
        <v>139850</v>
      </c>
      <c r="M12" s="44">
        <v>49447</v>
      </c>
      <c r="N12" s="44">
        <v>134584</v>
      </c>
      <c r="O12" s="44">
        <v>161585</v>
      </c>
      <c r="P12" s="45">
        <v>149122</v>
      </c>
    </row>
    <row r="13" spans="2:19" ht="15" x14ac:dyDescent="0.25">
      <c r="B13" s="46">
        <f>k_total_tec_0526!B12</f>
        <v>7</v>
      </c>
      <c r="C13" s="47" t="s">
        <v>38</v>
      </c>
      <c r="D13" s="44">
        <f t="shared" si="0"/>
        <v>2141749</v>
      </c>
      <c r="E13" s="44">
        <f t="shared" si="1"/>
        <v>92823</v>
      </c>
      <c r="F13" s="44">
        <f t="shared" si="2"/>
        <v>304167</v>
      </c>
      <c r="G13" s="44">
        <f t="shared" si="3"/>
        <v>677853</v>
      </c>
      <c r="H13" s="44">
        <f t="shared" si="4"/>
        <v>1066906</v>
      </c>
      <c r="I13" s="44">
        <v>42920</v>
      </c>
      <c r="J13" s="44">
        <v>141432</v>
      </c>
      <c r="K13" s="44">
        <v>326030</v>
      </c>
      <c r="L13" s="44">
        <v>545179</v>
      </c>
      <c r="M13" s="44">
        <v>49903</v>
      </c>
      <c r="N13" s="44">
        <v>162735</v>
      </c>
      <c r="O13" s="44">
        <v>351823</v>
      </c>
      <c r="P13" s="45">
        <v>521727</v>
      </c>
      <c r="Q13" s="4"/>
      <c r="R13" s="4"/>
      <c r="S13" s="4"/>
    </row>
    <row r="14" spans="2:19" ht="15.75" thickBot="1" x14ac:dyDescent="0.3">
      <c r="B14" s="106" t="s">
        <v>46</v>
      </c>
      <c r="C14" s="107"/>
      <c r="D14" s="40">
        <f t="shared" ref="D14:P14" si="5">SUM(D7:D13)</f>
        <v>8536007</v>
      </c>
      <c r="E14" s="40">
        <f t="shared" si="5"/>
        <v>648577</v>
      </c>
      <c r="F14" s="40">
        <f t="shared" si="5"/>
        <v>1890205</v>
      </c>
      <c r="G14" s="40">
        <f t="shared" si="5"/>
        <v>2817503</v>
      </c>
      <c r="H14" s="40">
        <f t="shared" si="5"/>
        <v>3179722</v>
      </c>
      <c r="I14" s="40">
        <f t="shared" si="5"/>
        <v>299887</v>
      </c>
      <c r="J14" s="40">
        <f t="shared" si="5"/>
        <v>876080</v>
      </c>
      <c r="K14" s="40">
        <f t="shared" si="5"/>
        <v>1320422</v>
      </c>
      <c r="L14" s="40">
        <f t="shared" si="5"/>
        <v>1572347</v>
      </c>
      <c r="M14" s="40">
        <f t="shared" si="5"/>
        <v>348690</v>
      </c>
      <c r="N14" s="40">
        <f t="shared" si="5"/>
        <v>1014125</v>
      </c>
      <c r="O14" s="40">
        <f t="shared" si="5"/>
        <v>1497081</v>
      </c>
      <c r="P14" s="41">
        <f t="shared" si="5"/>
        <v>1607375</v>
      </c>
    </row>
    <row r="16" spans="2:19" x14ac:dyDescent="0.2">
      <c r="B16" s="11"/>
      <c r="C16" s="12"/>
      <c r="E16" s="4"/>
      <c r="I16" s="4"/>
    </row>
    <row r="17" spans="2:3" x14ac:dyDescent="0.2">
      <c r="B17" s="15"/>
      <c r="C17" s="15"/>
    </row>
  </sheetData>
  <mergeCells count="10">
    <mergeCell ref="B14:C14"/>
    <mergeCell ref="B3:B5"/>
    <mergeCell ref="C3:C5"/>
    <mergeCell ref="I3:P3"/>
    <mergeCell ref="I4:L4"/>
    <mergeCell ref="M4:P4"/>
    <mergeCell ref="D3:D5"/>
    <mergeCell ref="E4:H4"/>
    <mergeCell ref="B2:P2"/>
    <mergeCell ref="E3:H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81"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T28" sqref="T28"/>
    </sheetView>
  </sheetViews>
  <sheetFormatPr defaultRowHeight="12.75" x14ac:dyDescent="0.2"/>
  <sheetData/>
  <phoneticPr fontId="16"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8"/>
  <sheetViews>
    <sheetView zoomScaleNormal="100" workbookViewId="0">
      <selection activeCell="N16" sqref="N16"/>
    </sheetView>
  </sheetViews>
  <sheetFormatPr defaultRowHeight="12.75" x14ac:dyDescent="0.2"/>
  <cols>
    <col min="2" max="2" width="6.42578125" customWidth="1"/>
    <col min="3" max="3" width="24.5703125" customWidth="1"/>
    <col min="4" max="4" width="26.57031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x14ac:dyDescent="0.25"/>
    <row r="2" spans="2:11" ht="57" customHeight="1" x14ac:dyDescent="0.2">
      <c r="B2" s="95" t="s">
        <v>184</v>
      </c>
      <c r="C2" s="96"/>
      <c r="D2" s="96"/>
      <c r="E2" s="96"/>
      <c r="F2" s="96"/>
      <c r="G2" s="96"/>
      <c r="H2" s="96"/>
      <c r="I2" s="96"/>
      <c r="J2" s="96"/>
      <c r="K2" s="97"/>
    </row>
    <row r="3" spans="2:11" ht="69.75" customHeight="1" x14ac:dyDescent="0.2">
      <c r="B3" s="94" t="s">
        <v>45</v>
      </c>
      <c r="C3" s="93" t="s">
        <v>9</v>
      </c>
      <c r="D3" s="93" t="s">
        <v>40</v>
      </c>
      <c r="E3" s="93" t="s">
        <v>140</v>
      </c>
      <c r="F3" s="93"/>
      <c r="G3" s="93" t="s">
        <v>186</v>
      </c>
      <c r="H3" s="93"/>
      <c r="I3" s="93"/>
      <c r="J3" s="93" t="s">
        <v>141</v>
      </c>
      <c r="K3" s="103"/>
    </row>
    <row r="4" spans="2:11" ht="119.25" customHeight="1" x14ac:dyDescent="0.2">
      <c r="B4" s="94" t="s">
        <v>45</v>
      </c>
      <c r="C4" s="93"/>
      <c r="D4" s="93"/>
      <c r="E4" s="37" t="s">
        <v>51</v>
      </c>
      <c r="F4" s="37" t="s">
        <v>142</v>
      </c>
      <c r="G4" s="37" t="s">
        <v>51</v>
      </c>
      <c r="H4" s="37" t="s">
        <v>143</v>
      </c>
      <c r="I4" s="37" t="s">
        <v>142</v>
      </c>
      <c r="J4" s="37" t="s">
        <v>187</v>
      </c>
      <c r="K4" s="48" t="s">
        <v>188</v>
      </c>
    </row>
    <row r="5" spans="2:11" hidden="1" x14ac:dyDescent="0.2">
      <c r="B5" s="26"/>
      <c r="C5" s="24"/>
      <c r="D5" s="25" t="s">
        <v>144</v>
      </c>
      <c r="E5" s="25" t="s">
        <v>145</v>
      </c>
      <c r="F5" s="24"/>
      <c r="G5" s="25" t="s">
        <v>146</v>
      </c>
      <c r="H5" s="24"/>
      <c r="I5" s="24"/>
      <c r="J5" s="25" t="s">
        <v>147</v>
      </c>
      <c r="K5" s="27" t="s">
        <v>148</v>
      </c>
    </row>
    <row r="6" spans="2:11" ht="15" x14ac:dyDescent="0.25">
      <c r="B6" s="42">
        <f>[1]k_total_tec_0609!A10</f>
        <v>1</v>
      </c>
      <c r="C6" s="43" t="s">
        <v>39</v>
      </c>
      <c r="D6" s="44">
        <v>1180124</v>
      </c>
      <c r="E6" s="44">
        <v>636029</v>
      </c>
      <c r="F6" s="50">
        <f>E6/D6</f>
        <v>0.53895099159071425</v>
      </c>
      <c r="G6" s="44">
        <v>20792</v>
      </c>
      <c r="H6" s="50">
        <f t="shared" ref="H6:H13" si="0">G6/$G$13</f>
        <v>0.13796947577969476</v>
      </c>
      <c r="I6" s="50">
        <f>G6/D6</f>
        <v>1.7618487548766062E-2</v>
      </c>
      <c r="J6" s="44">
        <v>18401</v>
      </c>
      <c r="K6" s="45">
        <v>2391</v>
      </c>
    </row>
    <row r="7" spans="2:11" ht="15" x14ac:dyDescent="0.25">
      <c r="B7" s="46">
        <v>2</v>
      </c>
      <c r="C7" s="43" t="str">
        <f>[1]k_total_tec_0609!B12</f>
        <v>AZT VIITORUL TAU</v>
      </c>
      <c r="D7" s="44">
        <v>1723718</v>
      </c>
      <c r="E7" s="44">
        <v>946530</v>
      </c>
      <c r="F7" s="50">
        <f t="shared" ref="F7:F12" si="1">E7/D7</f>
        <v>0.54912114394581946</v>
      </c>
      <c r="G7" s="44">
        <v>30687</v>
      </c>
      <c r="H7" s="50">
        <f t="shared" si="0"/>
        <v>0.20362972793629727</v>
      </c>
      <c r="I7" s="50">
        <f>G7/D7</f>
        <v>1.7802796049005695E-2</v>
      </c>
      <c r="J7" s="44">
        <v>26865</v>
      </c>
      <c r="K7" s="45">
        <v>3822</v>
      </c>
    </row>
    <row r="8" spans="2:11" ht="15" x14ac:dyDescent="0.25">
      <c r="B8" s="46">
        <v>3</v>
      </c>
      <c r="C8" s="47" t="str">
        <f>[1]k_total_tec_0609!B13</f>
        <v>BCR</v>
      </c>
      <c r="D8" s="44">
        <v>839745</v>
      </c>
      <c r="E8" s="44">
        <v>427814</v>
      </c>
      <c r="F8" s="50">
        <f t="shared" si="1"/>
        <v>0.50945703755306671</v>
      </c>
      <c r="G8" s="44">
        <v>14491</v>
      </c>
      <c r="H8" s="50">
        <f t="shared" si="0"/>
        <v>9.6157929661579294E-2</v>
      </c>
      <c r="I8" s="50">
        <f>G8/D8</f>
        <v>1.7256429035004673E-2</v>
      </c>
      <c r="J8" s="44">
        <v>12782</v>
      </c>
      <c r="K8" s="45">
        <v>1709</v>
      </c>
    </row>
    <row r="9" spans="2:11" ht="15" x14ac:dyDescent="0.25">
      <c r="B9" s="46">
        <v>4</v>
      </c>
      <c r="C9" s="47" t="str">
        <f>[1]k_total_tec_0609!B15</f>
        <v>BRD</v>
      </c>
      <c r="D9" s="44">
        <v>628558</v>
      </c>
      <c r="E9" s="44">
        <v>309500</v>
      </c>
      <c r="F9" s="50">
        <f t="shared" si="1"/>
        <v>0.49239688302431917</v>
      </c>
      <c r="G9" s="44">
        <v>10910</v>
      </c>
      <c r="H9" s="50">
        <f t="shared" si="0"/>
        <v>7.2395487723954877E-2</v>
      </c>
      <c r="I9" s="50">
        <v>2.4474098565715047E-2</v>
      </c>
      <c r="J9" s="44">
        <v>9655</v>
      </c>
      <c r="K9" s="45">
        <v>1255</v>
      </c>
    </row>
    <row r="10" spans="2:11" ht="15" x14ac:dyDescent="0.25">
      <c r="B10" s="46">
        <v>5</v>
      </c>
      <c r="C10" s="47" t="str">
        <f>[1]k_total_tec_0609!B16</f>
        <v>VITAL</v>
      </c>
      <c r="D10" s="44">
        <v>1089934</v>
      </c>
      <c r="E10" s="44">
        <v>551326</v>
      </c>
      <c r="F10" s="50">
        <f t="shared" si="1"/>
        <v>0.50583429822356218</v>
      </c>
      <c r="G10" s="44">
        <v>18667</v>
      </c>
      <c r="H10" s="50">
        <f t="shared" si="0"/>
        <v>0.12386861313868613</v>
      </c>
      <c r="I10" s="50">
        <v>2.3634883424390147E-2</v>
      </c>
      <c r="J10" s="44">
        <v>16342</v>
      </c>
      <c r="K10" s="45">
        <v>2325</v>
      </c>
    </row>
    <row r="11" spans="2:11" ht="15" x14ac:dyDescent="0.25">
      <c r="B11" s="46">
        <v>6</v>
      </c>
      <c r="C11" s="47" t="str">
        <f>[1]k_total_tec_0609!B18</f>
        <v>ARIPI</v>
      </c>
      <c r="D11" s="44">
        <v>932179</v>
      </c>
      <c r="E11" s="44">
        <v>485578</v>
      </c>
      <c r="F11" s="50">
        <f t="shared" si="1"/>
        <v>0.52090639244179493</v>
      </c>
      <c r="G11" s="44">
        <v>16217</v>
      </c>
      <c r="H11" s="50">
        <f t="shared" si="0"/>
        <v>0.10761114797611147</v>
      </c>
      <c r="I11" s="50">
        <v>2.388497247862988E-2</v>
      </c>
      <c r="J11" s="44">
        <v>14340</v>
      </c>
      <c r="K11" s="45">
        <v>1877</v>
      </c>
    </row>
    <row r="12" spans="2:11" ht="15" x14ac:dyDescent="0.25">
      <c r="B12" s="46">
        <v>7</v>
      </c>
      <c r="C12" s="47" t="s">
        <v>38</v>
      </c>
      <c r="D12" s="44">
        <v>2141749</v>
      </c>
      <c r="E12" s="44">
        <v>1249843</v>
      </c>
      <c r="F12" s="50">
        <f t="shared" si="1"/>
        <v>0.58356184594926852</v>
      </c>
      <c r="G12" s="44">
        <v>38936</v>
      </c>
      <c r="H12" s="50">
        <f t="shared" si="0"/>
        <v>0.25836761778367617</v>
      </c>
      <c r="I12" s="50">
        <f>G12/D12</f>
        <v>1.8179534576647404E-2</v>
      </c>
      <c r="J12" s="44">
        <v>34519</v>
      </c>
      <c r="K12" s="45">
        <v>4417</v>
      </c>
    </row>
    <row r="13" spans="2:11" ht="15.75" thickBot="1" x14ac:dyDescent="0.3">
      <c r="B13" s="38" t="s">
        <v>46</v>
      </c>
      <c r="C13" s="39"/>
      <c r="D13" s="40">
        <f>SUM(D6:D12)</f>
        <v>8536007</v>
      </c>
      <c r="E13" s="40">
        <f>SUM(E6:E12)</f>
        <v>4606620</v>
      </c>
      <c r="F13" s="49">
        <f>E13/D13</f>
        <v>0.53966919193013785</v>
      </c>
      <c r="G13" s="40">
        <f>SUM(G6:G12)</f>
        <v>150700</v>
      </c>
      <c r="H13" s="49">
        <f t="shared" si="0"/>
        <v>1</v>
      </c>
      <c r="I13" s="49">
        <f>G13/D13</f>
        <v>1.7654624697472719E-2</v>
      </c>
      <c r="J13" s="40">
        <f>SUM(J6:J12)</f>
        <v>132904</v>
      </c>
      <c r="K13" s="41">
        <f>SUM(K6:K12)</f>
        <v>17796</v>
      </c>
    </row>
    <row r="14" spans="2:11" x14ac:dyDescent="0.2">
      <c r="C14" s="7"/>
      <c r="D14" s="4"/>
      <c r="E14" s="4"/>
    </row>
    <row r="15" spans="2:11" ht="14.25" customHeight="1" x14ac:dyDescent="0.2">
      <c r="B15" s="100" t="s">
        <v>149</v>
      </c>
      <c r="C15" s="100"/>
      <c r="D15" s="100"/>
      <c r="E15" s="100"/>
      <c r="F15" s="100"/>
      <c r="G15" s="100"/>
      <c r="H15" s="100"/>
      <c r="I15" s="100"/>
      <c r="J15" s="100"/>
      <c r="K15" s="100"/>
    </row>
    <row r="16" spans="2:11" ht="33.75" customHeight="1" x14ac:dyDescent="0.2">
      <c r="B16" s="104" t="s">
        <v>28</v>
      </c>
      <c r="C16" s="104"/>
      <c r="D16" s="104"/>
      <c r="E16" s="104"/>
      <c r="F16" s="104"/>
      <c r="G16" s="104"/>
      <c r="H16" s="104"/>
      <c r="I16" s="104"/>
      <c r="J16" s="104"/>
      <c r="K16" s="104"/>
    </row>
    <row r="17" spans="2:11" ht="30.75" customHeight="1" x14ac:dyDescent="0.2">
      <c r="B17" s="100" t="s">
        <v>150</v>
      </c>
      <c r="C17" s="100"/>
      <c r="D17" s="100"/>
      <c r="E17" s="100"/>
      <c r="F17" s="100"/>
      <c r="G17" s="100"/>
      <c r="H17" s="100"/>
      <c r="I17" s="100"/>
      <c r="J17" s="100"/>
      <c r="K17" s="100"/>
    </row>
    <row r="18" spans="2:11" ht="168" customHeight="1" x14ac:dyDescent="0.2">
      <c r="B18" s="101" t="s">
        <v>189</v>
      </c>
      <c r="C18" s="102"/>
      <c r="D18" s="102"/>
      <c r="E18" s="102"/>
      <c r="F18" s="102"/>
      <c r="G18" s="102"/>
      <c r="H18" s="102"/>
      <c r="I18" s="102"/>
      <c r="J18" s="102"/>
      <c r="K18" s="102"/>
    </row>
  </sheetData>
  <mergeCells count="11">
    <mergeCell ref="B17:K17"/>
    <mergeCell ref="B18:K18"/>
    <mergeCell ref="G3:I3"/>
    <mergeCell ref="J3:K3"/>
    <mergeCell ref="B2:K2"/>
    <mergeCell ref="B15:K15"/>
    <mergeCell ref="B16:K16"/>
    <mergeCell ref="B3:B4"/>
    <mergeCell ref="C3:C4"/>
    <mergeCell ref="D3:D4"/>
    <mergeCell ref="E3:F3"/>
  </mergeCells>
  <phoneticPr fontId="16"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8"/>
  <sheetViews>
    <sheetView zoomScaleNormal="100" workbookViewId="0">
      <selection activeCell="F23" sqref="F23"/>
    </sheetView>
  </sheetViews>
  <sheetFormatPr defaultRowHeight="12.75" x14ac:dyDescent="0.2"/>
  <cols>
    <col min="2" max="2" width="5" customWidth="1"/>
    <col min="3" max="3" width="19.140625" customWidth="1"/>
    <col min="4" max="8" width="13.5703125" customWidth="1"/>
  </cols>
  <sheetData>
    <row r="1" spans="2:8" ht="13.5" thickBot="1" x14ac:dyDescent="0.25"/>
    <row r="2" spans="2:8" s="2" customFormat="1" ht="54.75" customHeight="1" x14ac:dyDescent="0.2">
      <c r="B2" s="95" t="s">
        <v>190</v>
      </c>
      <c r="C2" s="96"/>
      <c r="D2" s="96"/>
      <c r="E2" s="96"/>
      <c r="F2" s="96"/>
      <c r="G2" s="96"/>
      <c r="H2" s="97"/>
    </row>
    <row r="3" spans="2:8" s="19" customFormat="1" ht="12.75" customHeight="1" x14ac:dyDescent="0.2">
      <c r="B3" s="94" t="s">
        <v>45</v>
      </c>
      <c r="C3" s="93" t="s">
        <v>29</v>
      </c>
      <c r="D3" s="105" t="s">
        <v>157</v>
      </c>
      <c r="E3" s="105" t="s">
        <v>160</v>
      </c>
      <c r="F3" s="105" t="s">
        <v>165</v>
      </c>
      <c r="G3" s="105" t="s">
        <v>169</v>
      </c>
      <c r="H3" s="108" t="s">
        <v>173</v>
      </c>
    </row>
    <row r="4" spans="2:8" s="19" customFormat="1" ht="30" customHeight="1" x14ac:dyDescent="0.2">
      <c r="B4" s="94"/>
      <c r="C4" s="93"/>
      <c r="D4" s="93"/>
      <c r="E4" s="93"/>
      <c r="F4" s="93"/>
      <c r="G4" s="105"/>
      <c r="H4" s="108"/>
    </row>
    <row r="5" spans="2:8" ht="15" x14ac:dyDescent="0.25">
      <c r="B5" s="42">
        <f>k_total_tec_0526!B6</f>
        <v>1</v>
      </c>
      <c r="C5" s="43" t="str">
        <f>k_total_tec_0526!C6</f>
        <v>METROPOLITAN LIFE</v>
      </c>
      <c r="D5" s="44">
        <v>1173576</v>
      </c>
      <c r="E5" s="44">
        <v>1175956</v>
      </c>
      <c r="F5" s="44">
        <v>1177142</v>
      </c>
      <c r="G5" s="44">
        <v>1178673</v>
      </c>
      <c r="H5" s="45">
        <v>1180124</v>
      </c>
    </row>
    <row r="6" spans="2:8" ht="15" x14ac:dyDescent="0.25">
      <c r="B6" s="46">
        <f>k_total_tec_0526!B7</f>
        <v>2</v>
      </c>
      <c r="C6" s="43" t="str">
        <f>k_total_tec_0526!C7</f>
        <v>AZT VIITORUL TAU</v>
      </c>
      <c r="D6" s="44">
        <v>1717844</v>
      </c>
      <c r="E6" s="44">
        <v>1720061</v>
      </c>
      <c r="F6" s="44">
        <v>1721076</v>
      </c>
      <c r="G6" s="44">
        <v>1722443</v>
      </c>
      <c r="H6" s="45">
        <v>1723718</v>
      </c>
    </row>
    <row r="7" spans="2:8" ht="15" x14ac:dyDescent="0.25">
      <c r="B7" s="46">
        <f>k_total_tec_0526!B8</f>
        <v>3</v>
      </c>
      <c r="C7" s="47" t="str">
        <f>k_total_tec_0526!C8</f>
        <v>BCR</v>
      </c>
      <c r="D7" s="44">
        <v>832542</v>
      </c>
      <c r="E7" s="44">
        <v>835145</v>
      </c>
      <c r="F7" s="44">
        <v>836453</v>
      </c>
      <c r="G7" s="44">
        <v>838167</v>
      </c>
      <c r="H7" s="45">
        <v>839745</v>
      </c>
    </row>
    <row r="8" spans="2:8" ht="15" x14ac:dyDescent="0.25">
      <c r="B8" s="46">
        <f>k_total_tec_0526!B9</f>
        <v>4</v>
      </c>
      <c r="C8" s="47" t="str">
        <f>k_total_tec_0526!C9</f>
        <v>BRD</v>
      </c>
      <c r="D8" s="44">
        <v>621459</v>
      </c>
      <c r="E8" s="44">
        <v>624119</v>
      </c>
      <c r="F8" s="44">
        <v>625441</v>
      </c>
      <c r="G8" s="44">
        <v>627064</v>
      </c>
      <c r="H8" s="45">
        <v>628558</v>
      </c>
    </row>
    <row r="9" spans="2:8" ht="15" x14ac:dyDescent="0.25">
      <c r="B9" s="46">
        <f>k_total_tec_0526!B10</f>
        <v>5</v>
      </c>
      <c r="C9" s="47" t="str">
        <f>k_total_tec_0526!C10</f>
        <v>VITAL</v>
      </c>
      <c r="D9" s="44">
        <v>1083872</v>
      </c>
      <c r="E9" s="44">
        <v>1086112</v>
      </c>
      <c r="F9" s="44">
        <v>1087139</v>
      </c>
      <c r="G9" s="44">
        <v>1088562</v>
      </c>
      <c r="H9" s="45">
        <v>1089934</v>
      </c>
    </row>
    <row r="10" spans="2:8" ht="15" x14ac:dyDescent="0.25">
      <c r="B10" s="46">
        <f>k_total_tec_0526!B11</f>
        <v>6</v>
      </c>
      <c r="C10" s="47" t="str">
        <f>k_total_tec_0526!C11</f>
        <v>ARIPI</v>
      </c>
      <c r="D10" s="44">
        <v>925540</v>
      </c>
      <c r="E10" s="44">
        <v>927995</v>
      </c>
      <c r="F10" s="44">
        <v>929101</v>
      </c>
      <c r="G10" s="44">
        <v>930642</v>
      </c>
      <c r="H10" s="45">
        <v>932179</v>
      </c>
    </row>
    <row r="11" spans="2:8" ht="15" x14ac:dyDescent="0.25">
      <c r="B11" s="46">
        <f>k_total_tec_0526!B12</f>
        <v>7</v>
      </c>
      <c r="C11" s="47" t="str">
        <f>k_total_tec_0526!C12</f>
        <v>NN</v>
      </c>
      <c r="D11" s="44">
        <v>2135169</v>
      </c>
      <c r="E11" s="44">
        <v>2137514</v>
      </c>
      <c r="F11" s="44">
        <v>2138709</v>
      </c>
      <c r="G11" s="44">
        <v>2140303</v>
      </c>
      <c r="H11" s="45">
        <v>2141749</v>
      </c>
    </row>
    <row r="12" spans="2:8" ht="15.75" thickBot="1" x14ac:dyDescent="0.3">
      <c r="B12" s="106" t="s">
        <v>43</v>
      </c>
      <c r="C12" s="107"/>
      <c r="D12" s="51">
        <f>SUM(D5:D11)</f>
        <v>8490002</v>
      </c>
      <c r="E12" s="51">
        <f>SUM(E5:E11)</f>
        <v>8506902</v>
      </c>
      <c r="F12" s="51">
        <f>SUM(F5:F11)</f>
        <v>8515061</v>
      </c>
      <c r="G12" s="51">
        <f>SUM(G5:G11)</f>
        <v>8525854</v>
      </c>
      <c r="H12" s="52">
        <f>SUM(H5:H11)</f>
        <v>8536007</v>
      </c>
    </row>
    <row r="17" spans="3:3" ht="18" x14ac:dyDescent="0.25">
      <c r="C17" s="1"/>
    </row>
    <row r="18" spans="3:3" ht="18" x14ac:dyDescent="0.25">
      <c r="C18" s="1"/>
    </row>
  </sheetData>
  <mergeCells count="9">
    <mergeCell ref="B12:C12"/>
    <mergeCell ref="B3:B4"/>
    <mergeCell ref="C3:C4"/>
    <mergeCell ref="H3:H4"/>
    <mergeCell ref="G3:G4"/>
    <mergeCell ref="F3:F4"/>
    <mergeCell ref="E3:E4"/>
    <mergeCell ref="D3:D4"/>
    <mergeCell ref="B2:H2"/>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4"/>
  <sheetViews>
    <sheetView zoomScaleNormal="100" workbookViewId="0">
      <selection activeCell="G25" sqref="G25"/>
    </sheetView>
  </sheetViews>
  <sheetFormatPr defaultRowHeight="12.75" x14ac:dyDescent="0.2"/>
  <cols>
    <col min="2" max="2" width="4.85546875" customWidth="1"/>
    <col min="3" max="3" width="19" customWidth="1"/>
    <col min="4" max="8" width="17.5703125" style="19" customWidth="1"/>
    <col min="9" max="9" width="18.42578125" customWidth="1"/>
    <col min="12" max="12" width="11.140625" bestFit="1" customWidth="1"/>
    <col min="15" max="15" width="16.7109375" customWidth="1"/>
  </cols>
  <sheetData>
    <row r="1" spans="2:15" ht="13.5" thickBot="1" x14ac:dyDescent="0.25"/>
    <row r="2" spans="2:15" ht="56.25" customHeight="1" x14ac:dyDescent="0.2">
      <c r="B2" s="95" t="s">
        <v>191</v>
      </c>
      <c r="C2" s="96"/>
      <c r="D2" s="96"/>
      <c r="E2" s="96"/>
      <c r="F2" s="96"/>
      <c r="G2" s="96"/>
      <c r="H2" s="96"/>
      <c r="I2" s="97"/>
    </row>
    <row r="3" spans="2:15" s="5" customFormat="1" ht="21" customHeight="1" x14ac:dyDescent="0.2">
      <c r="B3" s="94" t="s">
        <v>45</v>
      </c>
      <c r="C3" s="93" t="s">
        <v>29</v>
      </c>
      <c r="D3" s="109" t="s">
        <v>157</v>
      </c>
      <c r="E3" s="109" t="s">
        <v>160</v>
      </c>
      <c r="F3" s="109" t="s">
        <v>165</v>
      </c>
      <c r="G3" s="109" t="s">
        <v>169</v>
      </c>
      <c r="H3" s="109" t="s">
        <v>173</v>
      </c>
      <c r="I3" s="103" t="s">
        <v>43</v>
      </c>
    </row>
    <row r="4" spans="2:15" ht="33.75" customHeight="1" x14ac:dyDescent="0.2">
      <c r="B4" s="94"/>
      <c r="C4" s="93"/>
      <c r="D4" s="109"/>
      <c r="E4" s="109"/>
      <c r="F4" s="109"/>
      <c r="G4" s="109"/>
      <c r="H4" s="109"/>
      <c r="I4" s="103"/>
    </row>
    <row r="5" spans="2:15" s="8" customFormat="1" ht="36.75" customHeight="1" x14ac:dyDescent="0.2">
      <c r="B5" s="94"/>
      <c r="C5" s="93"/>
      <c r="D5" s="53" t="s">
        <v>192</v>
      </c>
      <c r="E5" s="53" t="s">
        <v>193</v>
      </c>
      <c r="F5" s="53" t="s">
        <v>194</v>
      </c>
      <c r="G5" s="53" t="s">
        <v>195</v>
      </c>
      <c r="H5" s="53" t="s">
        <v>196</v>
      </c>
      <c r="I5" s="103"/>
    </row>
    <row r="6" spans="2:15" ht="15.75" x14ac:dyDescent="0.25">
      <c r="B6" s="42">
        <f>k_total_tec_0526!B6</f>
        <v>1</v>
      </c>
      <c r="C6" s="43" t="str">
        <f>k_total_tec_0526!C6</f>
        <v>METROPOLITAN LIFE</v>
      </c>
      <c r="D6" s="44">
        <v>49530533.176285826</v>
      </c>
      <c r="E6" s="44">
        <v>55164499.970580734</v>
      </c>
      <c r="F6" s="44">
        <v>55873766.049323484</v>
      </c>
      <c r="G6" s="44">
        <v>54674989.204990543</v>
      </c>
      <c r="H6" s="44">
        <v>53415145.244044326</v>
      </c>
      <c r="I6" s="45">
        <f t="shared" ref="I6:I12" si="0">SUM(D6:H6)</f>
        <v>268658933.64522493</v>
      </c>
      <c r="O6" s="22"/>
    </row>
    <row r="7" spans="2:15" ht="15.75" x14ac:dyDescent="0.25">
      <c r="B7" s="42">
        <f>k_total_tec_0526!B7</f>
        <v>2</v>
      </c>
      <c r="C7" s="43" t="str">
        <f>k_total_tec_0526!C7</f>
        <v>AZT VIITORUL TAU</v>
      </c>
      <c r="D7" s="44">
        <v>71381615.822536319</v>
      </c>
      <c r="E7" s="44">
        <v>79143552.278031662</v>
      </c>
      <c r="F7" s="44">
        <v>79839532.29056713</v>
      </c>
      <c r="G7" s="44">
        <v>78502539.597623184</v>
      </c>
      <c r="H7" s="44">
        <v>76954802.304068357</v>
      </c>
      <c r="I7" s="45">
        <f t="shared" si="0"/>
        <v>385822042.29282665</v>
      </c>
      <c r="O7" s="22"/>
    </row>
    <row r="8" spans="2:15" ht="15.75" x14ac:dyDescent="0.25">
      <c r="B8" s="42">
        <f>k_total_tec_0526!B8</f>
        <v>3</v>
      </c>
      <c r="C8" s="47" t="str">
        <f>k_total_tec_0526!C8</f>
        <v>BCR</v>
      </c>
      <c r="D8" s="44">
        <v>30975080.683156654</v>
      </c>
      <c r="E8" s="44">
        <v>34462782.670092374</v>
      </c>
      <c r="F8" s="44">
        <v>34728049.515401594</v>
      </c>
      <c r="G8" s="44">
        <v>34525681.996216968</v>
      </c>
      <c r="H8" s="44">
        <v>33642453.413187362</v>
      </c>
      <c r="I8" s="45">
        <f t="shared" si="0"/>
        <v>168334048.27805492</v>
      </c>
      <c r="O8" s="22"/>
    </row>
    <row r="9" spans="2:15" ht="15.75" x14ac:dyDescent="0.25">
      <c r="B9" s="42">
        <f>k_total_tec_0526!B9</f>
        <v>4</v>
      </c>
      <c r="C9" s="47" t="str">
        <f>k_total_tec_0526!C9</f>
        <v>BRD</v>
      </c>
      <c r="D9" s="44">
        <v>22046202.591283862</v>
      </c>
      <c r="E9" s="44">
        <v>24844308.353109617</v>
      </c>
      <c r="F9" s="44">
        <v>25031051.338643126</v>
      </c>
      <c r="G9" s="44">
        <v>24415975.849748753</v>
      </c>
      <c r="H9" s="44">
        <v>24115949.569894526</v>
      </c>
      <c r="I9" s="45">
        <f t="shared" si="0"/>
        <v>120453487.70267987</v>
      </c>
      <c r="O9" s="22"/>
    </row>
    <row r="10" spans="2:15" ht="15.75" x14ac:dyDescent="0.25">
      <c r="B10" s="42">
        <f>k_total_tec_0526!B10</f>
        <v>5</v>
      </c>
      <c r="C10" s="47" t="str">
        <f>k_total_tec_0526!C10</f>
        <v>VITAL</v>
      </c>
      <c r="D10" s="44">
        <v>39970418.335296422</v>
      </c>
      <c r="E10" s="44">
        <v>44674234.412693433</v>
      </c>
      <c r="F10" s="44">
        <v>44692695.134823918</v>
      </c>
      <c r="G10" s="44">
        <v>44016413.955176823</v>
      </c>
      <c r="H10" s="44">
        <v>43343993.400598906</v>
      </c>
      <c r="I10" s="45">
        <f t="shared" si="0"/>
        <v>216697755.23858953</v>
      </c>
      <c r="O10" s="22"/>
    </row>
    <row r="11" spans="2:15" ht="15.75" x14ac:dyDescent="0.25">
      <c r="B11" s="42">
        <f>k_total_tec_0526!B11</f>
        <v>6</v>
      </c>
      <c r="C11" s="47" t="str">
        <f>k_total_tec_0526!C11</f>
        <v>ARIPI</v>
      </c>
      <c r="D11" s="44">
        <v>35423673.537495092</v>
      </c>
      <c r="E11" s="44">
        <v>39411256.00643301</v>
      </c>
      <c r="F11" s="44">
        <v>39648379.61807888</v>
      </c>
      <c r="G11" s="44">
        <v>39039130.858442076</v>
      </c>
      <c r="H11" s="44">
        <v>38275842.568044402</v>
      </c>
      <c r="I11" s="45">
        <f t="shared" si="0"/>
        <v>191798282.58849344</v>
      </c>
      <c r="O11" s="22"/>
    </row>
    <row r="12" spans="2:15" ht="15.75" x14ac:dyDescent="0.25">
      <c r="B12" s="42">
        <f>k_total_tec_0526!B12</f>
        <v>7</v>
      </c>
      <c r="C12" s="47" t="str">
        <f>k_total_tec_0526!C12</f>
        <v>NN</v>
      </c>
      <c r="D12" s="44">
        <v>106208049.07734589</v>
      </c>
      <c r="E12" s="44">
        <v>117452866.80918665</v>
      </c>
      <c r="F12" s="44">
        <v>120739487.76508974</v>
      </c>
      <c r="G12" s="44">
        <v>117695565.25726514</v>
      </c>
      <c r="H12" s="44">
        <v>114161227.5648973</v>
      </c>
      <c r="I12" s="45">
        <f t="shared" si="0"/>
        <v>576257196.47378469</v>
      </c>
      <c r="O12" s="22"/>
    </row>
    <row r="13" spans="2:15" ht="15.75" thickBot="1" x14ac:dyDescent="0.3">
      <c r="B13" s="106" t="s">
        <v>43</v>
      </c>
      <c r="C13" s="107"/>
      <c r="D13" s="40">
        <f t="shared" ref="D13:I13" si="1">SUM(D6:D12)</f>
        <v>355535573.22340012</v>
      </c>
      <c r="E13" s="40">
        <f t="shared" si="1"/>
        <v>395153500.50012749</v>
      </c>
      <c r="F13" s="40">
        <f t="shared" si="1"/>
        <v>400552961.71192789</v>
      </c>
      <c r="G13" s="40">
        <f t="shared" si="1"/>
        <v>392870296.71946353</v>
      </c>
      <c r="H13" s="40">
        <f t="shared" si="1"/>
        <v>383909414.06473517</v>
      </c>
      <c r="I13" s="41">
        <f t="shared" si="1"/>
        <v>1928021746.2196538</v>
      </c>
      <c r="O13" s="23"/>
    </row>
    <row r="24" spans="4:9" x14ac:dyDescent="0.2">
      <c r="D24" s="30"/>
      <c r="E24" s="30"/>
      <c r="F24" s="30"/>
      <c r="G24" s="30"/>
      <c r="H24" s="30"/>
      <c r="I24" s="4"/>
    </row>
  </sheetData>
  <mergeCells count="10">
    <mergeCell ref="D3:D4"/>
    <mergeCell ref="B13:C13"/>
    <mergeCell ref="C3:C5"/>
    <mergeCell ref="B3:B5"/>
    <mergeCell ref="H3:H4"/>
    <mergeCell ref="G3:G4"/>
    <mergeCell ref="B2:I2"/>
    <mergeCell ref="I3:I5"/>
    <mergeCell ref="F3:F4"/>
    <mergeCell ref="E3:E4"/>
  </mergeCells>
  <phoneticPr fontId="16" type="noConversion"/>
  <printOptions horizontalCentered="1" verticalCentered="1"/>
  <pageMargins left="0.27559055118110237" right="0.23622047244094491" top="0.98425196850393704" bottom="0.98425196850393704" header="0.51181102362204722" footer="0.51181102362204722"/>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7"/>
  <sheetViews>
    <sheetView workbookViewId="0">
      <selection activeCell="D58" sqref="D58"/>
    </sheetView>
  </sheetViews>
  <sheetFormatPr defaultRowHeight="12.75" x14ac:dyDescent="0.2"/>
  <cols>
    <col min="2" max="2" width="10.42578125" bestFit="1" customWidth="1"/>
    <col min="3" max="7" width="14.28515625" bestFit="1" customWidth="1"/>
  </cols>
  <sheetData>
    <row r="1" spans="2:9" ht="13.5" thickBot="1" x14ac:dyDescent="0.25"/>
    <row r="2" spans="2:9" ht="25.5" x14ac:dyDescent="0.2">
      <c r="B2" s="54"/>
      <c r="C2" s="56" t="s">
        <v>158</v>
      </c>
      <c r="D2" s="56" t="s">
        <v>161</v>
      </c>
      <c r="E2" s="56" t="s">
        <v>166</v>
      </c>
      <c r="F2" s="56" t="s">
        <v>170</v>
      </c>
      <c r="G2" s="57" t="s">
        <v>183</v>
      </c>
    </row>
    <row r="3" spans="2:9" ht="15" x14ac:dyDescent="0.25">
      <c r="B3" s="60" t="s">
        <v>151</v>
      </c>
      <c r="C3" s="44">
        <v>355535573.22340012</v>
      </c>
      <c r="D3" s="44">
        <v>395153501</v>
      </c>
      <c r="E3" s="44">
        <v>400552962</v>
      </c>
      <c r="F3" s="44">
        <v>392870297</v>
      </c>
      <c r="G3" s="45">
        <v>383909414</v>
      </c>
    </row>
    <row r="4" spans="2:9" ht="15" hidden="1" x14ac:dyDescent="0.25">
      <c r="B4" s="60"/>
      <c r="C4" s="61"/>
      <c r="D4" s="61"/>
      <c r="E4" s="61"/>
      <c r="F4" s="61"/>
      <c r="G4" s="62"/>
    </row>
    <row r="5" spans="2:9" ht="15" x14ac:dyDescent="0.25">
      <c r="B5" s="60" t="s">
        <v>152</v>
      </c>
      <c r="C5" s="44">
        <v>1811098210</v>
      </c>
      <c r="D5" s="44">
        <v>2014769153</v>
      </c>
      <c r="E5" s="44">
        <v>2087081207</v>
      </c>
      <c r="F5" s="44">
        <v>2056243846</v>
      </c>
      <c r="G5" s="45">
        <v>2012798667</v>
      </c>
    </row>
    <row r="6" spans="2:9" ht="15" x14ac:dyDescent="0.25">
      <c r="B6" s="60" t="s">
        <v>153</v>
      </c>
      <c r="C6" s="63">
        <v>5.0940000000000003</v>
      </c>
      <c r="D6" s="63">
        <v>5.0987</v>
      </c>
      <c r="E6" s="63">
        <v>5.2104999999999997</v>
      </c>
      <c r="F6" s="63">
        <v>5.2339000000000002</v>
      </c>
      <c r="G6" s="64">
        <v>5.2428999999999997</v>
      </c>
    </row>
    <row r="7" spans="2:9" ht="39" thickBot="1" x14ac:dyDescent="0.25">
      <c r="B7" s="55"/>
      <c r="C7" s="58" t="s">
        <v>159</v>
      </c>
      <c r="D7" s="58" t="s">
        <v>164</v>
      </c>
      <c r="E7" s="58" t="s">
        <v>168</v>
      </c>
      <c r="F7" s="58" t="s">
        <v>172</v>
      </c>
      <c r="G7" s="59" t="s">
        <v>182</v>
      </c>
      <c r="I7" s="29"/>
    </row>
  </sheetData>
  <phoneticPr fontId="16"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19"/>
  <sheetViews>
    <sheetView zoomScaleNormal="100" workbookViewId="0">
      <selection activeCell="C20" sqref="C20"/>
    </sheetView>
  </sheetViews>
  <sheetFormatPr defaultRowHeight="12.75" x14ac:dyDescent="0.2"/>
  <cols>
    <col min="2" max="2" width="4.85546875" customWidth="1"/>
    <col min="3" max="3" width="17.5703125" customWidth="1"/>
    <col min="4" max="8" width="16.85546875" customWidth="1"/>
  </cols>
  <sheetData>
    <row r="1" spans="2:8" ht="13.5" thickBot="1" x14ac:dyDescent="0.25"/>
    <row r="2" spans="2:8" s="2" customFormat="1" ht="45" customHeight="1" x14ac:dyDescent="0.2">
      <c r="B2" s="95" t="s">
        <v>197</v>
      </c>
      <c r="C2" s="96"/>
      <c r="D2" s="96"/>
      <c r="E2" s="96"/>
      <c r="F2" s="96"/>
      <c r="G2" s="96"/>
      <c r="H2" s="97"/>
    </row>
    <row r="3" spans="2:8" ht="12.75" customHeight="1" x14ac:dyDescent="0.2">
      <c r="B3" s="94" t="s">
        <v>45</v>
      </c>
      <c r="C3" s="93" t="s">
        <v>44</v>
      </c>
      <c r="D3" s="105" t="s">
        <v>157</v>
      </c>
      <c r="E3" s="105" t="s">
        <v>160</v>
      </c>
      <c r="F3" s="105" t="s">
        <v>165</v>
      </c>
      <c r="G3" s="105" t="s">
        <v>169</v>
      </c>
      <c r="H3" s="108" t="s">
        <v>173</v>
      </c>
    </row>
    <row r="4" spans="2:8" ht="21.75" customHeight="1" x14ac:dyDescent="0.2">
      <c r="B4" s="94"/>
      <c r="C4" s="93"/>
      <c r="D4" s="93"/>
      <c r="E4" s="93"/>
      <c r="F4" s="93"/>
      <c r="G4" s="93"/>
      <c r="H4" s="103"/>
    </row>
    <row r="5" spans="2:8" ht="25.5" x14ac:dyDescent="0.2">
      <c r="B5" s="94"/>
      <c r="C5" s="93"/>
      <c r="D5" s="53" t="s">
        <v>198</v>
      </c>
      <c r="E5" s="53" t="s">
        <v>199</v>
      </c>
      <c r="F5" s="53" t="s">
        <v>200</v>
      </c>
      <c r="G5" s="53" t="s">
        <v>201</v>
      </c>
      <c r="H5" s="65" t="s">
        <v>202</v>
      </c>
    </row>
    <row r="6" spans="2:8" ht="15" x14ac:dyDescent="0.25">
      <c r="B6" s="42">
        <f>k_total_tec_0526!B6</f>
        <v>1</v>
      </c>
      <c r="C6" s="43" t="str">
        <f>k_total_tec_0526!C6</f>
        <v>METROPOLITAN LIFE</v>
      </c>
      <c r="D6" s="68">
        <f>sume_euro_0526!D6/evolutie_rp_0526!D5</f>
        <v>42.204793874692243</v>
      </c>
      <c r="E6" s="68">
        <f>sume_euro_0526!E6/evolutie_rp_0526!E5</f>
        <v>46.910343559266444</v>
      </c>
      <c r="F6" s="68">
        <f>sume_euro_0526!F6/evolutie_rp_0526!F5</f>
        <v>47.46561251686159</v>
      </c>
      <c r="G6" s="68">
        <f>sume_euro_0526!G6/evolutie_rp_0526!G5</f>
        <v>46.386902223933646</v>
      </c>
      <c r="H6" s="69">
        <f>sume_euro_0526!H6/evolutie_rp_0526!H5</f>
        <v>45.262315861760563</v>
      </c>
    </row>
    <row r="7" spans="2:8" ht="15" x14ac:dyDescent="0.25">
      <c r="B7" s="46">
        <f>k_total_tec_0526!B7</f>
        <v>2</v>
      </c>
      <c r="C7" s="43" t="str">
        <f>k_total_tec_0526!C7</f>
        <v>AZT VIITORUL TAU</v>
      </c>
      <c r="D7" s="68">
        <f>sume_euro_0526!D7/evolutie_rp_0526!D6</f>
        <v>41.553025666205031</v>
      </c>
      <c r="E7" s="68">
        <f>sume_euro_0526!E7/evolutie_rp_0526!E6</f>
        <v>46.012061361795695</v>
      </c>
      <c r="F7" s="68">
        <f>sume_euro_0526!F7/evolutie_rp_0526!F6</f>
        <v>46.389312436270757</v>
      </c>
      <c r="G7" s="68">
        <f>sume_euro_0526!G7/evolutie_rp_0526!G6</f>
        <v>45.576277181667656</v>
      </c>
      <c r="H7" s="69">
        <f>sume_euro_0526!H7/evolutie_rp_0526!H6</f>
        <v>44.644658989503128</v>
      </c>
    </row>
    <row r="8" spans="2:8" ht="15" x14ac:dyDescent="0.25">
      <c r="B8" s="46">
        <f>k_total_tec_0526!B8</f>
        <v>3</v>
      </c>
      <c r="C8" s="47" t="str">
        <f>k_total_tec_0526!C8</f>
        <v>BCR</v>
      </c>
      <c r="D8" s="68">
        <f>sume_euro_0526!D8/evolutie_rp_0526!D7</f>
        <v>37.205427093355837</v>
      </c>
      <c r="E8" s="68">
        <f>sume_euro_0526!E8/evolutie_rp_0526!E7</f>
        <v>41.265627729427074</v>
      </c>
      <c r="F8" s="68">
        <f>sume_euro_0526!F8/evolutie_rp_0526!F7</f>
        <v>41.518231766042554</v>
      </c>
      <c r="G8" s="68">
        <f>sume_euro_0526!G8/evolutie_rp_0526!G7</f>
        <v>41.191888962720995</v>
      </c>
      <c r="H8" s="69">
        <f>sume_euro_0526!H8/evolutie_rp_0526!H7</f>
        <v>40.062701669182147</v>
      </c>
    </row>
    <row r="9" spans="2:8" ht="15" x14ac:dyDescent="0.25">
      <c r="B9" s="46">
        <f>k_total_tec_0526!B9</f>
        <v>4</v>
      </c>
      <c r="C9" s="47" t="str">
        <f>k_total_tec_0526!C9</f>
        <v>BRD</v>
      </c>
      <c r="D9" s="68">
        <f>sume_euro_0526!D9/evolutie_rp_0526!D8</f>
        <v>35.474910800686551</v>
      </c>
      <c r="E9" s="68">
        <f>sume_euro_0526!E9/evolutie_rp_0526!E8</f>
        <v>39.807005319673998</v>
      </c>
      <c r="F9" s="68">
        <f>sume_euro_0526!F9/evolutie_rp_0526!F8</f>
        <v>40.021443011639988</v>
      </c>
      <c r="G9" s="68">
        <f>sume_euro_0526!G9/evolutie_rp_0526!G8</f>
        <v>38.936975890417493</v>
      </c>
      <c r="H9" s="69">
        <f>sume_euro_0526!H9/evolutie_rp_0526!H8</f>
        <v>38.367103067488642</v>
      </c>
    </row>
    <row r="10" spans="2:8" ht="15" x14ac:dyDescent="0.25">
      <c r="B10" s="46">
        <f>k_total_tec_0526!B10</f>
        <v>5</v>
      </c>
      <c r="C10" s="47" t="str">
        <f>k_total_tec_0526!C10</f>
        <v>VITAL</v>
      </c>
      <c r="D10" s="68">
        <f>sume_euro_0526!D10/evolutie_rp_0526!D9</f>
        <v>36.877434176080222</v>
      </c>
      <c r="E10" s="68">
        <f>sume_euro_0526!E10/evolutie_rp_0526!E9</f>
        <v>41.132253775571428</v>
      </c>
      <c r="F10" s="68">
        <f>sume_euro_0526!F10/evolutie_rp_0526!F9</f>
        <v>41.11037791379384</v>
      </c>
      <c r="G10" s="68">
        <f>sume_euro_0526!G10/evolutie_rp_0526!G9</f>
        <v>40.435376170743439</v>
      </c>
      <c r="H10" s="69">
        <f>sume_euro_0526!H10/evolutie_rp_0526!H9</f>
        <v>39.767539502941375</v>
      </c>
    </row>
    <row r="11" spans="2:8" ht="15" x14ac:dyDescent="0.25">
      <c r="B11" s="46">
        <f>k_total_tec_0526!B11</f>
        <v>6</v>
      </c>
      <c r="C11" s="47" t="str">
        <f>k_total_tec_0526!C11</f>
        <v>ARIPI</v>
      </c>
      <c r="D11" s="68">
        <f>sume_euro_0526!D11/evolutie_rp_0526!D10</f>
        <v>38.273519823557159</v>
      </c>
      <c r="E11" s="68">
        <f>sume_euro_0526!E11/evolutie_rp_0526!E10</f>
        <v>42.469254690416449</v>
      </c>
      <c r="F11" s="68">
        <f>sume_euro_0526!F11/evolutie_rp_0526!F10</f>
        <v>42.673917709784924</v>
      </c>
      <c r="G11" s="68">
        <f>sume_euro_0526!G11/evolutie_rp_0526!G10</f>
        <v>41.948601995656844</v>
      </c>
      <c r="H11" s="69">
        <f>sume_euro_0526!H11/evolutie_rp_0526!H10</f>
        <v>41.060614504343484</v>
      </c>
    </row>
    <row r="12" spans="2:8" ht="15" x14ac:dyDescent="0.25">
      <c r="B12" s="46">
        <f>k_total_tec_0526!B12</f>
        <v>7</v>
      </c>
      <c r="C12" s="47" t="str">
        <f>k_total_tec_0526!C12</f>
        <v>NN</v>
      </c>
      <c r="D12" s="68">
        <f>sume_euro_0526!D12/evolutie_rp_0526!D11</f>
        <v>49.742221377954579</v>
      </c>
      <c r="E12" s="68">
        <f>sume_euro_0526!E12/evolutie_rp_0526!E11</f>
        <v>54.948349722709025</v>
      </c>
      <c r="F12" s="68">
        <f>sume_euro_0526!F12/evolutie_rp_0526!F11</f>
        <v>56.454378676617402</v>
      </c>
      <c r="G12" s="68">
        <f>sume_euro_0526!G12/evolutie_rp_0526!G11</f>
        <v>54.990141702957544</v>
      </c>
      <c r="H12" s="69">
        <f>sume_euro_0526!H12/evolutie_rp_0526!H11</f>
        <v>53.302804187090693</v>
      </c>
    </row>
    <row r="13" spans="2:8" ht="15.75" thickBot="1" x14ac:dyDescent="0.3">
      <c r="B13" s="106" t="s">
        <v>43</v>
      </c>
      <c r="C13" s="107"/>
      <c r="D13" s="66">
        <f>sume_euro_0526!D13/evolutie_rp_0526!D12</f>
        <v>41.876971668958397</v>
      </c>
      <c r="E13" s="66">
        <f>sume_euro_0526!E13/evolutie_rp_0526!E12</f>
        <v>46.45092896334382</v>
      </c>
      <c r="F13" s="66">
        <f>sume_euro_0526!F13/evolutie_rp_0526!F12</f>
        <v>47.040527567791692</v>
      </c>
      <c r="G13" s="66">
        <f>sume_euro_0526!G13/evolutie_rp_0526!G12</f>
        <v>46.079876188293106</v>
      </c>
      <c r="H13" s="67">
        <f>sume_euro_0526!H13/evolutie_rp_0526!H12</f>
        <v>44.975292787920061</v>
      </c>
    </row>
    <row r="18" spans="3:3" ht="18" x14ac:dyDescent="0.25">
      <c r="C18" s="1"/>
    </row>
    <row r="19" spans="3:3" ht="18" x14ac:dyDescent="0.25">
      <c r="C19" s="1"/>
    </row>
  </sheetData>
  <mergeCells count="9">
    <mergeCell ref="B13:C13"/>
    <mergeCell ref="C3:C5"/>
    <mergeCell ref="B3:B5"/>
    <mergeCell ref="H3:H4"/>
    <mergeCell ref="G3:G4"/>
    <mergeCell ref="F3:F4"/>
    <mergeCell ref="E3:E4"/>
    <mergeCell ref="D3:D4"/>
    <mergeCell ref="B2:H2"/>
  </mergeCells>
  <phoneticPr fontId="0" type="noConversion"/>
  <printOptions horizontalCentered="1" verticalCentered="1"/>
  <pageMargins left="0" right="0" top="0" bottom="0"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33"/>
  <sheetViews>
    <sheetView workbookViewId="0">
      <selection activeCell="F24" sqref="F24"/>
    </sheetView>
  </sheetViews>
  <sheetFormatPr defaultRowHeight="12.75" x14ac:dyDescent="0.2"/>
  <cols>
    <col min="2" max="2" width="4.85546875" customWidth="1"/>
    <col min="3" max="3" width="18" customWidth="1"/>
    <col min="4"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x14ac:dyDescent="0.25"/>
    <row r="2" spans="2:15" s="2" customFormat="1" ht="44.25" customHeight="1" x14ac:dyDescent="0.25">
      <c r="B2" s="95" t="s">
        <v>203</v>
      </c>
      <c r="C2" s="96"/>
      <c r="D2" s="96"/>
      <c r="E2" s="96"/>
      <c r="F2" s="96"/>
      <c r="G2" s="96"/>
      <c r="H2" s="96"/>
      <c r="I2" s="96"/>
      <c r="J2" s="96"/>
      <c r="K2" s="96"/>
      <c r="L2" s="96"/>
      <c r="M2" s="97"/>
      <c r="N2" s="3"/>
      <c r="O2" s="3"/>
    </row>
    <row r="3" spans="2:15" ht="27" customHeight="1" x14ac:dyDescent="0.2">
      <c r="B3" s="94" t="s">
        <v>45</v>
      </c>
      <c r="C3" s="93" t="s">
        <v>44</v>
      </c>
      <c r="D3" s="93" t="s">
        <v>174</v>
      </c>
      <c r="E3" s="93" t="s">
        <v>175</v>
      </c>
      <c r="F3" s="93" t="s">
        <v>176</v>
      </c>
      <c r="G3" s="93" t="s">
        <v>177</v>
      </c>
      <c r="H3" s="93" t="s">
        <v>31</v>
      </c>
      <c r="I3" s="93"/>
      <c r="J3" s="93"/>
      <c r="K3" s="93"/>
      <c r="L3" s="93" t="s">
        <v>178</v>
      </c>
      <c r="M3" s="103" t="s">
        <v>179</v>
      </c>
    </row>
    <row r="4" spans="2:15" ht="84" customHeight="1" x14ac:dyDescent="0.2">
      <c r="B4" s="111"/>
      <c r="C4" s="110"/>
      <c r="D4" s="110"/>
      <c r="E4" s="110"/>
      <c r="F4" s="110"/>
      <c r="G4" s="93"/>
      <c r="H4" s="37" t="s">
        <v>7</v>
      </c>
      <c r="I4" s="37" t="s">
        <v>8</v>
      </c>
      <c r="J4" s="37" t="s">
        <v>36</v>
      </c>
      <c r="K4" s="37" t="s">
        <v>37</v>
      </c>
      <c r="L4" s="110"/>
      <c r="M4" s="112"/>
    </row>
    <row r="5" spans="2:15" ht="15.75" x14ac:dyDescent="0.25">
      <c r="B5" s="42">
        <f>k_total_tec_0526!B6</f>
        <v>1</v>
      </c>
      <c r="C5" s="43" t="str">
        <f>k_total_tec_0526!C6</f>
        <v>METROPOLITAN LIFE</v>
      </c>
      <c r="D5" s="44">
        <v>1178673</v>
      </c>
      <c r="E5" s="61">
        <v>48</v>
      </c>
      <c r="F5" s="44">
        <v>40</v>
      </c>
      <c r="G5" s="44">
        <v>4</v>
      </c>
      <c r="H5" s="44">
        <v>117</v>
      </c>
      <c r="I5" s="44">
        <v>10</v>
      </c>
      <c r="J5" s="44">
        <v>0</v>
      </c>
      <c r="K5" s="44">
        <v>0</v>
      </c>
      <c r="L5" s="44">
        <v>1562</v>
      </c>
      <c r="M5" s="45">
        <f>D5-E5+F5+G5-H5+I5+L5+J5+K5</f>
        <v>1180124</v>
      </c>
      <c r="N5" s="70"/>
      <c r="O5" s="4"/>
    </row>
    <row r="6" spans="2:15" ht="15.75" x14ac:dyDescent="0.25">
      <c r="B6" s="46">
        <f>k_total_tec_0526!B7</f>
        <v>2</v>
      </c>
      <c r="C6" s="43" t="str">
        <f>k_total_tec_0526!C7</f>
        <v>AZT VIITORUL TAU</v>
      </c>
      <c r="D6" s="44">
        <v>1722443</v>
      </c>
      <c r="E6" s="61">
        <v>67</v>
      </c>
      <c r="F6" s="44">
        <v>10</v>
      </c>
      <c r="G6" s="44">
        <v>6</v>
      </c>
      <c r="H6" s="44">
        <v>244</v>
      </c>
      <c r="I6" s="44">
        <v>7</v>
      </c>
      <c r="J6" s="44">
        <v>0</v>
      </c>
      <c r="K6" s="44">
        <v>1</v>
      </c>
      <c r="L6" s="44">
        <v>1562</v>
      </c>
      <c r="M6" s="45">
        <f t="shared" ref="M6:M11" si="0">D6-E6+F6+G6-H6+I6+L6+J6+K6</f>
        <v>1723718</v>
      </c>
      <c r="N6" s="70"/>
      <c r="O6" s="4"/>
    </row>
    <row r="7" spans="2:15" ht="15.75" x14ac:dyDescent="0.25">
      <c r="B7" s="46">
        <f>k_total_tec_0526!B8</f>
        <v>3</v>
      </c>
      <c r="C7" s="47" t="str">
        <f>k_total_tec_0526!C8</f>
        <v>BCR</v>
      </c>
      <c r="D7" s="44">
        <v>838167</v>
      </c>
      <c r="E7" s="61">
        <v>47</v>
      </c>
      <c r="F7" s="44">
        <v>125</v>
      </c>
      <c r="G7" s="44">
        <v>26</v>
      </c>
      <c r="H7" s="44">
        <v>92</v>
      </c>
      <c r="I7" s="44">
        <v>4</v>
      </c>
      <c r="J7" s="44">
        <v>0</v>
      </c>
      <c r="K7" s="44">
        <v>0</v>
      </c>
      <c r="L7" s="44">
        <v>1562</v>
      </c>
      <c r="M7" s="45">
        <f t="shared" si="0"/>
        <v>839745</v>
      </c>
      <c r="N7" s="70"/>
      <c r="O7" s="4"/>
    </row>
    <row r="8" spans="2:15" ht="15.75" x14ac:dyDescent="0.25">
      <c r="B8" s="46">
        <f>k_total_tec_0526!B9</f>
        <v>4</v>
      </c>
      <c r="C8" s="47" t="str">
        <f>k_total_tec_0526!C9</f>
        <v>BRD</v>
      </c>
      <c r="D8" s="44">
        <v>627064</v>
      </c>
      <c r="E8" s="61">
        <v>94</v>
      </c>
      <c r="F8" s="44">
        <v>74</v>
      </c>
      <c r="G8" s="44">
        <v>3</v>
      </c>
      <c r="H8" s="44">
        <v>64</v>
      </c>
      <c r="I8" s="44">
        <v>0</v>
      </c>
      <c r="J8" s="44">
        <v>0</v>
      </c>
      <c r="K8" s="44">
        <v>1</v>
      </c>
      <c r="L8" s="44">
        <v>1574</v>
      </c>
      <c r="M8" s="45">
        <f t="shared" si="0"/>
        <v>628558</v>
      </c>
      <c r="N8" s="70"/>
      <c r="O8" s="4"/>
    </row>
    <row r="9" spans="2:15" ht="15.75" x14ac:dyDescent="0.25">
      <c r="B9" s="46">
        <f>k_total_tec_0526!B10</f>
        <v>5</v>
      </c>
      <c r="C9" s="47" t="str">
        <f>k_total_tec_0526!C10</f>
        <v>VITAL</v>
      </c>
      <c r="D9" s="44">
        <v>1088562</v>
      </c>
      <c r="E9" s="61">
        <v>98</v>
      </c>
      <c r="F9" s="44">
        <v>0</v>
      </c>
      <c r="G9" s="44">
        <v>0</v>
      </c>
      <c r="H9" s="44">
        <v>94</v>
      </c>
      <c r="I9" s="44">
        <v>2</v>
      </c>
      <c r="J9" s="44">
        <v>0</v>
      </c>
      <c r="K9" s="44">
        <v>0</v>
      </c>
      <c r="L9" s="44">
        <v>1562</v>
      </c>
      <c r="M9" s="45">
        <f t="shared" si="0"/>
        <v>1089934</v>
      </c>
      <c r="N9" s="70"/>
      <c r="O9" s="4"/>
    </row>
    <row r="10" spans="2:15" ht="15.75" x14ac:dyDescent="0.25">
      <c r="B10" s="46">
        <f>k_total_tec_0526!B11</f>
        <v>6</v>
      </c>
      <c r="C10" s="47" t="str">
        <f>k_total_tec_0526!C11</f>
        <v>ARIPI</v>
      </c>
      <c r="D10" s="44">
        <v>930642</v>
      </c>
      <c r="E10" s="61">
        <v>30</v>
      </c>
      <c r="F10" s="44">
        <v>30</v>
      </c>
      <c r="G10" s="44">
        <v>7</v>
      </c>
      <c r="H10" s="44">
        <v>33</v>
      </c>
      <c r="I10" s="44">
        <v>0</v>
      </c>
      <c r="J10" s="44">
        <v>0</v>
      </c>
      <c r="K10" s="44">
        <v>1</v>
      </c>
      <c r="L10" s="44">
        <v>1562</v>
      </c>
      <c r="M10" s="45">
        <f t="shared" si="0"/>
        <v>932179</v>
      </c>
      <c r="N10" s="70"/>
      <c r="O10" s="4"/>
    </row>
    <row r="11" spans="2:15" ht="15.75" x14ac:dyDescent="0.25">
      <c r="B11" s="46">
        <f>k_total_tec_0526!B12</f>
        <v>7</v>
      </c>
      <c r="C11" s="47" t="str">
        <f>k_total_tec_0526!C12</f>
        <v>NN</v>
      </c>
      <c r="D11" s="44">
        <v>2140303</v>
      </c>
      <c r="E11" s="61">
        <v>37</v>
      </c>
      <c r="F11" s="44">
        <v>142</v>
      </c>
      <c r="G11" s="44">
        <v>38</v>
      </c>
      <c r="H11" s="44">
        <v>270</v>
      </c>
      <c r="I11" s="44">
        <v>10</v>
      </c>
      <c r="J11" s="44">
        <v>1</v>
      </c>
      <c r="K11" s="44">
        <v>0</v>
      </c>
      <c r="L11" s="44">
        <v>1562</v>
      </c>
      <c r="M11" s="45">
        <f t="shared" si="0"/>
        <v>2141749</v>
      </c>
      <c r="N11" s="71"/>
      <c r="O11" s="4"/>
    </row>
    <row r="12" spans="2:15" ht="15.75" thickBot="1" x14ac:dyDescent="0.3">
      <c r="B12" s="106" t="s">
        <v>43</v>
      </c>
      <c r="C12" s="107"/>
      <c r="D12" s="40">
        <f t="shared" ref="D12:M12" si="1">SUM(D5:D11)</f>
        <v>8525854</v>
      </c>
      <c r="E12" s="40">
        <f t="shared" si="1"/>
        <v>421</v>
      </c>
      <c r="F12" s="40">
        <f t="shared" si="1"/>
        <v>421</v>
      </c>
      <c r="G12" s="40">
        <f t="shared" si="1"/>
        <v>84</v>
      </c>
      <c r="H12" s="40">
        <f t="shared" si="1"/>
        <v>914</v>
      </c>
      <c r="I12" s="40">
        <f t="shared" si="1"/>
        <v>33</v>
      </c>
      <c r="J12" s="40">
        <f t="shared" si="1"/>
        <v>1</v>
      </c>
      <c r="K12" s="40">
        <f t="shared" si="1"/>
        <v>3</v>
      </c>
      <c r="L12" s="40">
        <f t="shared" si="1"/>
        <v>10946</v>
      </c>
      <c r="M12" s="41">
        <f t="shared" si="1"/>
        <v>8536007</v>
      </c>
      <c r="N12" s="4"/>
      <c r="O12" s="4"/>
    </row>
    <row r="13" spans="2:15" x14ac:dyDescent="0.2">
      <c r="D13" s="4"/>
      <c r="F13" s="4"/>
      <c r="J13" s="4"/>
      <c r="L13" s="4"/>
    </row>
    <row r="14" spans="2:15" x14ac:dyDescent="0.2">
      <c r="F14" s="4"/>
    </row>
    <row r="15" spans="2:15" x14ac:dyDescent="0.2">
      <c r="D15" s="4"/>
    </row>
    <row r="16" spans="2:15" x14ac:dyDescent="0.2">
      <c r="D16" s="4"/>
    </row>
    <row r="17" spans="3:11" x14ac:dyDescent="0.2">
      <c r="D17" s="4"/>
    </row>
    <row r="18" spans="3:11" ht="18" x14ac:dyDescent="0.25">
      <c r="C18" s="1"/>
      <c r="D18" s="1"/>
      <c r="F18" s="4"/>
      <c r="G18" s="4"/>
      <c r="H18" s="4"/>
      <c r="I18" s="4"/>
      <c r="J18" s="4"/>
      <c r="K18" s="4"/>
    </row>
    <row r="19" spans="3:11" ht="18" x14ac:dyDescent="0.25">
      <c r="C19" s="1"/>
      <c r="D19" s="1"/>
      <c r="F19" s="4"/>
      <c r="G19" s="4"/>
      <c r="H19" s="4"/>
      <c r="I19" s="4"/>
      <c r="J19" s="4"/>
      <c r="K19" s="4"/>
    </row>
    <row r="20" spans="3:11" ht="18" x14ac:dyDescent="0.25">
      <c r="C20" s="1"/>
      <c r="D20" s="1"/>
      <c r="F20" s="4"/>
      <c r="G20" s="4"/>
      <c r="H20" s="4"/>
      <c r="I20" s="4"/>
      <c r="J20" s="4"/>
      <c r="K20" s="4"/>
    </row>
    <row r="21" spans="3:11" ht="18" x14ac:dyDescent="0.25">
      <c r="C21" s="1"/>
      <c r="D21" s="1"/>
      <c r="F21" s="4"/>
      <c r="G21" s="4"/>
      <c r="H21" s="4"/>
      <c r="I21" s="4"/>
      <c r="J21" s="4"/>
      <c r="K21" s="4"/>
    </row>
    <row r="22" spans="3:11" ht="18" x14ac:dyDescent="0.25">
      <c r="C22" s="1"/>
      <c r="D22" s="1"/>
      <c r="F22" s="4"/>
      <c r="G22" s="4"/>
      <c r="H22" s="4"/>
      <c r="I22" s="4"/>
      <c r="J22" s="4"/>
      <c r="K22" s="4"/>
    </row>
    <row r="23" spans="3:11" ht="18" x14ac:dyDescent="0.25">
      <c r="C23" s="1"/>
      <c r="D23" s="1"/>
      <c r="F23" s="4"/>
      <c r="G23" s="4"/>
      <c r="H23" s="4"/>
      <c r="I23" s="4"/>
      <c r="J23" s="4"/>
      <c r="K23" s="4"/>
    </row>
    <row r="24" spans="3:11" ht="18" x14ac:dyDescent="0.25">
      <c r="C24" s="1"/>
      <c r="D24" s="1"/>
      <c r="F24" s="4"/>
      <c r="G24" s="4"/>
      <c r="H24" s="4"/>
      <c r="I24" s="4"/>
      <c r="J24" s="4"/>
      <c r="K24" s="4"/>
    </row>
    <row r="25" spans="3:11" ht="18" x14ac:dyDescent="0.25">
      <c r="C25" s="1"/>
      <c r="D25" s="1"/>
      <c r="F25" s="4"/>
      <c r="G25" s="4"/>
      <c r="H25" s="4"/>
      <c r="I25" s="4"/>
      <c r="J25" s="4"/>
      <c r="K25" s="4"/>
    </row>
    <row r="26" spans="3:11" x14ac:dyDescent="0.25">
      <c r="C26" s="1"/>
      <c r="D26" s="1"/>
      <c r="F26" s="4"/>
      <c r="G26" s="4"/>
      <c r="H26" s="4"/>
      <c r="I26" s="4"/>
      <c r="J26" s="4"/>
      <c r="K26" s="4"/>
    </row>
    <row r="27" spans="3:11" ht="18" x14ac:dyDescent="0.25">
      <c r="C27" s="1"/>
      <c r="D27" s="1"/>
      <c r="F27" s="4"/>
      <c r="G27" s="4"/>
      <c r="H27" s="4"/>
      <c r="I27" s="4"/>
      <c r="J27" s="4"/>
      <c r="K27" s="4"/>
    </row>
    <row r="28" spans="3:11" ht="18" x14ac:dyDescent="0.25">
      <c r="C28" s="1"/>
      <c r="D28" s="1"/>
      <c r="F28" s="4"/>
      <c r="G28" s="4"/>
      <c r="H28" s="4"/>
      <c r="I28" s="4"/>
      <c r="J28" s="4"/>
      <c r="K28" s="4"/>
    </row>
    <row r="29" spans="3:11" ht="18" x14ac:dyDescent="0.25">
      <c r="C29" s="1"/>
      <c r="D29" s="1"/>
      <c r="F29" s="4"/>
      <c r="G29" s="4"/>
      <c r="H29" s="4"/>
      <c r="I29" s="4"/>
      <c r="J29" s="4"/>
      <c r="K29" s="4"/>
    </row>
    <row r="30" spans="3:11" ht="18" x14ac:dyDescent="0.25">
      <c r="C30" s="1"/>
      <c r="D30" s="1"/>
      <c r="F30" s="4"/>
      <c r="G30" s="4"/>
      <c r="H30" s="4"/>
      <c r="I30" s="4"/>
      <c r="J30" s="4"/>
      <c r="K30" s="4"/>
    </row>
    <row r="31" spans="3:11" ht="18" x14ac:dyDescent="0.25">
      <c r="C31" s="1"/>
      <c r="D31" s="1"/>
      <c r="F31" s="4"/>
      <c r="G31" s="4"/>
      <c r="H31" s="4"/>
      <c r="I31" s="4"/>
      <c r="J31" s="4"/>
      <c r="K31" s="4"/>
    </row>
    <row r="32" spans="3:11" ht="18" x14ac:dyDescent="0.25">
      <c r="C32" s="1"/>
      <c r="D32" s="1"/>
      <c r="F32" s="4"/>
      <c r="G32" s="4"/>
      <c r="H32" s="4"/>
      <c r="I32" s="4"/>
      <c r="J32" s="4"/>
      <c r="K32" s="4"/>
    </row>
    <row r="33" spans="3:11" ht="18" x14ac:dyDescent="0.25">
      <c r="C33" s="1"/>
      <c r="D33" s="1"/>
      <c r="F33" s="4"/>
      <c r="G33" s="4"/>
      <c r="H33" s="4"/>
      <c r="I33" s="4"/>
      <c r="J33" s="4"/>
      <c r="K33" s="4"/>
    </row>
  </sheetData>
  <mergeCells count="11">
    <mergeCell ref="B3:B4"/>
    <mergeCell ref="B12:C12"/>
    <mergeCell ref="L3:L4"/>
    <mergeCell ref="C3:C4"/>
    <mergeCell ref="B2:M2"/>
    <mergeCell ref="M3:M4"/>
    <mergeCell ref="D3:D4"/>
    <mergeCell ref="G3:G4"/>
    <mergeCell ref="H3:K3"/>
    <mergeCell ref="E3:E4"/>
    <mergeCell ref="F3:F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3"/>
  <sheetViews>
    <sheetView workbookViewId="0">
      <selection activeCell="K31" sqref="K31"/>
    </sheetView>
  </sheetViews>
  <sheetFormatPr defaultRowHeight="12.75" x14ac:dyDescent="0.2"/>
  <cols>
    <col min="2" max="6" width="16.140625" customWidth="1"/>
  </cols>
  <sheetData>
    <row r="1" spans="2:6" ht="13.5" thickBot="1" x14ac:dyDescent="0.25"/>
    <row r="2" spans="2:6" x14ac:dyDescent="0.2">
      <c r="B2" s="72" t="s">
        <v>157</v>
      </c>
      <c r="C2" s="56" t="s">
        <v>160</v>
      </c>
      <c r="D2" s="56" t="s">
        <v>165</v>
      </c>
      <c r="E2" s="56" t="s">
        <v>169</v>
      </c>
      <c r="F2" s="57" t="s">
        <v>173</v>
      </c>
    </row>
    <row r="3" spans="2:6" ht="15.75" thickBot="1" x14ac:dyDescent="0.3">
      <c r="B3" s="73">
        <v>8490002</v>
      </c>
      <c r="C3" s="74">
        <v>8506902</v>
      </c>
      <c r="D3" s="74">
        <v>8515061</v>
      </c>
      <c r="E3" s="74">
        <v>8525854</v>
      </c>
      <c r="F3" s="75">
        <v>8536007</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6"/>
  <sheetViews>
    <sheetView workbookViewId="0">
      <selection activeCell="H37" sqref="H37"/>
    </sheetView>
  </sheetViews>
  <sheetFormatPr defaultRowHeight="12.75" x14ac:dyDescent="0.2"/>
  <cols>
    <col min="2" max="6" width="16.7109375" customWidth="1"/>
  </cols>
  <sheetData>
    <row r="1" spans="2:6" ht="13.5" thickBot="1" x14ac:dyDescent="0.25"/>
    <row r="2" spans="2:6" x14ac:dyDescent="0.2">
      <c r="B2" s="72" t="s">
        <v>157</v>
      </c>
      <c r="C2" s="56" t="s">
        <v>160</v>
      </c>
      <c r="D2" s="56" t="s">
        <v>165</v>
      </c>
      <c r="E2" s="56" t="s">
        <v>169</v>
      </c>
      <c r="F2" s="57" t="s">
        <v>173</v>
      </c>
    </row>
    <row r="3" spans="2:6" ht="15.75" thickBot="1" x14ac:dyDescent="0.3">
      <c r="B3" s="73">
        <v>4590650</v>
      </c>
      <c r="C3" s="74">
        <v>4608253</v>
      </c>
      <c r="D3" s="74">
        <v>4617113</v>
      </c>
      <c r="E3" s="74">
        <v>4628454</v>
      </c>
      <c r="F3" s="75">
        <v>4639400</v>
      </c>
    </row>
    <row r="6" spans="2:6" x14ac:dyDescent="0.2">
      <c r="B6" s="4"/>
      <c r="C6" s="4"/>
      <c r="D6" s="4"/>
      <c r="E6" s="4"/>
      <c r="F6" s="4"/>
    </row>
  </sheetData>
  <phoneticPr fontId="0"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k_total_tec_0526</vt:lpstr>
      <vt:lpstr>regularizati_0526</vt:lpstr>
      <vt:lpstr>evolutie_rp_0526</vt:lpstr>
      <vt:lpstr>sume_euro_0526</vt:lpstr>
      <vt:lpstr>sume_euro_0526_graf</vt:lpstr>
      <vt:lpstr>evolutie_contrib_0526</vt:lpstr>
      <vt:lpstr>part_fonduri_0526</vt:lpstr>
      <vt:lpstr>evolutie_rp_0526_graf</vt:lpstr>
      <vt:lpstr>evolutie_aleatorii_0526_graf</vt:lpstr>
      <vt:lpstr>participanti_judete_0526</vt:lpstr>
      <vt:lpstr>participanti_jud_dom_0526</vt:lpstr>
      <vt:lpstr>conturi_goale_0526</vt:lpstr>
      <vt:lpstr>rp_sexe_0526</vt:lpstr>
      <vt:lpstr>Sheet2</vt:lpstr>
      <vt:lpstr>rp_varste_sexe_0526</vt:lpstr>
      <vt:lpstr>Sheet1</vt:lpstr>
      <vt:lpstr>evolutie_contrib_0526!Print_Area</vt:lpstr>
      <vt:lpstr>evolutie_rp_0526!Print_Area</vt:lpstr>
      <vt:lpstr>k_total_tec_0526!Print_Area</vt:lpstr>
      <vt:lpstr>part_fonduri_0526!Print_Area</vt:lpstr>
      <vt:lpstr>participanti_judete_0526!Print_Area</vt:lpstr>
      <vt:lpstr>rp_sexe_0526!Print_Area</vt:lpstr>
      <vt:lpstr>rp_varste_sexe_0526!Print_Area</vt:lpstr>
      <vt:lpstr>sume_euro_0526!Print_Area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2026-07-23T13:11:23Z</cp:lastPrinted>
  <dcterms:created xsi:type="dcterms:W3CDTF">2008-08-08T07:39:32Z</dcterms:created>
  <dcterms:modified xsi:type="dcterms:W3CDTF">2026-07-23T13:12:39Z</dcterms:modified>
</cp:coreProperties>
</file>