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E:\PORTAL_CRISTINA\PILONUL II\2026\iunie 22\"/>
    </mc:Choice>
  </mc:AlternateContent>
  <xr:revisionPtr revIDLastSave="0" documentId="13_ncr:1_{831C6681-4C5A-4747-9529-1C8D9E5937A9}" xr6:coauthVersionLast="47" xr6:coauthVersionMax="47" xr10:uidLastSave="{00000000-0000-0000-0000-000000000000}"/>
  <bookViews>
    <workbookView xWindow="-120" yWindow="-120" windowWidth="29040" windowHeight="15720" tabRatio="860" xr2:uid="{00000000-000D-0000-FFFF-FFFF00000000}"/>
  </bookViews>
  <sheets>
    <sheet name="k_total_tec_0426" sheetId="23" r:id="rId1"/>
    <sheet name="regularizati_0426" sheetId="31" r:id="rId2"/>
    <sheet name="evolutie_rp_0426" sheetId="1" r:id="rId3"/>
    <sheet name="sume_euro_0426" sheetId="15" r:id="rId4"/>
    <sheet name="sume_euro_0426_graf" sheetId="16" r:id="rId5"/>
    <sheet name="evolutie_contrib_0426" sheetId="25" r:id="rId6"/>
    <sheet name="part_fonduri_0426" sheetId="24" r:id="rId7"/>
    <sheet name="evolutie_rp_0426_graf" sheetId="13" r:id="rId8"/>
    <sheet name="evolutie_aleatorii_0426_graf" sheetId="14" r:id="rId9"/>
    <sheet name="participanti_judete_0426" sheetId="17" r:id="rId10"/>
    <sheet name="participanti_jud_dom_0426" sheetId="32" r:id="rId11"/>
    <sheet name="conturi_goale_0426" sheetId="30" r:id="rId12"/>
    <sheet name="rp_sexe_0426" sheetId="26" r:id="rId13"/>
    <sheet name="Sheet2" sheetId="34" r:id="rId14"/>
    <sheet name="rp_varste_sexe_0426" sheetId="28" r:id="rId15"/>
    <sheet name="Sheet1" sheetId="33" r:id="rId16"/>
  </sheets>
  <externalReferences>
    <externalReference r:id="rId17"/>
  </externalReferences>
  <definedNames>
    <definedName name="_xlnm.Print_Area" localSheetId="5">evolutie_contrib_0426!$B$2:$C$13</definedName>
    <definedName name="_xlnm.Print_Area" localSheetId="2">evolutie_rp_0426!$B$2:$C$12</definedName>
    <definedName name="_xlnm.Print_Area" localSheetId="0">k_total_tec_0426!$B$2:$K$16</definedName>
    <definedName name="_xlnm.Print_Area" localSheetId="6">part_fonduri_0426!$B$2:$M$12</definedName>
    <definedName name="_xlnm.Print_Area" localSheetId="9">participanti_judete_0426!$B$2:$E$48</definedName>
    <definedName name="_xlnm.Print_Area" localSheetId="12">rp_sexe_0426!$B$2:$F$12</definedName>
    <definedName name="_xlnm.Print_Area" localSheetId="14">rp_varste_sexe_0426!$B$2:$P$14</definedName>
    <definedName name="_xlnm.Print_Area" localSheetId="3">sume_euro_0426!$B$2:$H$13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2" i="25" l="1"/>
  <c r="G11" i="25"/>
  <c r="G10" i="25"/>
  <c r="G9" i="25"/>
  <c r="G8" i="25"/>
  <c r="G7" i="25"/>
  <c r="G6" i="25"/>
  <c r="H7" i="15"/>
  <c r="H8" i="15"/>
  <c r="H9" i="15"/>
  <c r="H10" i="15"/>
  <c r="H11" i="15"/>
  <c r="H12" i="15"/>
  <c r="H6" i="15"/>
  <c r="H13" i="15" s="1"/>
  <c r="G13" i="15"/>
  <c r="G12" i="1"/>
  <c r="F12" i="25"/>
  <c r="F11" i="25"/>
  <c r="F10" i="25"/>
  <c r="F9" i="25"/>
  <c r="F8" i="25"/>
  <c r="F7" i="25"/>
  <c r="F6" i="25"/>
  <c r="F13" i="15"/>
  <c r="F12" i="1"/>
  <c r="D48" i="17"/>
  <c r="E16" i="17" s="1"/>
  <c r="E25" i="17"/>
  <c r="E12" i="25"/>
  <c r="E11" i="25"/>
  <c r="E10" i="25"/>
  <c r="E9" i="25"/>
  <c r="E8" i="25"/>
  <c r="E7" i="25"/>
  <c r="E6" i="25"/>
  <c r="E13" i="15"/>
  <c r="E12" i="1"/>
  <c r="E13" i="25" s="1"/>
  <c r="D12" i="25"/>
  <c r="D11" i="25"/>
  <c r="D10" i="25"/>
  <c r="D9" i="25"/>
  <c r="D8" i="25"/>
  <c r="D7" i="25"/>
  <c r="D6" i="25"/>
  <c r="D13" i="15"/>
  <c r="D12" i="1"/>
  <c r="E8" i="28"/>
  <c r="F8" i="28"/>
  <c r="G8" i="28"/>
  <c r="H8" i="28"/>
  <c r="E9" i="28"/>
  <c r="F9" i="28"/>
  <c r="G9" i="28"/>
  <c r="H9" i="28"/>
  <c r="E10" i="28"/>
  <c r="F10" i="28"/>
  <c r="G10" i="28"/>
  <c r="H10" i="28"/>
  <c r="E11" i="28"/>
  <c r="F11" i="28"/>
  <c r="G11" i="28"/>
  <c r="H11" i="28"/>
  <c r="E12" i="28"/>
  <c r="F12" i="28"/>
  <c r="G12" i="28"/>
  <c r="H12" i="28"/>
  <c r="E13" i="28"/>
  <c r="F13" i="28"/>
  <c r="G13" i="28"/>
  <c r="H13" i="28"/>
  <c r="M7" i="24"/>
  <c r="D6" i="26"/>
  <c r="D7" i="26"/>
  <c r="D8" i="26"/>
  <c r="D9" i="26"/>
  <c r="D10" i="26"/>
  <c r="D11" i="26"/>
  <c r="E7" i="28"/>
  <c r="F7" i="28"/>
  <c r="G7" i="28"/>
  <c r="H7" i="28"/>
  <c r="F7" i="31"/>
  <c r="F8" i="31"/>
  <c r="F9" i="31"/>
  <c r="F10" i="31"/>
  <c r="F11" i="31"/>
  <c r="F12" i="31"/>
  <c r="F6" i="31"/>
  <c r="G13" i="31"/>
  <c r="H9" i="31" s="1"/>
  <c r="H10" i="31"/>
  <c r="I8" i="31"/>
  <c r="M5" i="24"/>
  <c r="M6" i="24"/>
  <c r="M8" i="24"/>
  <c r="M9" i="24"/>
  <c r="M10" i="24"/>
  <c r="M11" i="24"/>
  <c r="D53" i="32"/>
  <c r="J12" i="24"/>
  <c r="L12" i="24"/>
  <c r="K12" i="24"/>
  <c r="F13" i="23"/>
  <c r="K14" i="28"/>
  <c r="O14" i="28"/>
  <c r="K7" i="23"/>
  <c r="K8" i="23"/>
  <c r="K9" i="23"/>
  <c r="K13" i="23" s="1"/>
  <c r="K10" i="23"/>
  <c r="K11" i="23"/>
  <c r="K12" i="23"/>
  <c r="K6" i="23"/>
  <c r="I6" i="23"/>
  <c r="I7" i="23"/>
  <c r="I8" i="23"/>
  <c r="I9" i="23"/>
  <c r="I10" i="23"/>
  <c r="I11" i="23"/>
  <c r="I12" i="23"/>
  <c r="D12" i="24"/>
  <c r="E13" i="23"/>
  <c r="D13" i="23"/>
  <c r="D5" i="26"/>
  <c r="D12" i="26" s="1"/>
  <c r="E12" i="26"/>
  <c r="F12" i="26"/>
  <c r="K13" i="31"/>
  <c r="J13" i="31"/>
  <c r="D13" i="31"/>
  <c r="I13" i="31" s="1"/>
  <c r="E13" i="31"/>
  <c r="F13" i="31" s="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B6" i="26"/>
  <c r="E11" i="17"/>
  <c r="H11" i="31"/>
  <c r="H7" i="31"/>
  <c r="B7" i="15"/>
  <c r="B7" i="25"/>
  <c r="B8" i="28"/>
  <c r="B6" i="24"/>
  <c r="B6" i="1"/>
  <c r="B8" i="25"/>
  <c r="B9" i="28"/>
  <c r="B7" i="26"/>
  <c r="B8" i="15"/>
  <c r="B7" i="1"/>
  <c r="B7" i="24"/>
  <c r="B8" i="24"/>
  <c r="B9" i="15"/>
  <c r="B8" i="1"/>
  <c r="B9" i="25"/>
  <c r="B8" i="26"/>
  <c r="B10" i="28"/>
  <c r="B10" i="25"/>
  <c r="B9" i="1"/>
  <c r="B9" i="26"/>
  <c r="B9" i="24"/>
  <c r="B11" i="28"/>
  <c r="B10" i="15"/>
  <c r="B12" i="28"/>
  <c r="B10" i="1"/>
  <c r="B11" i="15"/>
  <c r="B10" i="24"/>
  <c r="B10" i="26"/>
  <c r="B11" i="25"/>
  <c r="B11" i="24"/>
  <c r="B11" i="1"/>
  <c r="B12" i="25"/>
  <c r="B12" i="15"/>
  <c r="B13" i="28"/>
  <c r="B11" i="26"/>
  <c r="E22" i="17"/>
  <c r="E15" i="17"/>
  <c r="E39" i="17"/>
  <c r="E32" i="17"/>
  <c r="E8" i="17"/>
  <c r="E6" i="17"/>
  <c r="H8" i="31"/>
  <c r="F14" i="28" l="1"/>
  <c r="D10" i="28"/>
  <c r="G14" i="28"/>
  <c r="E14" i="28"/>
  <c r="D11" i="28"/>
  <c r="D8" i="28"/>
  <c r="D12" i="28"/>
  <c r="D9" i="28"/>
  <c r="D13" i="28"/>
  <c r="H14" i="28"/>
  <c r="D7" i="28"/>
  <c r="E29" i="17"/>
  <c r="E21" i="17"/>
  <c r="E44" i="17"/>
  <c r="E27" i="17"/>
  <c r="E41" i="17"/>
  <c r="E13" i="17"/>
  <c r="E45" i="17"/>
  <c r="E42" i="17"/>
  <c r="E17" i="17"/>
  <c r="E36" i="17"/>
  <c r="E34" i="17"/>
  <c r="E31" i="17"/>
  <c r="E7" i="17"/>
  <c r="E9" i="17"/>
  <c r="E30" i="17"/>
  <c r="E5" i="17"/>
  <c r="E47" i="17"/>
  <c r="E10" i="17"/>
  <c r="E26" i="17"/>
  <c r="E33" i="17"/>
  <c r="E40" i="17"/>
  <c r="E28" i="17"/>
  <c r="E18" i="17"/>
  <c r="E23" i="17"/>
  <c r="E46" i="17"/>
  <c r="E38" i="17"/>
  <c r="E14" i="17"/>
  <c r="E37" i="17"/>
  <c r="E12" i="17"/>
  <c r="E24" i="17"/>
  <c r="E35" i="17"/>
  <c r="E48" i="17"/>
  <c r="E20" i="17"/>
  <c r="E43" i="17"/>
  <c r="E19" i="17"/>
  <c r="M12" i="24"/>
  <c r="G13" i="25"/>
  <c r="D13" i="25"/>
  <c r="F13" i="25"/>
  <c r="H6" i="31"/>
  <c r="H12" i="31"/>
  <c r="H13" i="31"/>
  <c r="I13" i="23"/>
  <c r="D14" i="28" l="1"/>
</calcChain>
</file>

<file path=xl/sharedStrings.xml><?xml version="1.0" encoding="utf-8"?>
<sst xmlns="http://schemas.openxmlformats.org/spreadsheetml/2006/main" count="362" uniqueCount="204">
  <si>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</si>
  <si>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</si>
  <si>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</si>
  <si>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</si>
  <si>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</si>
  <si>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</si>
  <si>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</si>
  <si>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</si>
  <si>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</si>
  <si>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</si>
  <si>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</si>
  <si>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</si>
  <si>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</si>
  <si>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</si>
  <si>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</si>
  <si>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</si>
  <si>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</si>
  <si>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</si>
  <si>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</si>
  <si>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</si>
  <si>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</si>
  <si>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</si>
  <si>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</si>
  <si>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</si>
  <si>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</si>
  <si>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</si>
  <si>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</si>
  <si>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</si>
  <si>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</si>
  <si>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</si>
  <si>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</si>
  <si>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</si>
  <si>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</si>
  <si>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</si>
  <si>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</si>
  <si>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</si>
  <si>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</si>
  <si>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</si>
  <si>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</si>
  <si>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</si>
  <si>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</si>
  <si>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</si>
  <si>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</si>
  <si>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</si>
  <si>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</si>
  <si>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</si>
  <si>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</si>
  <si>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</si>
  <si>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</si>
  <si>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</si>
  <si>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</si>
  <si>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</si>
  <si>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</si>
  <si>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</si>
  <si>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</si>
  <si>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</si>
  <si>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</si>
  <si>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</si>
  <si>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</si>
  <si>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</si>
  <si>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</si>
  <si>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</si>
  <si>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</si>
  <si>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</si>
  <si>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</si>
  <si>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</si>
  <si>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</si>
  <si>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</si>
  <si>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</si>
  <si>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</si>
  <si>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</si>
  <si>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</si>
  <si>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</si>
  <si>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</si>
  <si>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</si>
  <si>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</si>
  <si>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</si>
  <si>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</si>
  <si>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</si>
  <si>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</si>
  <si>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</si>
  <si>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</si>
  <si>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</si>
  <si>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</si>
  <si>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</si>
  <si>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</si>
  <si>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</si>
  <si>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</si>
  <si>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</si>
  <si>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</si>
  <si>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</si>
  <si>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</si>
  <si>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</si>
  <si>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</si>
  <si>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</si>
  <si>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</si>
  <si>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</si>
  <si>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</si>
  <si>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</si>
  <si>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</si>
  <si>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</si>
  <si>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</si>
  <si>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</si>
  <si>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</si>
  <si>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</si>
  <si>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</si>
  <si>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</si>
  <si>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</si>
  <si>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</si>
  <si>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</si>
  <si>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</si>
  <si>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</si>
  <si>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</si>
  <si>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</si>
  <si>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</si>
  <si>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</si>
  <si>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</si>
  <si>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</si>
  <si>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</si>
  <si>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</si>
  <si>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</si>
  <si>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</si>
  <si>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</si>
  <si>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</si>
  <si>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</si>
  <si>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</si>
  <si>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</si>
  <si>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</si>
  <si>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</si>
  <si>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</si>
  <si>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</si>
  <si>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</si>
  <si>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</si>
  <si>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</si>
  <si>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</si>
  <si>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</si>
  <si>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</si>
  <si>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</si>
  <si>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</si>
  <si>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</si>
  <si>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</si>
  <si>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</si>
  <si>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</si>
  <si>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</si>
  <si>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</si>
  <si>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</si>
  <si>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</si>
  <si>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</si>
  <si>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</si>
  <si>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</si>
  <si>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</si>
  <si>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</si>
  <si>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</si>
  <si>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</si>
  <si>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</si>
  <si>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</si>
  <si>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</si>
  <si>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2026</t>
  </si>
  <si>
    <t>Ianuarie 2026</t>
  </si>
  <si>
    <t xml:space="preserve">1Euro 5,0940 BNR 18/03/2026)              </t>
  </si>
  <si>
    <t>FEBRUARIE 2026</t>
  </si>
  <si>
    <t>Februarie 2026</t>
  </si>
  <si>
    <t>ianuarie 2026</t>
  </si>
  <si>
    <t>februarie 2026</t>
  </si>
  <si>
    <t xml:space="preserve">1Euro 5,0987 BNR 17/04/2026)              </t>
  </si>
  <si>
    <t>MARTIE 2026</t>
  </si>
  <si>
    <t>Martie 2026</t>
  </si>
  <si>
    <t>martie 2026</t>
  </si>
  <si>
    <t xml:space="preserve">1Euro 5,2105 BNR 18/05/2026)              </t>
  </si>
  <si>
    <t>APRILIE 2026</t>
  </si>
  <si>
    <t>Aprilie 2026</t>
  </si>
  <si>
    <t>Transferuri validate catre alte fonduri la luna de referinta APRILIE 2026</t>
  </si>
  <si>
    <t>Transferuri validate de la alte fonduri la luna de referinta APRILIE 2026</t>
  </si>
  <si>
    <t>Acte aderare validate pentru luna de referinta APRILIE 2026</t>
  </si>
  <si>
    <t>Asigurati repartizati aleatoriu la luna de referinta APRILIE 2026</t>
  </si>
  <si>
    <t>Numar participanti in Registrul participantilor dupa repartizarea aleatorie la luna de referinta   APRILIE 2026</t>
  </si>
  <si>
    <t>Numar de participanti pentru care se fac viramente in luna de referinta APRILIE 2026</t>
  </si>
  <si>
    <t>aprilie 2026</t>
  </si>
  <si>
    <t>(BNR 18/06/2026)</t>
  </si>
  <si>
    <t xml:space="preserve">1Euro 5,2339 BNR 18/06/2026)              </t>
  </si>
  <si>
    <t>Numar participanti in Registrul Participantilor la luna de referinta  MARTIE 2026</t>
  </si>
  <si>
    <t>Situatie centralizatoare
privind numarul participantilor si contributiile virate la fondurile de pensii administrate privat
aferente lunii de referinta 
APRILIE 2026</t>
  </si>
  <si>
    <t>1 EUR</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</si>
  <si>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</si>
  <si>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</si>
  <si>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</si>
  <si>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</si>
  <si>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APRILIE 2026</t>
  </si>
  <si>
    <t>Situatie centralizatoare                
privind valoarea in Euro a viramentelor catre fondurile de pensii administrate privat 
aferente lunilor de referinta 
IANUARIE 2026 - APRILIE 2026</t>
  </si>
  <si>
    <t xml:space="preserve">1Euro 5,0940 
BNR (18/03/2026)              </t>
  </si>
  <si>
    <t xml:space="preserve">1Euro 5,0987 
BNR (17/04/2026)              </t>
  </si>
  <si>
    <t xml:space="preserve">1Euro 5,2105
BNR (18/05/2026)              </t>
  </si>
  <si>
    <t xml:space="preserve">1Euro 5,2339 
BNR (18/06/2026)              </t>
  </si>
  <si>
    <t>Situatie centralizatoare               
privind evolutia contributiei medii in Euro la pilonul II a participantilor pana la luna de referinta 
APRILIE 2026</t>
  </si>
  <si>
    <t xml:space="preserve">1Euro 5,0940 
BNR 18/03/2026)              </t>
  </si>
  <si>
    <t xml:space="preserve">1Euro 5,0987 
BNR 17/04/2026)              </t>
  </si>
  <si>
    <t xml:space="preserve">1Euro 5,2105 
BNR 18/05/2026)              </t>
  </si>
  <si>
    <t xml:space="preserve">1Euro 5,2339 
BNR 18/06/2026)              </t>
  </si>
  <si>
    <t>Situatie centralizatoare               
privind evolutia contributiei medii in Euro la pilonul II a participantilor pana la luna de referinta
 APRILIE 2026</t>
  </si>
  <si>
    <t>Situatie centralizatoare           
privind repartizarea participantilor dupa judetul 
angajatorului la luna de referinta 
APRILIE 2026</t>
  </si>
  <si>
    <t>Situatie centralizatoare privind repartizarea participantilor
 dupa judetul de domiciliu pentru care se fac viramente 
la luna de referinta 
APRILIE 2026</t>
  </si>
  <si>
    <t>Situatie centralizatoare privind numarul de participanti  
care nu figurează cu declaraţii depuse 
in sistemul public de pensii</t>
  </si>
  <si>
    <t>Situatie centralizatoare    
privind repartizarea pe sexe a participantilor    
aferente lunii de referinta 
APRILIE 2026</t>
  </si>
  <si>
    <t>Situatie centralizatoare              
privind repartizarea pe sexe si varste a participantilor              
aferente lunii de referinta 
APRILIE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</si>
</sst>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family val="2"/>
    </font>
    <font>
      <b/>
      <sz val="14"/>
      <name val="Arial"/>
      <family val="2"/>
    </font>
    <font>
      <sz val="14"/>
      <name val="Arial"/>
      <family val="2"/>
    </font>
    <font>
      <sz val="10"/>
      <name val="Arial"/>
      <family val="2"/>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family val="2"/>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1">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3" fontId="10" fillId="0" borderId="0" xfId="0" applyNumberFormat="1" applyFont="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3" fontId="14" fillId="24" borderId="10"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9" xfId="0" applyNumberFormat="1" applyFont="1" applyFill="1" applyBorder="1"/>
    <xf numFmtId="10" fontId="14" fillId="25" borderId="2" xfId="0" applyNumberFormat="1" applyFont="1" applyFill="1" applyBorder="1"/>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1" fillId="24" borderId="2" xfId="0" applyFont="1" applyFill="1" applyBorder="1" applyAlignment="1">
      <alignment vertical="center" wrapText="1"/>
    </xf>
    <xf numFmtId="0" fontId="0" fillId="0" borderId="5" xfId="0" applyBorder="1"/>
    <xf numFmtId="0" fontId="0" fillId="0" borderId="8" xfId="0" applyBorder="1"/>
    <xf numFmtId="17" fontId="12" fillId="24" borderId="6" xfId="0" quotePrefix="1" applyNumberFormat="1" applyFont="1" applyFill="1" applyBorder="1" applyAlignment="1">
      <alignment horizontal="center" vertical="center" wrapText="1"/>
    </xf>
    <xf numFmtId="17" fontId="12" fillId="24" borderId="7" xfId="0" quotePrefix="1" applyNumberFormat="1" applyFont="1" applyFill="1" applyBorder="1" applyAlignment="1">
      <alignment horizontal="center" vertical="center" wrapText="1"/>
    </xf>
    <xf numFmtId="0" fontId="12" fillId="24" borderId="4" xfId="0" applyFont="1" applyFill="1" applyBorder="1"/>
    <xf numFmtId="0" fontId="21" fillId="24" borderId="9" xfId="0" applyFont="1" applyFill="1" applyBorder="1" applyAlignment="1">
      <alignment vertical="center" wrapText="1"/>
    </xf>
    <xf numFmtId="0" fontId="21" fillId="24" borderId="10" xfId="0" applyFont="1" applyFill="1" applyBorder="1" applyAlignment="1">
      <alignment vertical="center" wrapText="1"/>
    </xf>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5" xfId="0" quotePrefix="1" applyNumberFormat="1" applyFont="1" applyFill="1" applyBorder="1" applyAlignment="1">
      <alignment horizontal="center" vertical="center" wrapText="1"/>
    </xf>
    <xf numFmtId="3" fontId="14" fillId="25" borderId="8" xfId="0" applyNumberFormat="1" applyFont="1" applyFill="1" applyBorder="1"/>
    <xf numFmtId="3" fontId="14" fillId="25" borderId="9" xfId="0" applyNumberFormat="1" applyFont="1" applyFill="1" applyBorder="1"/>
    <xf numFmtId="3" fontId="14" fillId="25" borderId="10"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4" fillId="25" borderId="2" xfId="26" applyFont="1" applyFill="1" applyBorder="1"/>
    <xf numFmtId="10" fontId="14" fillId="25" borderId="3"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0" fontId="14" fillId="24" borderId="8" xfId="26" applyFont="1" applyFill="1" applyBorder="1"/>
    <xf numFmtId="0" fontId="14" fillId="24" borderId="9" xfId="26" applyFont="1" applyFill="1" applyBorder="1"/>
    <xf numFmtId="3" fontId="14" fillId="24" borderId="10" xfId="25" applyNumberFormat="1" applyFont="1" applyFill="1" applyBorder="1"/>
    <xf numFmtId="0" fontId="14" fillId="25" borderId="4" xfId="26" applyFont="1" applyFill="1" applyBorder="1" applyAlignment="1">
      <alignment horizontal="center"/>
    </xf>
    <xf numFmtId="3" fontId="14" fillId="25" borderId="3" xfId="25" applyNumberFormat="1" applyFont="1" applyFill="1" applyBorder="1"/>
    <xf numFmtId="0" fontId="12" fillId="25" borderId="4" xfId="26" applyFont="1" applyFill="1" applyBorder="1" applyAlignment="1">
      <alignment horizontal="left"/>
    </xf>
    <xf numFmtId="0" fontId="12" fillId="25" borderId="2" xfId="26" applyFont="1" applyFill="1" applyBorder="1" applyAlignment="1">
      <alignment horizontal="left"/>
    </xf>
    <xf numFmtId="17" fontId="14" fillId="25" borderId="4" xfId="0" quotePrefix="1" applyNumberFormat="1" applyFont="1" applyFill="1" applyBorder="1"/>
    <xf numFmtId="17" fontId="14" fillId="25" borderId="8" xfId="0" quotePrefix="1" applyNumberFormat="1" applyFont="1" applyFill="1" applyBorder="1"/>
    <xf numFmtId="0" fontId="12" fillId="24" borderId="2" xfId="0"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3" xfId="0" applyFont="1" applyFill="1" applyBorder="1" applyAlignment="1">
      <alignment horizontal="center" vertical="center" wrapText="1"/>
    </xf>
    <xf numFmtId="0" fontId="7" fillId="0" borderId="0" xfId="0" applyFont="1" applyAlignment="1">
      <alignment horizontal="left" vertical="top" wrapText="1"/>
    </xf>
    <xf numFmtId="0" fontId="7" fillId="0" borderId="0" xfId="0" applyNumberFormat="1" applyFont="1" applyAlignment="1">
      <alignment horizontal="left" vertical="top" wrapText="1"/>
    </xf>
    <xf numFmtId="0" fontId="7" fillId="0" borderId="0" xfId="0" applyFont="1" applyAlignment="1">
      <alignment horizontal="left" vertical="top"/>
    </xf>
    <xf numFmtId="17" fontId="12" fillId="24" borderId="2" xfId="0" quotePrefix="1" applyNumberFormat="1" applyFont="1" applyFill="1" applyBorder="1" applyAlignment="1">
      <alignment horizontal="center" vertical="center" wrapText="1"/>
    </xf>
    <xf numFmtId="17" fontId="12" fillId="24" borderId="3" xfId="0" quotePrefix="1" applyNumberFormat="1" applyFont="1" applyFill="1" applyBorder="1" applyAlignment="1">
      <alignment horizontal="center" vertical="center" wrapText="1"/>
    </xf>
    <xf numFmtId="0" fontId="14" fillId="24" borderId="8" xfId="0" applyFont="1" applyFill="1" applyBorder="1" applyAlignment="1">
      <alignment horizontal="center"/>
    </xf>
    <xf numFmtId="0" fontId="14" fillId="24" borderId="9" xfId="0" applyFont="1" applyFill="1" applyBorder="1" applyAlignment="1">
      <alignment horizontal="center"/>
    </xf>
    <xf numFmtId="0" fontId="12" fillId="24" borderId="2" xfId="0" quotePrefix="1"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24" borderId="4"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6" xfId="26" applyFont="1" applyFill="1" applyBorder="1" applyAlignment="1">
      <alignment horizontal="center" vertical="center"/>
    </xf>
    <xf numFmtId="0" fontId="12"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4" borderId="13" xfId="0" applyFont="1" applyFill="1" applyBorder="1" applyAlignment="1">
      <alignment horizontal="center" vertical="center" wrapText="1"/>
    </xf>
    <xf numFmtId="0" fontId="12" fillId="25" borderId="4" xfId="26" applyFont="1" applyFill="1" applyBorder="1"/>
    <xf numFmtId="0" fontId="12" fillId="25" borderId="2" xfId="26" applyFont="1" applyFill="1" applyBorder="1"/>
    <xf numFmtId="10" fontId="14" fillId="24" borderId="10" xfId="26" applyNumberFormat="1" applyFont="1" applyFill="1" applyBorder="1"/>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a:t>
            </a:r>
          </a:p>
          <a:p>
            <a:pPr>
              <a:defRPr sz="1050"/>
            </a:pPr>
            <a:r>
              <a:rPr lang="en-GB" sz="1050"/>
              <a:t>APRILIE 2026
</a:t>
            </a:r>
          </a:p>
        </c:rich>
      </c:tx>
      <c:layout>
        <c:manualLayout>
          <c:xMode val="edge"/>
          <c:yMode val="edge"/>
          <c:x val="0.32162792600565215"/>
          <c:y val="5.2032937059338168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dPt>
            <c:idx val="0"/>
            <c:bubble3D val="0"/>
            <c:explosion val="8"/>
            <c:spPr>
              <a:solidFill>
                <a:schemeClr val="accent1"/>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0530-4134-BBE0-45C547485564}"/>
              </c:ext>
            </c:extLst>
          </c:dPt>
          <c:dPt>
            <c:idx val="1"/>
            <c:bubble3D val="0"/>
            <c:spPr>
              <a:solidFill>
                <a:schemeClr val="accent1"/>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0530-4134-BBE0-45C547485564}"/>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0530-4134-BBE0-45C547485564}"/>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530-4134-BBE0-45C54748556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rp_sexe_0426!$E$4:$F$4</c:f>
              <c:strCache>
                <c:ptCount val="2"/>
                <c:pt idx="0">
                  <c:v>femei</c:v>
                </c:pt>
                <c:pt idx="1">
                  <c:v>barbati</c:v>
                </c:pt>
              </c:strCache>
            </c:strRef>
          </c:cat>
          <c:val>
            <c:numRef>
              <c:f>rp_sexe_0426!$E$12:$F$12</c:f>
              <c:numCache>
                <c:formatCode>#,##0</c:formatCode>
                <c:ptCount val="2"/>
                <c:pt idx="0">
                  <c:v>4065367</c:v>
                </c:pt>
                <c:pt idx="1">
                  <c:v>4460487</c:v>
                </c:pt>
              </c:numCache>
            </c:numRef>
          </c:val>
          <c:extLst>
            <c:ext xmlns:c16="http://schemas.microsoft.com/office/drawing/2014/chart" uri="{C3380CC4-5D6E-409C-BE32-E72D297353CC}">
              <c16:uniqueId val="{00000002-0530-4134-BBE0-45C547485564}"/>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4">
        <a:lumMod val="40000"/>
        <a:lumOff val="6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a:t>
            </a:r>
          </a:p>
          <a:p>
            <a:pPr>
              <a:defRPr sz="1050"/>
            </a:pPr>
            <a:r>
              <a:rPr lang="en-GB" sz="1050"/>
              <a:t> pe sexe si categorii de varsta a participantilor</a:t>
            </a:r>
          </a:p>
          <a:p>
            <a:pPr>
              <a:defRPr sz="1050"/>
            </a:pPr>
            <a:r>
              <a:rPr lang="en-GB" sz="1050"/>
              <a:t> aferente lunii de referinta </a:t>
            </a:r>
          </a:p>
          <a:p>
            <a:pPr>
              <a:defRPr sz="1050"/>
            </a:pPr>
            <a:r>
              <a:rPr lang="en-GB" sz="1050"/>
              <a:t>APRILIE 2026
</a:t>
            </a:r>
          </a:p>
        </c:rich>
      </c:tx>
      <c:layout>
        <c:manualLayout>
          <c:xMode val="edge"/>
          <c:yMode val="edge"/>
          <c:x val="0.32926534423581666"/>
          <c:y val="3.694300491416961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rp_varste_sexe_0426!$E$5:$H$5</c:f>
              <c:strCache>
                <c:ptCount val="4"/>
                <c:pt idx="0">
                  <c:v>15-25 ani</c:v>
                </c:pt>
                <c:pt idx="1">
                  <c:v>25-35 ani</c:v>
                </c:pt>
                <c:pt idx="2">
                  <c:v>35-45 ani</c:v>
                </c:pt>
                <c:pt idx="3">
                  <c:v>peste 45 de ani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1.9230769230769232E-2"/>
                  <c:y val="-1.0478061558611753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4E-4BEB-8AF6-74B8D0F0F9D0}"/>
                </c:ext>
              </c:extLst>
            </c:dLbl>
            <c:dLbl>
              <c:idx val="1"/>
              <c:layout>
                <c:manualLayout>
                  <c:x val="1.9230769230769232E-2"/>
                  <c:y val="-9.6047788068363011E-17"/>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4E-4BEB-8AF6-74B8D0F0F9D0}"/>
                </c:ext>
              </c:extLst>
            </c:dLbl>
            <c:dLbl>
              <c:idx val="2"/>
              <c:layout>
                <c:manualLayout>
                  <c:x val="2.2435897435897318E-2"/>
                  <c:y val="-9.6047788068363011E-17"/>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4E-4BEB-8AF6-74B8D0F0F9D0}"/>
                </c:ext>
              </c:extLst>
            </c:dLbl>
            <c:dLbl>
              <c:idx val="3"/>
              <c:layout>
                <c:manualLayout>
                  <c:x val="1.1217948717948718E-2"/>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4E-4BEB-8AF6-74B8D0F0F9D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rp_varste_sexe_0426!$E$5:$H$5</c:f>
              <c:strCache>
                <c:ptCount val="4"/>
                <c:pt idx="0">
                  <c:v>15-25 ani</c:v>
                </c:pt>
                <c:pt idx="1">
                  <c:v>25-35 ani</c:v>
                </c:pt>
                <c:pt idx="2">
                  <c:v>35-45 ani</c:v>
                </c:pt>
                <c:pt idx="3">
                  <c:v>peste 45 de ani</c:v>
                </c:pt>
              </c:strCache>
            </c:strRef>
          </c:cat>
          <c:val>
            <c:numRef>
              <c:f>rp_varste_sexe_0426!$E$14:$H$14</c:f>
              <c:numCache>
                <c:formatCode>#,##0</c:formatCode>
                <c:ptCount val="4"/>
                <c:pt idx="0">
                  <c:v>642653</c:v>
                </c:pt>
                <c:pt idx="1">
                  <c:v>1886687</c:v>
                </c:pt>
                <c:pt idx="2">
                  <c:v>2817294</c:v>
                </c:pt>
                <c:pt idx="3">
                  <c:v>3179220</c:v>
                </c:pt>
              </c:numCache>
            </c:numRef>
          </c:val>
          <c:extLst>
            <c:ext xmlns:c16="http://schemas.microsoft.com/office/drawing/2014/chart" uri="{C3380CC4-5D6E-409C-BE32-E72D297353CC}">
              <c16:uniqueId val="{00000004-294E-4BEB-8AF6-74B8D0F0F9D0}"/>
            </c:ext>
          </c:extLst>
        </c:ser>
        <c:dLbls>
          <c:showLegendKey val="0"/>
          <c:showVal val="1"/>
          <c:showCatName val="0"/>
          <c:showSerName val="0"/>
          <c:showPercent val="0"/>
          <c:showBubbleSize val="0"/>
        </c:dLbls>
        <c:gapWidth val="150"/>
        <c:shape val="box"/>
        <c:axId val="2054017680"/>
        <c:axId val="1"/>
        <c:axId val="0"/>
      </c:bar3DChart>
      <c:catAx>
        <c:axId val="2054017680"/>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2054017680"/>
        <c:crosses val="autoZero"/>
        <c:crossBetween val="between"/>
      </c:valAx>
      <c:spPr>
        <a:noFill/>
        <a:ln>
          <a:noFill/>
        </a:ln>
        <a:effectLst/>
      </c:spPr>
    </c:plotArea>
    <c:plotVisOnly val="1"/>
    <c:dispBlanksAs val="gap"/>
    <c:showDLblsOverMax val="0"/>
  </c:chart>
  <c:spPr>
    <a:solidFill>
      <a:schemeClr val="accent4">
        <a:lumMod val="40000"/>
        <a:lumOff val="6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67230</xdr:colOff>
      <xdr:row>32</xdr:row>
      <xdr:rowOff>94833</xdr:rowOff>
    </xdr:to>
    <xdr:pic>
      <xdr:nvPicPr>
        <xdr:cNvPr id="2" name="Picture 1">
          <a:extLst>
            <a:ext uri="{FF2B5EF4-FFF2-40B4-BE49-F238E27FC236}">
              <a16:creationId xmlns:a16="http://schemas.microsoft.com/office/drawing/2014/main" id="{9448083C-702A-4B3F-8944-5570FCF899AD}"/>
            </a:ext>
          </a:extLst>
        </xdr:cNvPr>
        <xdr:cNvPicPr>
          <a:picLocks noChangeAspect="1"/>
        </xdr:cNvPicPr>
      </xdr:nvPicPr>
      <xdr:blipFill>
        <a:blip xmlns:r="http://schemas.openxmlformats.org/officeDocument/2006/relationships" r:embed="rId1"/>
        <a:stretch>
          <a:fillRect/>
        </a:stretch>
      </xdr:blipFill>
      <xdr:spPr>
        <a:xfrm>
          <a:off x="609600" y="1724025"/>
          <a:ext cx="6401355" cy="39810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468440</xdr:colOff>
      <xdr:row>27</xdr:row>
      <xdr:rowOff>61669</xdr:rowOff>
    </xdr:to>
    <xdr:pic>
      <xdr:nvPicPr>
        <xdr:cNvPr id="2" name="Picture 1">
          <a:extLst>
            <a:ext uri="{FF2B5EF4-FFF2-40B4-BE49-F238E27FC236}">
              <a16:creationId xmlns:a16="http://schemas.microsoft.com/office/drawing/2014/main" id="{A7820F6A-7A2D-4377-9C18-DFE570038479}"/>
            </a:ext>
          </a:extLst>
        </xdr:cNvPr>
        <xdr:cNvPicPr>
          <a:picLocks noChangeAspect="1"/>
        </xdr:cNvPicPr>
      </xdr:nvPicPr>
      <xdr:blipFill>
        <a:blip xmlns:r="http://schemas.openxmlformats.org/officeDocument/2006/relationships" r:embed="rId1"/>
        <a:stretch>
          <a:fillRect/>
        </a:stretch>
      </xdr:blipFill>
      <xdr:spPr>
        <a:xfrm>
          <a:off x="609600" y="695325"/>
          <a:ext cx="6602540" cy="37859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53890</xdr:colOff>
      <xdr:row>25</xdr:row>
      <xdr:rowOff>62403</xdr:rowOff>
    </xdr:to>
    <xdr:pic>
      <xdr:nvPicPr>
        <xdr:cNvPr id="2" name="Picture 1">
          <a:extLst>
            <a:ext uri="{FF2B5EF4-FFF2-40B4-BE49-F238E27FC236}">
              <a16:creationId xmlns:a16="http://schemas.microsoft.com/office/drawing/2014/main" id="{4D6EBBCD-1591-4636-8632-667A3627F852}"/>
            </a:ext>
          </a:extLst>
        </xdr:cNvPr>
        <xdr:cNvPicPr>
          <a:picLocks noChangeAspect="1"/>
        </xdr:cNvPicPr>
      </xdr:nvPicPr>
      <xdr:blipFill>
        <a:blip xmlns:r="http://schemas.openxmlformats.org/officeDocument/2006/relationships" r:embed="rId1"/>
        <a:stretch>
          <a:fillRect/>
        </a:stretch>
      </xdr:blipFill>
      <xdr:spPr>
        <a:xfrm>
          <a:off x="609600" y="695325"/>
          <a:ext cx="6340390" cy="34628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19050</xdr:colOff>
      <xdr:row>30</xdr:row>
      <xdr:rowOff>0</xdr:rowOff>
    </xdr:to>
    <xdr:graphicFrame macro="">
      <xdr:nvGraphicFramePr>
        <xdr:cNvPr id="2850820" name="Chart 1">
          <a:extLst>
            <a:ext uri="{FF2B5EF4-FFF2-40B4-BE49-F238E27FC236}">
              <a16:creationId xmlns:a16="http://schemas.microsoft.com/office/drawing/2014/main" id="{5CB28DEE-CB52-461D-916D-9FB7C049024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13</xdr:col>
      <xdr:colOff>0</xdr:colOff>
      <xdr:row>30</xdr:row>
      <xdr:rowOff>9525</xdr:rowOff>
    </xdr:to>
    <xdr:graphicFrame macro="">
      <xdr:nvGraphicFramePr>
        <xdr:cNvPr id="2862082" name="Chart 1">
          <a:extLst>
            <a:ext uri="{FF2B5EF4-FFF2-40B4-BE49-F238E27FC236}">
              <a16:creationId xmlns:a16="http://schemas.microsoft.com/office/drawing/2014/main" id="{FCB7D8E3-D994-4CD5-AA7C-C7E80A3595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F24" sqref="F24"/>
    </sheetView>
  </sheetViews>
  <sheetFormatPr defaultRowHeight="12.75" x14ac:dyDescent="0.2"/>
  <cols>
    <col min="2" max="2" width="6.28515625" customWidth="1"/>
    <col min="3" max="3" width="19.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59.25" customHeight="1" x14ac:dyDescent="0.2">
      <c r="B2" s="94" t="s">
        <v>181</v>
      </c>
      <c r="C2" s="95"/>
      <c r="D2" s="95"/>
      <c r="E2" s="95"/>
      <c r="F2" s="95"/>
      <c r="G2" s="95"/>
      <c r="H2" s="95"/>
      <c r="I2" s="95"/>
      <c r="J2" s="95"/>
      <c r="K2" s="96"/>
    </row>
    <row r="3" spans="2:11" s="5" customFormat="1" ht="76.5" customHeight="1" x14ac:dyDescent="0.2">
      <c r="B3" s="93" t="s">
        <v>45</v>
      </c>
      <c r="C3" s="92" t="s">
        <v>29</v>
      </c>
      <c r="D3" s="92" t="s">
        <v>139</v>
      </c>
      <c r="E3" s="92" t="s">
        <v>154</v>
      </c>
      <c r="F3" s="92" t="s">
        <v>155</v>
      </c>
      <c r="G3" s="92"/>
      <c r="H3" s="92"/>
      <c r="I3" s="92" t="s">
        <v>156</v>
      </c>
      <c r="J3" s="97" t="s">
        <v>0</v>
      </c>
      <c r="K3" s="98" t="s">
        <v>1</v>
      </c>
    </row>
    <row r="4" spans="2:11" s="5" customFormat="1" ht="56.25" customHeight="1" x14ac:dyDescent="0.2">
      <c r="B4" s="93" t="s">
        <v>45</v>
      </c>
      <c r="C4" s="92"/>
      <c r="D4" s="92"/>
      <c r="E4" s="92"/>
      <c r="F4" s="37" t="s">
        <v>43</v>
      </c>
      <c r="G4" s="37" t="s">
        <v>2</v>
      </c>
      <c r="H4" s="37" t="s">
        <v>3</v>
      </c>
      <c r="I4" s="92"/>
      <c r="J4" s="97"/>
      <c r="K4" s="98"/>
    </row>
    <row r="5" spans="2:11" s="6" customFormat="1" ht="13.5" hidden="1" customHeight="1" x14ac:dyDescent="0.2">
      <c r="B5" s="26"/>
      <c r="C5" s="24"/>
      <c r="D5" s="25" t="s">
        <v>144</v>
      </c>
      <c r="E5" s="25" t="s">
        <v>10</v>
      </c>
      <c r="F5" s="25" t="s">
        <v>11</v>
      </c>
      <c r="G5" s="25" t="s">
        <v>12</v>
      </c>
      <c r="H5" s="25" t="s">
        <v>13</v>
      </c>
      <c r="I5" s="24"/>
      <c r="J5" s="32" t="s">
        <v>14</v>
      </c>
      <c r="K5" s="33"/>
    </row>
    <row r="6" spans="2:11" ht="15" x14ac:dyDescent="0.25">
      <c r="B6" s="42">
        <v>1</v>
      </c>
      <c r="C6" s="43" t="s">
        <v>39</v>
      </c>
      <c r="D6" s="44">
        <v>1178673</v>
      </c>
      <c r="E6" s="44">
        <v>1247804</v>
      </c>
      <c r="F6" s="44">
        <v>286163426</v>
      </c>
      <c r="G6" s="44">
        <v>272190863</v>
      </c>
      <c r="H6" s="44">
        <v>13972563</v>
      </c>
      <c r="I6" s="44">
        <f t="shared" ref="I6:I12" si="0">F6/$C$15</f>
        <v>54674989.204990543</v>
      </c>
      <c r="J6" s="44">
        <v>5730042928</v>
      </c>
      <c r="K6" s="45">
        <f t="shared" ref="K6:K12" si="1">J6/$C$15</f>
        <v>1094794116.8153765</v>
      </c>
    </row>
    <row r="7" spans="2:11" ht="15" x14ac:dyDescent="0.25">
      <c r="B7" s="46">
        <v>2</v>
      </c>
      <c r="C7" s="43" t="s">
        <v>4</v>
      </c>
      <c r="D7" s="44">
        <v>1722443</v>
      </c>
      <c r="E7" s="44">
        <v>1827077</v>
      </c>
      <c r="F7" s="44">
        <v>410874442</v>
      </c>
      <c r="G7" s="44">
        <v>391785949</v>
      </c>
      <c r="H7" s="44">
        <v>19088493</v>
      </c>
      <c r="I7" s="44">
        <f t="shared" si="0"/>
        <v>78502539.597623184</v>
      </c>
      <c r="J7" s="44">
        <v>8247662774</v>
      </c>
      <c r="K7" s="45">
        <f t="shared" si="1"/>
        <v>1575815887.579052</v>
      </c>
    </row>
    <row r="8" spans="2:11" ht="15" x14ac:dyDescent="0.25">
      <c r="B8" s="46">
        <v>3</v>
      </c>
      <c r="C8" s="47" t="s">
        <v>41</v>
      </c>
      <c r="D8" s="44">
        <v>838167</v>
      </c>
      <c r="E8" s="44">
        <v>878657</v>
      </c>
      <c r="F8" s="44">
        <v>180703967</v>
      </c>
      <c r="G8" s="44">
        <v>171645059</v>
      </c>
      <c r="H8" s="44">
        <v>9058908</v>
      </c>
      <c r="I8" s="44">
        <f t="shared" si="0"/>
        <v>34525681.996216968</v>
      </c>
      <c r="J8" s="44">
        <v>3613385507</v>
      </c>
      <c r="K8" s="45">
        <f t="shared" si="1"/>
        <v>690381074.72439289</v>
      </c>
    </row>
    <row r="9" spans="2:11" ht="15" x14ac:dyDescent="0.25">
      <c r="B9" s="46">
        <v>4</v>
      </c>
      <c r="C9" s="47" t="s">
        <v>42</v>
      </c>
      <c r="D9" s="44">
        <v>627064</v>
      </c>
      <c r="E9" s="44">
        <v>653809</v>
      </c>
      <c r="F9" s="44">
        <v>127790776</v>
      </c>
      <c r="G9" s="44">
        <v>120762746</v>
      </c>
      <c r="H9" s="44">
        <v>7028030</v>
      </c>
      <c r="I9" s="44">
        <f t="shared" si="0"/>
        <v>24415975.849748753</v>
      </c>
      <c r="J9" s="44">
        <v>2542247526</v>
      </c>
      <c r="K9" s="45">
        <f t="shared" si="1"/>
        <v>485727187.37461549</v>
      </c>
    </row>
    <row r="10" spans="2:11" ht="15" x14ac:dyDescent="0.25">
      <c r="B10" s="46">
        <v>5</v>
      </c>
      <c r="C10" s="47" t="s">
        <v>5</v>
      </c>
      <c r="D10" s="44">
        <v>1088562</v>
      </c>
      <c r="E10" s="44">
        <v>1143389</v>
      </c>
      <c r="F10" s="44">
        <v>230377509</v>
      </c>
      <c r="G10" s="44">
        <v>218992823</v>
      </c>
      <c r="H10" s="44">
        <v>11384686</v>
      </c>
      <c r="I10" s="44">
        <f t="shared" si="0"/>
        <v>44016413.955176823</v>
      </c>
      <c r="J10" s="44">
        <v>4610121581</v>
      </c>
      <c r="K10" s="45">
        <f t="shared" si="1"/>
        <v>880819576.41529262</v>
      </c>
    </row>
    <row r="11" spans="2:11" ht="15" x14ac:dyDescent="0.25">
      <c r="B11" s="46">
        <v>6</v>
      </c>
      <c r="C11" s="47" t="s">
        <v>6</v>
      </c>
      <c r="D11" s="44">
        <v>930642</v>
      </c>
      <c r="E11" s="44">
        <v>978946</v>
      </c>
      <c r="F11" s="44">
        <v>204326907</v>
      </c>
      <c r="G11" s="44">
        <v>194515880</v>
      </c>
      <c r="H11" s="44">
        <v>9811027</v>
      </c>
      <c r="I11" s="44">
        <f t="shared" si="0"/>
        <v>39039130.858442076</v>
      </c>
      <c r="J11" s="44">
        <v>4094853362</v>
      </c>
      <c r="K11" s="45">
        <f t="shared" si="1"/>
        <v>782371341.06498015</v>
      </c>
    </row>
    <row r="12" spans="2:11" ht="15" x14ac:dyDescent="0.25">
      <c r="B12" s="46">
        <v>7</v>
      </c>
      <c r="C12" s="47" t="s">
        <v>38</v>
      </c>
      <c r="D12" s="44">
        <v>2140303</v>
      </c>
      <c r="E12" s="44">
        <v>2291219</v>
      </c>
      <c r="F12" s="44">
        <v>616006819</v>
      </c>
      <c r="G12" s="44">
        <v>586378882</v>
      </c>
      <c r="H12" s="44">
        <v>29627937</v>
      </c>
      <c r="I12" s="44">
        <f t="shared" si="0"/>
        <v>117695565.25726514</v>
      </c>
      <c r="J12" s="44">
        <v>12344281506</v>
      </c>
      <c r="K12" s="45">
        <f t="shared" si="1"/>
        <v>2358524523.9687424</v>
      </c>
    </row>
    <row r="13" spans="2:11" ht="15.75" thickBot="1" x14ac:dyDescent="0.3">
      <c r="B13" s="38" t="s">
        <v>46</v>
      </c>
      <c r="C13" s="39"/>
      <c r="D13" s="40">
        <f t="shared" ref="D13:K13" si="2">SUM(D6:D12)</f>
        <v>8525854</v>
      </c>
      <c r="E13" s="40">
        <f t="shared" si="2"/>
        <v>9020901</v>
      </c>
      <c r="F13" s="40">
        <f t="shared" si="2"/>
        <v>2056243846</v>
      </c>
      <c r="G13" s="40">
        <f t="shared" si="2"/>
        <v>1956272202</v>
      </c>
      <c r="H13" s="40">
        <f t="shared" si="2"/>
        <v>99971644</v>
      </c>
      <c r="I13" s="40">
        <f t="shared" si="2"/>
        <v>392870296.71946353</v>
      </c>
      <c r="J13" s="40">
        <f t="shared" si="2"/>
        <v>41182595184</v>
      </c>
      <c r="K13" s="41">
        <f t="shared" si="2"/>
        <v>7868433707.9424524</v>
      </c>
    </row>
    <row r="15" spans="2:11" s="13" customFormat="1" x14ac:dyDescent="0.2">
      <c r="B15" s="34" t="s">
        <v>182</v>
      </c>
      <c r="C15" s="35">
        <v>5.2339000000000002</v>
      </c>
      <c r="J15" s="14"/>
      <c r="K15" s="14"/>
    </row>
    <row r="16" spans="2:11" x14ac:dyDescent="0.2">
      <c r="B16" s="36"/>
      <c r="C16" s="36" t="s">
        <v>178</v>
      </c>
    </row>
    <row r="17" spans="7:7" x14ac:dyDescent="0.2">
      <c r="G17" s="20"/>
    </row>
    <row r="18" spans="7:7" x14ac:dyDescent="0.2">
      <c r="G18" s="20"/>
    </row>
    <row r="19" spans="7:7" x14ac:dyDescent="0.2">
      <c r="G19" s="20"/>
    </row>
    <row r="20" spans="7:7" x14ac:dyDescent="0.2">
      <c r="G20" s="20"/>
    </row>
    <row r="21" spans="7:7" x14ac:dyDescent="0.2">
      <c r="G21" s="20"/>
    </row>
    <row r="22" spans="7:7" x14ac:dyDescent="0.2">
      <c r="G22" s="20"/>
    </row>
    <row r="23" spans="7:7" x14ac:dyDescent="0.2">
      <c r="G23" s="20"/>
    </row>
    <row r="24" spans="7:7" x14ac:dyDescent="0.2">
      <c r="G24" s="20"/>
    </row>
    <row r="25" spans="7:7" x14ac:dyDescent="0.2">
      <c r="G25" s="20"/>
    </row>
    <row r="26" spans="7:7" x14ac:dyDescent="0.2">
      <c r="G26" s="20"/>
    </row>
    <row r="27" spans="7:7" x14ac:dyDescent="0.2">
      <c r="G27" s="20"/>
    </row>
    <row r="28" spans="7:7" x14ac:dyDescent="0.2">
      <c r="G28" s="20"/>
    </row>
    <row r="29" spans="7:7" x14ac:dyDescent="0.2">
      <c r="G29" s="20"/>
    </row>
    <row r="30" spans="7:7" x14ac:dyDescent="0.2">
      <c r="G30" s="20"/>
    </row>
    <row r="31" spans="7:7" x14ac:dyDescent="0.2">
      <c r="G31" s="20"/>
    </row>
  </sheetData>
  <mergeCells count="9">
    <mergeCell ref="J3:J4"/>
    <mergeCell ref="F3:H3"/>
    <mergeCell ref="K3:K4"/>
    <mergeCell ref="I3:I4"/>
    <mergeCell ref="B3:B4"/>
    <mergeCell ref="B2:K2"/>
    <mergeCell ref="C3:C4"/>
    <mergeCell ref="D3:D4"/>
    <mergeCell ref="E3:E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K39" sqref="K39"/>
    </sheetView>
  </sheetViews>
  <sheetFormatPr defaultRowHeight="15" x14ac:dyDescent="0.2"/>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56.25" customHeight="1" x14ac:dyDescent="0.2">
      <c r="B2" s="115" t="s">
        <v>199</v>
      </c>
      <c r="C2" s="116"/>
      <c r="D2" s="116"/>
      <c r="E2" s="117"/>
    </row>
    <row r="3" spans="2:5" x14ac:dyDescent="0.2">
      <c r="B3" s="111" t="s">
        <v>47</v>
      </c>
      <c r="C3" s="112"/>
      <c r="D3" s="112" t="s">
        <v>48</v>
      </c>
      <c r="E3" s="113"/>
    </row>
    <row r="4" spans="2:5" x14ac:dyDescent="0.2">
      <c r="B4" s="76" t="s">
        <v>49</v>
      </c>
      <c r="C4" s="77" t="s">
        <v>50</v>
      </c>
      <c r="D4" s="77" t="s">
        <v>51</v>
      </c>
      <c r="E4" s="78" t="s">
        <v>52</v>
      </c>
    </row>
    <row r="5" spans="2:5" ht="15.75" x14ac:dyDescent="0.25">
      <c r="B5" s="128"/>
      <c r="C5" s="129" t="s">
        <v>53</v>
      </c>
      <c r="D5" s="44">
        <v>73236</v>
      </c>
      <c r="E5" s="80">
        <f t="shared" ref="E5:E48" si="0">D5/$D$48</f>
        <v>8.5898726391514559E-3</v>
      </c>
    </row>
    <row r="6" spans="2:5" ht="15.75" x14ac:dyDescent="0.25">
      <c r="B6" s="128" t="s">
        <v>54</v>
      </c>
      <c r="C6" s="129" t="s">
        <v>55</v>
      </c>
      <c r="D6" s="44">
        <v>68008</v>
      </c>
      <c r="E6" s="80">
        <f t="shared" si="0"/>
        <v>7.9766789344504381E-3</v>
      </c>
    </row>
    <row r="7" spans="2:5" ht="15.75" x14ac:dyDescent="0.25">
      <c r="B7" s="128" t="s">
        <v>56</v>
      </c>
      <c r="C7" s="129" t="s">
        <v>57</v>
      </c>
      <c r="D7" s="44">
        <v>96480</v>
      </c>
      <c r="E7" s="80">
        <f t="shared" si="0"/>
        <v>1.1316168444826758E-2</v>
      </c>
    </row>
    <row r="8" spans="2:5" ht="15.75" x14ac:dyDescent="0.25">
      <c r="B8" s="128" t="s">
        <v>58</v>
      </c>
      <c r="C8" s="129" t="s">
        <v>59</v>
      </c>
      <c r="D8" s="44">
        <v>117692</v>
      </c>
      <c r="E8" s="80">
        <f t="shared" si="0"/>
        <v>1.380413035456624E-2</v>
      </c>
    </row>
    <row r="9" spans="2:5" ht="15.75" x14ac:dyDescent="0.25">
      <c r="B9" s="128" t="s">
        <v>60</v>
      </c>
      <c r="C9" s="129" t="s">
        <v>61</v>
      </c>
      <c r="D9" s="44">
        <v>105349</v>
      </c>
      <c r="E9" s="80">
        <f t="shared" si="0"/>
        <v>1.2356416143180496E-2</v>
      </c>
    </row>
    <row r="10" spans="2:5" ht="15.75" x14ac:dyDescent="0.25">
      <c r="B10" s="128" t="s">
        <v>62</v>
      </c>
      <c r="C10" s="129" t="s">
        <v>63</v>
      </c>
      <c r="D10" s="44">
        <v>161308</v>
      </c>
      <c r="E10" s="80">
        <f t="shared" si="0"/>
        <v>1.8919864215361886E-2</v>
      </c>
    </row>
    <row r="11" spans="2:5" ht="15.75" x14ac:dyDescent="0.25">
      <c r="B11" s="128" t="s">
        <v>64</v>
      </c>
      <c r="C11" s="129" t="s">
        <v>65</v>
      </c>
      <c r="D11" s="44">
        <v>71319</v>
      </c>
      <c r="E11" s="80">
        <f t="shared" si="0"/>
        <v>8.3650271280742081E-3</v>
      </c>
    </row>
    <row r="12" spans="2:5" ht="15.75" x14ac:dyDescent="0.25">
      <c r="B12" s="128" t="s">
        <v>66</v>
      </c>
      <c r="C12" s="129" t="s">
        <v>67</v>
      </c>
      <c r="D12" s="44">
        <v>59477</v>
      </c>
      <c r="E12" s="80">
        <f t="shared" si="0"/>
        <v>6.976075358550592E-3</v>
      </c>
    </row>
    <row r="13" spans="2:5" ht="15.75" x14ac:dyDescent="0.25">
      <c r="B13" s="128" t="s">
        <v>68</v>
      </c>
      <c r="C13" s="129" t="s">
        <v>69</v>
      </c>
      <c r="D13" s="44">
        <v>137159</v>
      </c>
      <c r="E13" s="80">
        <f t="shared" si="0"/>
        <v>1.6087420685364773E-2</v>
      </c>
    </row>
    <row r="14" spans="2:5" ht="15.75" x14ac:dyDescent="0.25">
      <c r="B14" s="128" t="s">
        <v>70</v>
      </c>
      <c r="C14" s="129" t="s">
        <v>71</v>
      </c>
      <c r="D14" s="44">
        <v>45026</v>
      </c>
      <c r="E14" s="80">
        <f t="shared" si="0"/>
        <v>5.281113188192057E-3</v>
      </c>
    </row>
    <row r="15" spans="2:5" ht="15.75" x14ac:dyDescent="0.25">
      <c r="B15" s="128" t="s">
        <v>72</v>
      </c>
      <c r="C15" s="129" t="s">
        <v>73</v>
      </c>
      <c r="D15" s="44">
        <v>69497</v>
      </c>
      <c r="E15" s="80">
        <f t="shared" si="0"/>
        <v>8.1513241957931713E-3</v>
      </c>
    </row>
    <row r="16" spans="2:5" ht="15.75" x14ac:dyDescent="0.25">
      <c r="B16" s="128" t="s">
        <v>74</v>
      </c>
      <c r="C16" s="129" t="s">
        <v>75</v>
      </c>
      <c r="D16" s="44">
        <v>46156</v>
      </c>
      <c r="E16" s="80">
        <f t="shared" si="0"/>
        <v>5.4136512307154218E-3</v>
      </c>
    </row>
    <row r="17" spans="2:5" ht="15.75" x14ac:dyDescent="0.25">
      <c r="B17" s="128" t="s">
        <v>76</v>
      </c>
      <c r="C17" s="129" t="s">
        <v>77</v>
      </c>
      <c r="D17" s="44">
        <v>229141</v>
      </c>
      <c r="E17" s="80">
        <f t="shared" si="0"/>
        <v>2.687601734676667E-2</v>
      </c>
    </row>
    <row r="18" spans="2:5" ht="15.75" x14ac:dyDescent="0.25">
      <c r="B18" s="128" t="s">
        <v>78</v>
      </c>
      <c r="C18" s="129" t="s">
        <v>79</v>
      </c>
      <c r="D18" s="44">
        <v>181438</v>
      </c>
      <c r="E18" s="80">
        <f t="shared" si="0"/>
        <v>2.1280918017127667E-2</v>
      </c>
    </row>
    <row r="19" spans="2:5" ht="15.75" x14ac:dyDescent="0.25">
      <c r="B19" s="128" t="s">
        <v>80</v>
      </c>
      <c r="C19" s="129" t="s">
        <v>81</v>
      </c>
      <c r="D19" s="44">
        <v>56443</v>
      </c>
      <c r="E19" s="80">
        <f t="shared" si="0"/>
        <v>6.6202165788905136E-3</v>
      </c>
    </row>
    <row r="20" spans="2:5" ht="15.75" x14ac:dyDescent="0.25">
      <c r="B20" s="128" t="s">
        <v>82</v>
      </c>
      <c r="C20" s="129" t="s">
        <v>83</v>
      </c>
      <c r="D20" s="44">
        <v>67193</v>
      </c>
      <c r="E20" s="80">
        <f t="shared" si="0"/>
        <v>7.88108733740925E-3</v>
      </c>
    </row>
    <row r="21" spans="2:5" ht="15.75" x14ac:dyDescent="0.25">
      <c r="B21" s="128" t="s">
        <v>84</v>
      </c>
      <c r="C21" s="129" t="s">
        <v>85</v>
      </c>
      <c r="D21" s="44">
        <v>131658</v>
      </c>
      <c r="E21" s="80">
        <f t="shared" si="0"/>
        <v>1.5442206727912536E-2</v>
      </c>
    </row>
    <row r="22" spans="2:5" ht="15.75" x14ac:dyDescent="0.25">
      <c r="B22" s="128" t="s">
        <v>86</v>
      </c>
      <c r="C22" s="129" t="s">
        <v>87</v>
      </c>
      <c r="D22" s="44">
        <v>122499</v>
      </c>
      <c r="E22" s="80">
        <f t="shared" si="0"/>
        <v>1.4367944841654571E-2</v>
      </c>
    </row>
    <row r="23" spans="2:5" ht="15.75" x14ac:dyDescent="0.25">
      <c r="B23" s="128" t="s">
        <v>88</v>
      </c>
      <c r="C23" s="129" t="s">
        <v>89</v>
      </c>
      <c r="D23" s="44">
        <v>67003</v>
      </c>
      <c r="E23" s="80">
        <f t="shared" si="0"/>
        <v>7.8588021798168262E-3</v>
      </c>
    </row>
    <row r="24" spans="2:5" ht="15.75" x14ac:dyDescent="0.25">
      <c r="B24" s="128" t="s">
        <v>90</v>
      </c>
      <c r="C24" s="129" t="s">
        <v>91</v>
      </c>
      <c r="D24" s="44">
        <v>104534</v>
      </c>
      <c r="E24" s="80">
        <f t="shared" si="0"/>
        <v>1.2260824546139307E-2</v>
      </c>
    </row>
    <row r="25" spans="2:5" ht="15.75" x14ac:dyDescent="0.25">
      <c r="B25" s="128" t="s">
        <v>92</v>
      </c>
      <c r="C25" s="129" t="s">
        <v>93</v>
      </c>
      <c r="D25" s="44">
        <v>103067</v>
      </c>
      <c r="E25" s="80">
        <f t="shared" si="0"/>
        <v>1.2088759671465169E-2</v>
      </c>
    </row>
    <row r="26" spans="2:5" ht="15.75" x14ac:dyDescent="0.25">
      <c r="B26" s="128" t="s">
        <v>94</v>
      </c>
      <c r="C26" s="129" t="s">
        <v>95</v>
      </c>
      <c r="D26" s="44">
        <v>32120</v>
      </c>
      <c r="E26" s="80">
        <f t="shared" si="0"/>
        <v>3.7673645361508655E-3</v>
      </c>
    </row>
    <row r="27" spans="2:5" ht="15.75" x14ac:dyDescent="0.25">
      <c r="B27" s="128" t="s">
        <v>96</v>
      </c>
      <c r="C27" s="129" t="s">
        <v>97</v>
      </c>
      <c r="D27" s="44">
        <v>216012</v>
      </c>
      <c r="E27" s="80">
        <f t="shared" si="0"/>
        <v>2.5336112957130161E-2</v>
      </c>
    </row>
    <row r="28" spans="2:5" ht="15.75" x14ac:dyDescent="0.25">
      <c r="B28" s="128" t="s">
        <v>98</v>
      </c>
      <c r="C28" s="129" t="s">
        <v>99</v>
      </c>
      <c r="D28" s="44">
        <v>23742</v>
      </c>
      <c r="E28" s="80">
        <f t="shared" si="0"/>
        <v>2.7847063766280773E-3</v>
      </c>
    </row>
    <row r="29" spans="2:5" ht="15.75" x14ac:dyDescent="0.25">
      <c r="B29" s="128" t="s">
        <v>100</v>
      </c>
      <c r="C29" s="129" t="s">
        <v>101</v>
      </c>
      <c r="D29" s="44">
        <v>143185</v>
      </c>
      <c r="E29" s="80">
        <f t="shared" si="0"/>
        <v>1.6794212051953975E-2</v>
      </c>
    </row>
    <row r="30" spans="2:5" ht="15.75" x14ac:dyDescent="0.25">
      <c r="B30" s="128" t="s">
        <v>102</v>
      </c>
      <c r="C30" s="129" t="s">
        <v>103</v>
      </c>
      <c r="D30" s="44">
        <v>42204</v>
      </c>
      <c r="E30" s="80">
        <f t="shared" si="0"/>
        <v>4.9501199527929992E-3</v>
      </c>
    </row>
    <row r="31" spans="2:5" ht="15.75" x14ac:dyDescent="0.25">
      <c r="B31" s="128" t="s">
        <v>104</v>
      </c>
      <c r="C31" s="129" t="s">
        <v>105</v>
      </c>
      <c r="D31" s="44">
        <v>169691</v>
      </c>
      <c r="E31" s="80">
        <f t="shared" si="0"/>
        <v>1.9903108826400263E-2</v>
      </c>
    </row>
    <row r="32" spans="2:5" ht="15.75" x14ac:dyDescent="0.25">
      <c r="B32" s="128" t="s">
        <v>106</v>
      </c>
      <c r="C32" s="129" t="s">
        <v>107</v>
      </c>
      <c r="D32" s="44">
        <v>110193</v>
      </c>
      <c r="E32" s="80">
        <f t="shared" si="0"/>
        <v>1.2924570371484194E-2</v>
      </c>
    </row>
    <row r="33" spans="2:13" ht="15.75" x14ac:dyDescent="0.25">
      <c r="B33" s="128" t="s">
        <v>108</v>
      </c>
      <c r="C33" s="129" t="s">
        <v>109</v>
      </c>
      <c r="D33" s="44">
        <v>80124</v>
      </c>
      <c r="E33" s="80">
        <f t="shared" si="0"/>
        <v>9.3977682470283916E-3</v>
      </c>
    </row>
    <row r="34" spans="2:13" ht="15.75" x14ac:dyDescent="0.25">
      <c r="B34" s="128" t="s">
        <v>110</v>
      </c>
      <c r="C34" s="129" t="s">
        <v>111</v>
      </c>
      <c r="D34" s="44">
        <v>166795</v>
      </c>
      <c r="E34" s="80">
        <f t="shared" si="0"/>
        <v>1.9563436108570472E-2</v>
      </c>
    </row>
    <row r="35" spans="2:13" ht="15.75" x14ac:dyDescent="0.25">
      <c r="B35" s="128" t="s">
        <v>112</v>
      </c>
      <c r="C35" s="129" t="s">
        <v>113</v>
      </c>
      <c r="D35" s="44">
        <v>129027</v>
      </c>
      <c r="E35" s="80">
        <f t="shared" si="0"/>
        <v>1.5133615940409019E-2</v>
      </c>
    </row>
    <row r="36" spans="2:13" ht="15.75" x14ac:dyDescent="0.25">
      <c r="B36" s="128" t="s">
        <v>114</v>
      </c>
      <c r="C36" s="129" t="s">
        <v>115</v>
      </c>
      <c r="D36" s="44">
        <v>73287</v>
      </c>
      <c r="E36" s="80">
        <f t="shared" si="0"/>
        <v>8.5958544446104752E-3</v>
      </c>
    </row>
    <row r="37" spans="2:13" ht="15.75" x14ac:dyDescent="0.25">
      <c r="B37" s="128" t="s">
        <v>116</v>
      </c>
      <c r="C37" s="129" t="s">
        <v>117</v>
      </c>
      <c r="D37" s="44">
        <v>192128</v>
      </c>
      <c r="E37" s="80">
        <f t="shared" si="0"/>
        <v>2.2534751357459325E-2</v>
      </c>
    </row>
    <row r="38" spans="2:13" ht="15.75" x14ac:dyDescent="0.25">
      <c r="B38" s="128" t="s">
        <v>118</v>
      </c>
      <c r="C38" s="129" t="s">
        <v>119</v>
      </c>
      <c r="D38" s="44">
        <v>193989</v>
      </c>
      <c r="E38" s="80">
        <f t="shared" si="0"/>
        <v>2.2753028611561962E-2</v>
      </c>
    </row>
    <row r="39" spans="2:13" ht="15.75" x14ac:dyDescent="0.25">
      <c r="B39" s="128" t="s">
        <v>120</v>
      </c>
      <c r="C39" s="129" t="s">
        <v>121</v>
      </c>
      <c r="D39" s="44">
        <v>39691</v>
      </c>
      <c r="E39" s="80">
        <f t="shared" si="0"/>
        <v>4.6553694210574098E-3</v>
      </c>
    </row>
    <row r="40" spans="2:13" ht="15.75" x14ac:dyDescent="0.25">
      <c r="B40" s="128" t="s">
        <v>122</v>
      </c>
      <c r="C40" s="129" t="s">
        <v>123</v>
      </c>
      <c r="D40" s="44">
        <v>400288</v>
      </c>
      <c r="E40" s="80">
        <f t="shared" si="0"/>
        <v>4.6949900854506774E-2</v>
      </c>
      <c r="M40" s="21"/>
    </row>
    <row r="41" spans="2:13" ht="15.75" x14ac:dyDescent="0.25">
      <c r="B41" s="128" t="s">
        <v>124</v>
      </c>
      <c r="C41" s="129" t="s">
        <v>125</v>
      </c>
      <c r="D41" s="44">
        <v>62863</v>
      </c>
      <c r="E41" s="80">
        <f t="shared" si="0"/>
        <v>7.3732203249082147E-3</v>
      </c>
    </row>
    <row r="42" spans="2:13" ht="15.75" x14ac:dyDescent="0.25">
      <c r="B42" s="128" t="s">
        <v>126</v>
      </c>
      <c r="C42" s="129" t="s">
        <v>127</v>
      </c>
      <c r="D42" s="44">
        <v>93105</v>
      </c>
      <c r="E42" s="80">
        <f t="shared" si="0"/>
        <v>1.0920313671803435E-2</v>
      </c>
    </row>
    <row r="43" spans="2:13" ht="15.75" x14ac:dyDescent="0.25">
      <c r="B43" s="128" t="s">
        <v>128</v>
      </c>
      <c r="C43" s="129" t="s">
        <v>129</v>
      </c>
      <c r="D43" s="44">
        <v>110856</v>
      </c>
      <c r="E43" s="80">
        <f t="shared" si="0"/>
        <v>1.3002333842451442E-2</v>
      </c>
    </row>
    <row r="44" spans="2:13" ht="15.75" x14ac:dyDescent="0.25">
      <c r="B44" s="128" t="s">
        <v>130</v>
      </c>
      <c r="C44" s="129" t="s">
        <v>131</v>
      </c>
      <c r="D44" s="44">
        <v>91865</v>
      </c>
      <c r="E44" s="80">
        <f t="shared" si="0"/>
        <v>1.0774873695937087E-2</v>
      </c>
    </row>
    <row r="45" spans="2:13" ht="15.75" x14ac:dyDescent="0.25">
      <c r="B45" s="128" t="s">
        <v>132</v>
      </c>
      <c r="C45" s="129" t="s">
        <v>133</v>
      </c>
      <c r="D45" s="44">
        <v>41659</v>
      </c>
      <c r="E45" s="80">
        <f t="shared" si="0"/>
        <v>4.8861967375936769E-3</v>
      </c>
    </row>
    <row r="46" spans="2:13" ht="15.75" x14ac:dyDescent="0.25">
      <c r="B46" s="128" t="s">
        <v>134</v>
      </c>
      <c r="C46" s="129" t="s">
        <v>135</v>
      </c>
      <c r="D46" s="44">
        <v>2932274</v>
      </c>
      <c r="E46" s="80">
        <f t="shared" si="0"/>
        <v>0.34392730628509471</v>
      </c>
    </row>
    <row r="47" spans="2:13" ht="15.75" x14ac:dyDescent="0.25">
      <c r="B47" s="128" t="s">
        <v>136</v>
      </c>
      <c r="C47" s="129" t="s">
        <v>137</v>
      </c>
      <c r="D47" s="44">
        <v>1067073</v>
      </c>
      <c r="E47" s="80">
        <f t="shared" si="0"/>
        <v>0.12515731561905705</v>
      </c>
    </row>
    <row r="48" spans="2:13" ht="16.5" thickBot="1" x14ac:dyDescent="0.3">
      <c r="B48" s="83" t="s">
        <v>138</v>
      </c>
      <c r="C48" s="84" t="s">
        <v>46</v>
      </c>
      <c r="D48" s="40">
        <f>SUM(D5:D47)</f>
        <v>8525854</v>
      </c>
      <c r="E48" s="130">
        <f t="shared" si="0"/>
        <v>1</v>
      </c>
    </row>
    <row r="49" spans="4:4" x14ac:dyDescent="0.2">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F51" sqref="F51"/>
    </sheetView>
  </sheetViews>
  <sheetFormatPr defaultRowHeight="15" x14ac:dyDescent="0.2"/>
  <cols>
    <col min="2" max="2" width="8.85546875" customWidth="1"/>
    <col min="3" max="3" width="19.28515625" customWidth="1"/>
    <col min="4" max="4" width="29.28515625" customWidth="1"/>
    <col min="5" max="16384" width="9.140625" style="9"/>
  </cols>
  <sheetData>
    <row r="1" spans="2:4" ht="15.75" thickBot="1" x14ac:dyDescent="0.25"/>
    <row r="2" spans="2:4" ht="54.75" customHeight="1" x14ac:dyDescent="0.2">
      <c r="B2" s="120" t="s">
        <v>200</v>
      </c>
      <c r="C2" s="121"/>
      <c r="D2" s="122"/>
    </row>
    <row r="3" spans="2:4" ht="65.25" customHeight="1" x14ac:dyDescent="0.2">
      <c r="B3" s="118" t="s">
        <v>47</v>
      </c>
      <c r="C3" s="119"/>
      <c r="D3" s="81" t="s">
        <v>176</v>
      </c>
    </row>
    <row r="4" spans="2:4" x14ac:dyDescent="0.2">
      <c r="B4" s="76" t="s">
        <v>49</v>
      </c>
      <c r="C4" s="77" t="s">
        <v>32</v>
      </c>
      <c r="D4" s="82"/>
    </row>
    <row r="5" spans="2:4" ht="15.75" x14ac:dyDescent="0.25">
      <c r="B5" s="86"/>
      <c r="C5" s="79" t="s">
        <v>33</v>
      </c>
      <c r="D5" s="87">
        <v>78056</v>
      </c>
    </row>
    <row r="6" spans="2:4" ht="15.75" x14ac:dyDescent="0.25">
      <c r="B6" s="88" t="s">
        <v>54</v>
      </c>
      <c r="C6" s="89" t="s">
        <v>55</v>
      </c>
      <c r="D6" s="87">
        <v>84897</v>
      </c>
    </row>
    <row r="7" spans="2:4" ht="15.75" x14ac:dyDescent="0.25">
      <c r="B7" s="88" t="s">
        <v>56</v>
      </c>
      <c r="C7" s="89" t="s">
        <v>57</v>
      </c>
      <c r="D7" s="87">
        <v>102798</v>
      </c>
    </row>
    <row r="8" spans="2:4" ht="15.75" x14ac:dyDescent="0.25">
      <c r="B8" s="88" t="s">
        <v>58</v>
      </c>
      <c r="C8" s="89" t="s">
        <v>59</v>
      </c>
      <c r="D8" s="87">
        <v>155653</v>
      </c>
    </row>
    <row r="9" spans="2:4" ht="15.75" x14ac:dyDescent="0.25">
      <c r="B9" s="88" t="s">
        <v>60</v>
      </c>
      <c r="C9" s="89" t="s">
        <v>61</v>
      </c>
      <c r="D9" s="87">
        <v>105628</v>
      </c>
    </row>
    <row r="10" spans="2:4" ht="15.75" x14ac:dyDescent="0.25">
      <c r="B10" s="88" t="s">
        <v>62</v>
      </c>
      <c r="C10" s="89" t="s">
        <v>63</v>
      </c>
      <c r="D10" s="87">
        <v>144978</v>
      </c>
    </row>
    <row r="11" spans="2:4" ht="15.75" x14ac:dyDescent="0.25">
      <c r="B11" s="88" t="s">
        <v>64</v>
      </c>
      <c r="C11" s="89" t="s">
        <v>65</v>
      </c>
      <c r="D11" s="87">
        <v>57374</v>
      </c>
    </row>
    <row r="12" spans="2:4" ht="15.75" x14ac:dyDescent="0.25">
      <c r="B12" s="88" t="s">
        <v>66</v>
      </c>
      <c r="C12" s="89" t="s">
        <v>67</v>
      </c>
      <c r="D12" s="87">
        <v>55937</v>
      </c>
    </row>
    <row r="13" spans="2:4" ht="15.75" x14ac:dyDescent="0.25">
      <c r="B13" s="88" t="s">
        <v>68</v>
      </c>
      <c r="C13" s="89" t="s">
        <v>69</v>
      </c>
      <c r="D13" s="87">
        <v>151976</v>
      </c>
    </row>
    <row r="14" spans="2:4" ht="15.75" x14ac:dyDescent="0.25">
      <c r="B14" s="88" t="s">
        <v>70</v>
      </c>
      <c r="C14" s="89" t="s">
        <v>71</v>
      </c>
      <c r="D14" s="87">
        <v>55566</v>
      </c>
    </row>
    <row r="15" spans="2:4" ht="15.75" x14ac:dyDescent="0.25">
      <c r="B15" s="88" t="s">
        <v>72</v>
      </c>
      <c r="C15" s="89" t="s">
        <v>73</v>
      </c>
      <c r="D15" s="87">
        <v>79895</v>
      </c>
    </row>
    <row r="16" spans="2:4" ht="15.75" x14ac:dyDescent="0.25">
      <c r="B16" s="88" t="s">
        <v>74</v>
      </c>
      <c r="C16" s="89" t="s">
        <v>75</v>
      </c>
      <c r="D16" s="87">
        <v>46179</v>
      </c>
    </row>
    <row r="17" spans="2:4" ht="15.75" x14ac:dyDescent="0.25">
      <c r="B17" s="88" t="s">
        <v>76</v>
      </c>
      <c r="C17" s="89" t="s">
        <v>77</v>
      </c>
      <c r="D17" s="87">
        <v>209759</v>
      </c>
    </row>
    <row r="18" spans="2:4" ht="15.75" x14ac:dyDescent="0.25">
      <c r="B18" s="88" t="s">
        <v>78</v>
      </c>
      <c r="C18" s="89" t="s">
        <v>79</v>
      </c>
      <c r="D18" s="87">
        <v>154429</v>
      </c>
    </row>
    <row r="19" spans="2:4" ht="15.75" x14ac:dyDescent="0.25">
      <c r="B19" s="88" t="s">
        <v>80</v>
      </c>
      <c r="C19" s="89" t="s">
        <v>81</v>
      </c>
      <c r="D19" s="87">
        <v>44200</v>
      </c>
    </row>
    <row r="20" spans="2:4" ht="15.75" x14ac:dyDescent="0.25">
      <c r="B20" s="88" t="s">
        <v>82</v>
      </c>
      <c r="C20" s="89" t="s">
        <v>83</v>
      </c>
      <c r="D20" s="87">
        <v>103329</v>
      </c>
    </row>
    <row r="21" spans="2:4" ht="15.75" x14ac:dyDescent="0.25">
      <c r="B21" s="88" t="s">
        <v>84</v>
      </c>
      <c r="C21" s="89" t="s">
        <v>85</v>
      </c>
      <c r="D21" s="87">
        <v>121763</v>
      </c>
    </row>
    <row r="22" spans="2:4" ht="15.75" x14ac:dyDescent="0.25">
      <c r="B22" s="88" t="s">
        <v>86</v>
      </c>
      <c r="C22" s="89" t="s">
        <v>87</v>
      </c>
      <c r="D22" s="87">
        <v>94677</v>
      </c>
    </row>
    <row r="23" spans="2:4" ht="15.75" x14ac:dyDescent="0.25">
      <c r="B23" s="88" t="s">
        <v>88</v>
      </c>
      <c r="C23" s="89" t="s">
        <v>89</v>
      </c>
      <c r="D23" s="87">
        <v>70524</v>
      </c>
    </row>
    <row r="24" spans="2:4" ht="15.75" x14ac:dyDescent="0.25">
      <c r="B24" s="88" t="s">
        <v>90</v>
      </c>
      <c r="C24" s="89" t="s">
        <v>91</v>
      </c>
      <c r="D24" s="87">
        <v>66016</v>
      </c>
    </row>
    <row r="25" spans="2:4" ht="15.75" x14ac:dyDescent="0.25">
      <c r="B25" s="88" t="s">
        <v>92</v>
      </c>
      <c r="C25" s="89" t="s">
        <v>93</v>
      </c>
      <c r="D25" s="87">
        <v>82931</v>
      </c>
    </row>
    <row r="26" spans="2:4" ht="15.75" x14ac:dyDescent="0.25">
      <c r="B26" s="88" t="s">
        <v>94</v>
      </c>
      <c r="C26" s="89" t="s">
        <v>95</v>
      </c>
      <c r="D26" s="87">
        <v>51651</v>
      </c>
    </row>
    <row r="27" spans="2:4" ht="15.75" x14ac:dyDescent="0.25">
      <c r="B27" s="88" t="s">
        <v>96</v>
      </c>
      <c r="C27" s="89" t="s">
        <v>97</v>
      </c>
      <c r="D27" s="87">
        <v>166236</v>
      </c>
    </row>
    <row r="28" spans="2:4" ht="15.75" x14ac:dyDescent="0.25">
      <c r="B28" s="88" t="s">
        <v>98</v>
      </c>
      <c r="C28" s="89" t="s">
        <v>99</v>
      </c>
      <c r="D28" s="87">
        <v>52904</v>
      </c>
    </row>
    <row r="29" spans="2:4" ht="15.75" x14ac:dyDescent="0.25">
      <c r="B29" s="88" t="s">
        <v>100</v>
      </c>
      <c r="C29" s="89" t="s">
        <v>101</v>
      </c>
      <c r="D29" s="87">
        <v>96053</v>
      </c>
    </row>
    <row r="30" spans="2:4" ht="15.75" x14ac:dyDescent="0.25">
      <c r="B30" s="88" t="s">
        <v>102</v>
      </c>
      <c r="C30" s="89" t="s">
        <v>103</v>
      </c>
      <c r="D30" s="87">
        <v>39731</v>
      </c>
    </row>
    <row r="31" spans="2:4" x14ac:dyDescent="0.25">
      <c r="B31" s="88" t="s">
        <v>104</v>
      </c>
      <c r="C31" s="89" t="s">
        <v>105</v>
      </c>
      <c r="D31" s="87">
        <v>120347</v>
      </c>
    </row>
    <row r="32" spans="2:4" ht="15.75" x14ac:dyDescent="0.25">
      <c r="B32" s="88" t="s">
        <v>106</v>
      </c>
      <c r="C32" s="89" t="s">
        <v>107</v>
      </c>
      <c r="D32" s="87">
        <v>78582</v>
      </c>
    </row>
    <row r="33" spans="2:12" ht="15.75" x14ac:dyDescent="0.25">
      <c r="B33" s="88" t="s">
        <v>108</v>
      </c>
      <c r="C33" s="89" t="s">
        <v>109</v>
      </c>
      <c r="D33" s="87">
        <v>73787</v>
      </c>
    </row>
    <row r="34" spans="2:12" ht="15.75" x14ac:dyDescent="0.25">
      <c r="B34" s="88" t="s">
        <v>110</v>
      </c>
      <c r="C34" s="89" t="s">
        <v>111</v>
      </c>
      <c r="D34" s="87">
        <v>186263</v>
      </c>
    </row>
    <row r="35" spans="2:12" ht="15.75" x14ac:dyDescent="0.25">
      <c r="B35" s="88" t="s">
        <v>112</v>
      </c>
      <c r="C35" s="89" t="s">
        <v>113</v>
      </c>
      <c r="D35" s="87">
        <v>69287</v>
      </c>
    </row>
    <row r="36" spans="2:12" ht="15.75" x14ac:dyDescent="0.25">
      <c r="B36" s="88" t="s">
        <v>114</v>
      </c>
      <c r="C36" s="89" t="s">
        <v>115</v>
      </c>
      <c r="D36" s="87">
        <v>48825</v>
      </c>
    </row>
    <row r="37" spans="2:12" ht="15.75" x14ac:dyDescent="0.25">
      <c r="B37" s="88" t="s">
        <v>116</v>
      </c>
      <c r="C37" s="89" t="s">
        <v>117</v>
      </c>
      <c r="D37" s="87">
        <v>112966</v>
      </c>
    </row>
    <row r="38" spans="2:12" ht="15.75" x14ac:dyDescent="0.25">
      <c r="B38" s="88" t="s">
        <v>118</v>
      </c>
      <c r="C38" s="89" t="s">
        <v>119</v>
      </c>
      <c r="D38" s="87">
        <v>105890</v>
      </c>
    </row>
    <row r="39" spans="2:12" ht="15.75" x14ac:dyDescent="0.25">
      <c r="B39" s="88" t="s">
        <v>120</v>
      </c>
      <c r="C39" s="89" t="s">
        <v>121</v>
      </c>
      <c r="D39" s="87">
        <v>57465</v>
      </c>
    </row>
    <row r="40" spans="2:12" ht="15.75" x14ac:dyDescent="0.25">
      <c r="B40" s="88" t="s">
        <v>122</v>
      </c>
      <c r="C40" s="89" t="s">
        <v>123</v>
      </c>
      <c r="D40" s="87">
        <v>194893</v>
      </c>
    </row>
    <row r="41" spans="2:12" ht="15.75" x14ac:dyDescent="0.25">
      <c r="B41" s="88" t="s">
        <v>124</v>
      </c>
      <c r="C41" s="89" t="s">
        <v>125</v>
      </c>
      <c r="D41" s="87">
        <v>38991</v>
      </c>
    </row>
    <row r="42" spans="2:12" ht="15.75" x14ac:dyDescent="0.25">
      <c r="B42" s="88" t="s">
        <v>126</v>
      </c>
      <c r="C42" s="89" t="s">
        <v>127</v>
      </c>
      <c r="D42" s="87">
        <v>56975</v>
      </c>
    </row>
    <row r="43" spans="2:12" ht="15.75" x14ac:dyDescent="0.25">
      <c r="B43" s="88" t="s">
        <v>128</v>
      </c>
      <c r="C43" s="89" t="s">
        <v>129</v>
      </c>
      <c r="D43" s="87">
        <v>75097</v>
      </c>
    </row>
    <row r="44" spans="2:12" ht="15.75" x14ac:dyDescent="0.25">
      <c r="B44" s="88" t="s">
        <v>130</v>
      </c>
      <c r="C44" s="89" t="s">
        <v>131</v>
      </c>
      <c r="D44" s="87">
        <v>50852</v>
      </c>
      <c r="L44" s="21"/>
    </row>
    <row r="45" spans="2:12" ht="15.75" x14ac:dyDescent="0.25">
      <c r="B45" s="88" t="s">
        <v>132</v>
      </c>
      <c r="C45" s="89" t="s">
        <v>133</v>
      </c>
      <c r="D45" s="87">
        <v>57270</v>
      </c>
    </row>
    <row r="46" spans="2:12" ht="15.75" x14ac:dyDescent="0.25">
      <c r="B46" s="88" t="s">
        <v>134</v>
      </c>
      <c r="C46" s="89" t="s">
        <v>135</v>
      </c>
      <c r="D46" s="87">
        <v>74395</v>
      </c>
    </row>
    <row r="47" spans="2:12" ht="15.75" x14ac:dyDescent="0.25">
      <c r="B47" s="88">
        <v>421</v>
      </c>
      <c r="C47" s="89" t="s">
        <v>135</v>
      </c>
      <c r="D47" s="87">
        <v>100440</v>
      </c>
    </row>
    <row r="48" spans="2:12" ht="15.75" x14ac:dyDescent="0.25">
      <c r="B48" s="88">
        <v>431</v>
      </c>
      <c r="C48" s="89" t="s">
        <v>135</v>
      </c>
      <c r="D48" s="87">
        <v>134399</v>
      </c>
    </row>
    <row r="49" spans="2:4" ht="15.75" x14ac:dyDescent="0.25">
      <c r="B49" s="88">
        <v>441</v>
      </c>
      <c r="C49" s="89" t="s">
        <v>135</v>
      </c>
      <c r="D49" s="87">
        <v>101770</v>
      </c>
    </row>
    <row r="50" spans="2:4" ht="15.75" x14ac:dyDescent="0.25">
      <c r="B50" s="88">
        <v>451</v>
      </c>
      <c r="C50" s="89" t="s">
        <v>135</v>
      </c>
      <c r="D50" s="87">
        <v>81282</v>
      </c>
    </row>
    <row r="51" spans="2:4" ht="15.75" x14ac:dyDescent="0.25">
      <c r="B51" s="88">
        <v>461</v>
      </c>
      <c r="C51" s="89" t="s">
        <v>135</v>
      </c>
      <c r="D51" s="87">
        <v>124917</v>
      </c>
    </row>
    <row r="52" spans="2:4" ht="15.75" x14ac:dyDescent="0.25">
      <c r="B52" s="88" t="s">
        <v>136</v>
      </c>
      <c r="C52" s="89" t="s">
        <v>137</v>
      </c>
      <c r="D52" s="87">
        <v>180297</v>
      </c>
    </row>
    <row r="53" spans="2:4" ht="16.5" thickBot="1" x14ac:dyDescent="0.3">
      <c r="B53" s="83" t="s">
        <v>138</v>
      </c>
      <c r="C53" s="84" t="s">
        <v>46</v>
      </c>
      <c r="D53" s="85">
        <f>SUM(D5:D52)</f>
        <v>4598130</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2"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7"/>
  <sheetViews>
    <sheetView workbookViewId="0">
      <selection activeCell="C21" sqref="C21"/>
    </sheetView>
  </sheetViews>
  <sheetFormatPr defaultRowHeight="12.75" x14ac:dyDescent="0.2"/>
  <cols>
    <col min="1" max="1" width="12.140625" customWidth="1"/>
    <col min="2" max="2" width="29.5703125" customWidth="1"/>
    <col min="3" max="3" width="32.28515625" customWidth="1"/>
  </cols>
  <sheetData>
    <row r="1" spans="2:3" ht="16.5" thickBot="1" x14ac:dyDescent="0.3">
      <c r="B1" s="114"/>
      <c r="C1" s="114"/>
    </row>
    <row r="2" spans="2:3" ht="46.5" customHeight="1" x14ac:dyDescent="0.2">
      <c r="B2" s="115" t="s">
        <v>201</v>
      </c>
      <c r="C2" s="117"/>
    </row>
    <row r="3" spans="2:3" x14ac:dyDescent="0.2">
      <c r="B3" s="76" t="s">
        <v>30</v>
      </c>
      <c r="C3" s="82" t="s">
        <v>48</v>
      </c>
    </row>
    <row r="4" spans="2:3" ht="15" x14ac:dyDescent="0.25">
      <c r="B4" s="90" t="s">
        <v>162</v>
      </c>
      <c r="C4" s="45">
        <v>72633</v>
      </c>
    </row>
    <row r="5" spans="2:3" ht="15" x14ac:dyDescent="0.25">
      <c r="B5" s="90" t="s">
        <v>163</v>
      </c>
      <c r="C5" s="45">
        <v>72855</v>
      </c>
    </row>
    <row r="6" spans="2:3" ht="15" x14ac:dyDescent="0.25">
      <c r="B6" s="90" t="s">
        <v>167</v>
      </c>
      <c r="C6" s="45">
        <v>72946</v>
      </c>
    </row>
    <row r="7" spans="2:3" ht="15.75" thickBot="1" x14ac:dyDescent="0.3">
      <c r="B7" s="91" t="s">
        <v>177</v>
      </c>
      <c r="C7" s="75">
        <v>72808</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E23" sqref="E23"/>
    </sheetView>
  </sheetViews>
  <sheetFormatPr defaultColWidth="11.42578125" defaultRowHeight="12.75" x14ac:dyDescent="0.2"/>
  <cols>
    <col min="2" max="2" width="5.28515625" customWidth="1"/>
    <col min="3" max="3" width="19.28515625" style="7" customWidth="1"/>
    <col min="4" max="4" width="26.28515625" customWidth="1"/>
    <col min="5" max="6" width="13.85546875" bestFit="1" customWidth="1"/>
  </cols>
  <sheetData>
    <row r="1" spans="2:8" ht="13.5" thickBot="1" x14ac:dyDescent="0.25"/>
    <row r="2" spans="2:8" ht="58.5" customHeight="1" x14ac:dyDescent="0.2">
      <c r="B2" s="94" t="s">
        <v>202</v>
      </c>
      <c r="C2" s="95"/>
      <c r="D2" s="95"/>
      <c r="E2" s="95"/>
      <c r="F2" s="96"/>
    </row>
    <row r="3" spans="2:8" x14ac:dyDescent="0.2">
      <c r="B3" s="93" t="s">
        <v>45</v>
      </c>
      <c r="C3" s="92" t="s">
        <v>9</v>
      </c>
      <c r="D3" s="92" t="s">
        <v>139</v>
      </c>
      <c r="E3" s="92" t="s">
        <v>141</v>
      </c>
      <c r="F3" s="99"/>
    </row>
    <row r="4" spans="2:8" x14ac:dyDescent="0.2">
      <c r="B4" s="93"/>
      <c r="C4" s="92"/>
      <c r="D4" s="92"/>
      <c r="E4" s="37" t="s">
        <v>15</v>
      </c>
      <c r="F4" s="48" t="s">
        <v>16</v>
      </c>
    </row>
    <row r="5" spans="2:8" ht="15" x14ac:dyDescent="0.25">
      <c r="B5" s="42">
        <f>k_total_tec_0426!B6</f>
        <v>1</v>
      </c>
      <c r="C5" s="43" t="str">
        <f>k_total_tec_0426!C6</f>
        <v>METROPOLITAN LIFE</v>
      </c>
      <c r="D5" s="44">
        <f>E5+F5</f>
        <v>1178673</v>
      </c>
      <c r="E5" s="44">
        <v>559481</v>
      </c>
      <c r="F5" s="45">
        <v>619192</v>
      </c>
      <c r="G5" s="4"/>
      <c r="H5" s="4"/>
    </row>
    <row r="6" spans="2:8" ht="15" x14ac:dyDescent="0.25">
      <c r="B6" s="46">
        <f>k_total_tec_0426!B7</f>
        <v>2</v>
      </c>
      <c r="C6" s="43" t="str">
        <f>k_total_tec_0426!C7</f>
        <v>AZT VIITORUL TAU</v>
      </c>
      <c r="D6" s="44">
        <f t="shared" ref="D6:D11" si="0">E6+F6</f>
        <v>1722443</v>
      </c>
      <c r="E6" s="44">
        <v>820218</v>
      </c>
      <c r="F6" s="45">
        <v>902225</v>
      </c>
      <c r="G6" s="4"/>
      <c r="H6" s="4"/>
    </row>
    <row r="7" spans="2:8" ht="15" x14ac:dyDescent="0.25">
      <c r="B7" s="46">
        <f>k_total_tec_0426!B8</f>
        <v>3</v>
      </c>
      <c r="C7" s="47" t="str">
        <f>k_total_tec_0426!C8</f>
        <v>BCR</v>
      </c>
      <c r="D7" s="44">
        <f t="shared" si="0"/>
        <v>838167</v>
      </c>
      <c r="E7" s="44">
        <v>392506</v>
      </c>
      <c r="F7" s="45">
        <v>445661</v>
      </c>
      <c r="G7" s="4"/>
      <c r="H7" s="4"/>
    </row>
    <row r="8" spans="2:8" ht="15" x14ac:dyDescent="0.25">
      <c r="B8" s="46">
        <f>k_total_tec_0426!B9</f>
        <v>4</v>
      </c>
      <c r="C8" s="47" t="str">
        <f>k_total_tec_0426!C9</f>
        <v>BRD</v>
      </c>
      <c r="D8" s="44">
        <f t="shared" si="0"/>
        <v>627064</v>
      </c>
      <c r="E8" s="44">
        <v>292291</v>
      </c>
      <c r="F8" s="45">
        <v>334773</v>
      </c>
      <c r="G8" s="4"/>
      <c r="H8" s="4"/>
    </row>
    <row r="9" spans="2:8" ht="15" x14ac:dyDescent="0.25">
      <c r="B9" s="46">
        <f>k_total_tec_0426!B10</f>
        <v>5</v>
      </c>
      <c r="C9" s="47" t="str">
        <f>k_total_tec_0426!C10</f>
        <v>VITAL</v>
      </c>
      <c r="D9" s="44">
        <f t="shared" si="0"/>
        <v>1088562</v>
      </c>
      <c r="E9" s="44">
        <v>508887</v>
      </c>
      <c r="F9" s="45">
        <v>579675</v>
      </c>
      <c r="G9" s="4"/>
      <c r="H9" s="4"/>
    </row>
    <row r="10" spans="2:8" ht="15" x14ac:dyDescent="0.25">
      <c r="B10" s="46">
        <f>k_total_tec_0426!B11</f>
        <v>6</v>
      </c>
      <c r="C10" s="47" t="str">
        <f>k_total_tec_0426!C11</f>
        <v>ARIPI</v>
      </c>
      <c r="D10" s="44">
        <f t="shared" si="0"/>
        <v>930642</v>
      </c>
      <c r="E10" s="44">
        <v>436916</v>
      </c>
      <c r="F10" s="45">
        <v>493726</v>
      </c>
      <c r="G10" s="4"/>
      <c r="H10" s="4"/>
    </row>
    <row r="11" spans="2:8" ht="15" x14ac:dyDescent="0.25">
      <c r="B11" s="46">
        <f>k_total_tec_0426!B12</f>
        <v>7</v>
      </c>
      <c r="C11" s="47" t="s">
        <v>38</v>
      </c>
      <c r="D11" s="44">
        <f t="shared" si="0"/>
        <v>2140303</v>
      </c>
      <c r="E11" s="44">
        <v>1055068</v>
      </c>
      <c r="F11" s="45">
        <v>1085235</v>
      </c>
      <c r="G11" s="4"/>
      <c r="H11" s="4"/>
    </row>
    <row r="12" spans="2:8" ht="15.75" thickBot="1" x14ac:dyDescent="0.3">
      <c r="B12" s="123" t="s">
        <v>46</v>
      </c>
      <c r="C12" s="124"/>
      <c r="D12" s="40">
        <f>SUM(D5:D11)</f>
        <v>8525854</v>
      </c>
      <c r="E12" s="40">
        <f>SUM(E5:E11)</f>
        <v>4065367</v>
      </c>
      <c r="F12" s="41">
        <f>SUM(F5:F11)</f>
        <v>4460487</v>
      </c>
      <c r="G12" s="4"/>
      <c r="H12" s="4"/>
    </row>
    <row r="14" spans="2:8" x14ac:dyDescent="0.2">
      <c r="B14" s="11"/>
      <c r="C14" s="12"/>
    </row>
    <row r="15" spans="2:8" x14ac:dyDescent="0.2">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R32" sqref="R32"/>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O24" sqref="O24"/>
    </sheetView>
  </sheetViews>
  <sheetFormatPr defaultColWidth="11.42578125" defaultRowHeight="12.75" x14ac:dyDescent="0.2"/>
  <cols>
    <col min="2" max="2" width="6.28515625" customWidth="1"/>
    <col min="3" max="3" width="19.28515625" style="7" customWidth="1"/>
    <col min="4" max="4" width="18.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5.5" customHeight="1" x14ac:dyDescent="0.2">
      <c r="B2" s="94" t="s">
        <v>203</v>
      </c>
      <c r="C2" s="95"/>
      <c r="D2" s="95"/>
      <c r="E2" s="95"/>
      <c r="F2" s="95"/>
      <c r="G2" s="95"/>
      <c r="H2" s="95"/>
      <c r="I2" s="95"/>
      <c r="J2" s="95"/>
      <c r="K2" s="95"/>
      <c r="L2" s="95"/>
      <c r="M2" s="95"/>
      <c r="N2" s="95"/>
      <c r="O2" s="95"/>
      <c r="P2" s="96"/>
    </row>
    <row r="3" spans="2:19" ht="23.25" customHeight="1" x14ac:dyDescent="0.2">
      <c r="B3" s="93" t="s">
        <v>45</v>
      </c>
      <c r="C3" s="92" t="s">
        <v>9</v>
      </c>
      <c r="D3" s="92" t="s">
        <v>139</v>
      </c>
      <c r="E3" s="125"/>
      <c r="F3" s="126"/>
      <c r="G3" s="126"/>
      <c r="H3" s="127"/>
      <c r="I3" s="92" t="s">
        <v>141</v>
      </c>
      <c r="J3" s="92"/>
      <c r="K3" s="92"/>
      <c r="L3" s="92"/>
      <c r="M3" s="92"/>
      <c r="N3" s="92"/>
      <c r="O3" s="92"/>
      <c r="P3" s="99"/>
    </row>
    <row r="4" spans="2:19" ht="23.25" customHeight="1" x14ac:dyDescent="0.2">
      <c r="B4" s="93"/>
      <c r="C4" s="92"/>
      <c r="D4" s="92"/>
      <c r="E4" s="92" t="s">
        <v>46</v>
      </c>
      <c r="F4" s="92"/>
      <c r="G4" s="92"/>
      <c r="H4" s="92"/>
      <c r="I4" s="92" t="s">
        <v>17</v>
      </c>
      <c r="J4" s="92"/>
      <c r="K4" s="92"/>
      <c r="L4" s="92"/>
      <c r="M4" s="92" t="s">
        <v>18</v>
      </c>
      <c r="N4" s="92"/>
      <c r="O4" s="92"/>
      <c r="P4" s="99"/>
    </row>
    <row r="5" spans="2:19" ht="25.5" x14ac:dyDescent="0.2">
      <c r="B5" s="93"/>
      <c r="C5" s="92"/>
      <c r="D5" s="92"/>
      <c r="E5" s="37" t="s">
        <v>19</v>
      </c>
      <c r="F5" s="37" t="s">
        <v>20</v>
      </c>
      <c r="G5" s="37" t="s">
        <v>35</v>
      </c>
      <c r="H5" s="37" t="s">
        <v>34</v>
      </c>
      <c r="I5" s="37" t="s">
        <v>19</v>
      </c>
      <c r="J5" s="37" t="s">
        <v>20</v>
      </c>
      <c r="K5" s="37" t="s">
        <v>35</v>
      </c>
      <c r="L5" s="37" t="s">
        <v>34</v>
      </c>
      <c r="M5" s="37" t="s">
        <v>19</v>
      </c>
      <c r="N5" s="37" t="s">
        <v>20</v>
      </c>
      <c r="O5" s="37" t="s">
        <v>35</v>
      </c>
      <c r="P5" s="48" t="s">
        <v>34</v>
      </c>
    </row>
    <row r="6" spans="2:19" ht="18" hidden="1" customHeight="1" x14ac:dyDescent="0.25">
      <c r="B6" s="31"/>
      <c r="C6" s="16"/>
      <c r="D6" s="17" t="s">
        <v>21</v>
      </c>
      <c r="E6" s="17" t="s">
        <v>22</v>
      </c>
      <c r="F6" s="17" t="s">
        <v>23</v>
      </c>
      <c r="G6" s="17"/>
      <c r="H6" s="17" t="s">
        <v>24</v>
      </c>
      <c r="I6" s="17" t="s">
        <v>22</v>
      </c>
      <c r="J6" s="17" t="s">
        <v>23</v>
      </c>
      <c r="K6" s="17"/>
      <c r="L6" s="17" t="s">
        <v>24</v>
      </c>
      <c r="M6" s="17" t="s">
        <v>25</v>
      </c>
      <c r="N6" s="17" t="s">
        <v>26</v>
      </c>
      <c r="O6" s="17"/>
      <c r="P6" s="18" t="s">
        <v>27</v>
      </c>
    </row>
    <row r="7" spans="2:19" ht="15" x14ac:dyDescent="0.25">
      <c r="B7" s="42">
        <f>k_total_tec_0426!B6</f>
        <v>1</v>
      </c>
      <c r="C7" s="43" t="str">
        <f>k_total_tec_0426!C6</f>
        <v>METROPOLITAN LIFE</v>
      </c>
      <c r="D7" s="44">
        <f>SUM(E7+F7+G7+H7)</f>
        <v>1178673</v>
      </c>
      <c r="E7" s="44">
        <f>I7+M7</f>
        <v>91500</v>
      </c>
      <c r="F7" s="44">
        <f>J7+N7</f>
        <v>259212</v>
      </c>
      <c r="G7" s="44">
        <f>K7+O7</f>
        <v>412038</v>
      </c>
      <c r="H7" s="44">
        <f>L7+P7</f>
        <v>415923</v>
      </c>
      <c r="I7" s="44">
        <v>42359</v>
      </c>
      <c r="J7" s="44">
        <v>120085</v>
      </c>
      <c r="K7" s="44">
        <v>191769</v>
      </c>
      <c r="L7" s="44">
        <v>205268</v>
      </c>
      <c r="M7" s="44">
        <v>49141</v>
      </c>
      <c r="N7" s="44">
        <v>139127</v>
      </c>
      <c r="O7" s="44">
        <v>220269</v>
      </c>
      <c r="P7" s="45">
        <v>210655</v>
      </c>
    </row>
    <row r="8" spans="2:19" ht="15" x14ac:dyDescent="0.25">
      <c r="B8" s="46">
        <f>k_total_tec_0426!B7</f>
        <v>2</v>
      </c>
      <c r="C8" s="43" t="str">
        <f>k_total_tec_0426!C7</f>
        <v>AZT VIITORUL TAU</v>
      </c>
      <c r="D8" s="44">
        <f t="shared" ref="D8:D13" si="0">SUM(E8+F8+G8+H8)</f>
        <v>1722443</v>
      </c>
      <c r="E8" s="44">
        <f t="shared" ref="E8:E13" si="1">I8+M8</f>
        <v>91376</v>
      </c>
      <c r="F8" s="44">
        <f t="shared" ref="F8:F13" si="2">J8+N8</f>
        <v>251594</v>
      </c>
      <c r="G8" s="44">
        <f t="shared" ref="G8:G13" si="3">K8+O8</f>
        <v>575535</v>
      </c>
      <c r="H8" s="44">
        <f t="shared" ref="H8:H13" si="4">L8+P8</f>
        <v>803938</v>
      </c>
      <c r="I8" s="44">
        <v>42288</v>
      </c>
      <c r="J8" s="44">
        <v>116878</v>
      </c>
      <c r="K8" s="44">
        <v>267479</v>
      </c>
      <c r="L8" s="44">
        <v>393573</v>
      </c>
      <c r="M8" s="44">
        <v>49088</v>
      </c>
      <c r="N8" s="44">
        <v>134716</v>
      </c>
      <c r="O8" s="44">
        <v>308056</v>
      </c>
      <c r="P8" s="45">
        <v>410365</v>
      </c>
    </row>
    <row r="9" spans="2:19" ht="15" x14ac:dyDescent="0.25">
      <c r="B9" s="46">
        <f>k_total_tec_0426!B8</f>
        <v>3</v>
      </c>
      <c r="C9" s="47" t="str">
        <f>k_total_tec_0426!C8</f>
        <v>BCR</v>
      </c>
      <c r="D9" s="44">
        <f t="shared" si="0"/>
        <v>838167</v>
      </c>
      <c r="E9" s="44">
        <f t="shared" si="1"/>
        <v>92452</v>
      </c>
      <c r="F9" s="44">
        <f t="shared" si="2"/>
        <v>275925</v>
      </c>
      <c r="G9" s="44">
        <f t="shared" si="3"/>
        <v>275292</v>
      </c>
      <c r="H9" s="44">
        <f t="shared" si="4"/>
        <v>194498</v>
      </c>
      <c r="I9" s="44">
        <v>42762</v>
      </c>
      <c r="J9" s="44">
        <v>127809</v>
      </c>
      <c r="K9" s="44">
        <v>128597</v>
      </c>
      <c r="L9" s="44">
        <v>93338</v>
      </c>
      <c r="M9" s="44">
        <v>49690</v>
      </c>
      <c r="N9" s="44">
        <v>148116</v>
      </c>
      <c r="O9" s="44">
        <v>146695</v>
      </c>
      <c r="P9" s="45">
        <v>101160</v>
      </c>
    </row>
    <row r="10" spans="2:19" ht="15" x14ac:dyDescent="0.25">
      <c r="B10" s="46">
        <f>k_total_tec_0426!B9</f>
        <v>4</v>
      </c>
      <c r="C10" s="47" t="str">
        <f>k_total_tec_0426!C9</f>
        <v>BRD</v>
      </c>
      <c r="D10" s="44">
        <f t="shared" si="0"/>
        <v>627064</v>
      </c>
      <c r="E10" s="44">
        <f t="shared" si="1"/>
        <v>92955</v>
      </c>
      <c r="F10" s="44">
        <f t="shared" si="2"/>
        <v>262751</v>
      </c>
      <c r="G10" s="44">
        <f t="shared" si="3"/>
        <v>182434</v>
      </c>
      <c r="H10" s="44">
        <f t="shared" si="4"/>
        <v>88924</v>
      </c>
      <c r="I10" s="44">
        <v>43051</v>
      </c>
      <c r="J10" s="44">
        <v>122145</v>
      </c>
      <c r="K10" s="44">
        <v>85761</v>
      </c>
      <c r="L10" s="44">
        <v>41334</v>
      </c>
      <c r="M10" s="44">
        <v>49904</v>
      </c>
      <c r="N10" s="44">
        <v>140606</v>
      </c>
      <c r="O10" s="44">
        <v>96673</v>
      </c>
      <c r="P10" s="45">
        <v>47590</v>
      </c>
    </row>
    <row r="11" spans="2:19" ht="15" x14ac:dyDescent="0.25">
      <c r="B11" s="46">
        <f>k_total_tec_0426!B10</f>
        <v>5</v>
      </c>
      <c r="C11" s="47" t="str">
        <f>k_total_tec_0426!C10</f>
        <v>VITAL</v>
      </c>
      <c r="D11" s="44">
        <f t="shared" si="0"/>
        <v>1088562</v>
      </c>
      <c r="E11" s="44">
        <f t="shared" si="1"/>
        <v>91244</v>
      </c>
      <c r="F11" s="44">
        <f t="shared" si="2"/>
        <v>283404</v>
      </c>
      <c r="G11" s="44">
        <f t="shared" si="3"/>
        <v>393721</v>
      </c>
      <c r="H11" s="44">
        <f t="shared" si="4"/>
        <v>320193</v>
      </c>
      <c r="I11" s="44">
        <v>42233</v>
      </c>
      <c r="J11" s="44">
        <v>130931</v>
      </c>
      <c r="K11" s="44">
        <v>181813</v>
      </c>
      <c r="L11" s="44">
        <v>153910</v>
      </c>
      <c r="M11" s="44">
        <v>49011</v>
      </c>
      <c r="N11" s="44">
        <v>152473</v>
      </c>
      <c r="O11" s="44">
        <v>211908</v>
      </c>
      <c r="P11" s="45">
        <v>166283</v>
      </c>
    </row>
    <row r="12" spans="2:19" ht="15" x14ac:dyDescent="0.25">
      <c r="B12" s="46">
        <f>k_total_tec_0426!B11</f>
        <v>6</v>
      </c>
      <c r="C12" s="47" t="str">
        <f>k_total_tec_0426!C11</f>
        <v>ARIPI</v>
      </c>
      <c r="D12" s="44">
        <f t="shared" si="0"/>
        <v>930642</v>
      </c>
      <c r="E12" s="44">
        <f t="shared" si="1"/>
        <v>91159</v>
      </c>
      <c r="F12" s="44">
        <f t="shared" si="2"/>
        <v>250170</v>
      </c>
      <c r="G12" s="44">
        <f t="shared" si="3"/>
        <v>300503</v>
      </c>
      <c r="H12" s="44">
        <f t="shared" si="4"/>
        <v>288810</v>
      </c>
      <c r="I12" s="44">
        <v>42212</v>
      </c>
      <c r="J12" s="44">
        <v>115936</v>
      </c>
      <c r="K12" s="44">
        <v>138946</v>
      </c>
      <c r="L12" s="44">
        <v>139822</v>
      </c>
      <c r="M12" s="44">
        <v>48947</v>
      </c>
      <c r="N12" s="44">
        <v>134234</v>
      </c>
      <c r="O12" s="44">
        <v>161557</v>
      </c>
      <c r="P12" s="45">
        <v>148988</v>
      </c>
    </row>
    <row r="13" spans="2:19" ht="15" x14ac:dyDescent="0.25">
      <c r="B13" s="46">
        <f>k_total_tec_0426!B12</f>
        <v>7</v>
      </c>
      <c r="C13" s="47" t="s">
        <v>38</v>
      </c>
      <c r="D13" s="44">
        <f t="shared" si="0"/>
        <v>2140303</v>
      </c>
      <c r="E13" s="44">
        <f t="shared" si="1"/>
        <v>91967</v>
      </c>
      <c r="F13" s="44">
        <f t="shared" si="2"/>
        <v>303631</v>
      </c>
      <c r="G13" s="44">
        <f t="shared" si="3"/>
        <v>677771</v>
      </c>
      <c r="H13" s="44">
        <f t="shared" si="4"/>
        <v>1066934</v>
      </c>
      <c r="I13" s="44">
        <v>42568</v>
      </c>
      <c r="J13" s="44">
        <v>141266</v>
      </c>
      <c r="K13" s="44">
        <v>325992</v>
      </c>
      <c r="L13" s="44">
        <v>545242</v>
      </c>
      <c r="M13" s="44">
        <v>49399</v>
      </c>
      <c r="N13" s="44">
        <v>162365</v>
      </c>
      <c r="O13" s="44">
        <v>351779</v>
      </c>
      <c r="P13" s="45">
        <v>521692</v>
      </c>
      <c r="Q13" s="4"/>
      <c r="R13" s="4"/>
      <c r="S13" s="4"/>
    </row>
    <row r="14" spans="2:19" ht="15.75" thickBot="1" x14ac:dyDescent="0.3">
      <c r="B14" s="105" t="s">
        <v>46</v>
      </c>
      <c r="C14" s="106"/>
      <c r="D14" s="40">
        <f t="shared" ref="D14:P14" si="5">SUM(D7:D13)</f>
        <v>8525854</v>
      </c>
      <c r="E14" s="40">
        <f t="shared" si="5"/>
        <v>642653</v>
      </c>
      <c r="F14" s="40">
        <f t="shared" si="5"/>
        <v>1886687</v>
      </c>
      <c r="G14" s="40">
        <f t="shared" si="5"/>
        <v>2817294</v>
      </c>
      <c r="H14" s="40">
        <f t="shared" si="5"/>
        <v>3179220</v>
      </c>
      <c r="I14" s="40">
        <f t="shared" si="5"/>
        <v>297473</v>
      </c>
      <c r="J14" s="40">
        <f t="shared" si="5"/>
        <v>875050</v>
      </c>
      <c r="K14" s="40">
        <f t="shared" si="5"/>
        <v>1320357</v>
      </c>
      <c r="L14" s="40">
        <f t="shared" si="5"/>
        <v>1572487</v>
      </c>
      <c r="M14" s="40">
        <f t="shared" si="5"/>
        <v>345180</v>
      </c>
      <c r="N14" s="40">
        <f t="shared" si="5"/>
        <v>1011637</v>
      </c>
      <c r="O14" s="40">
        <f t="shared" si="5"/>
        <v>1496937</v>
      </c>
      <c r="P14" s="41">
        <f t="shared" si="5"/>
        <v>1606733</v>
      </c>
    </row>
    <row r="16" spans="2:19" x14ac:dyDescent="0.2">
      <c r="B16" s="11"/>
      <c r="C16" s="12"/>
      <c r="E16" s="4"/>
      <c r="I16" s="4"/>
    </row>
    <row r="17" spans="2:3" x14ac:dyDescent="0.2">
      <c r="B17" s="15"/>
      <c r="C17" s="15"/>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W27" sqref="W27"/>
    </sheetView>
  </sheetViews>
  <sheetFormatPr defaultRowHeight="12.75" x14ac:dyDescent="0.2"/>
  <sheetData/>
  <phoneticPr fontId="16"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P4" sqref="P4"/>
    </sheetView>
  </sheetViews>
  <sheetFormatPr defaultRowHeight="12.75" x14ac:dyDescent="0.2"/>
  <cols>
    <col min="2" max="2" width="5.5703125" customWidth="1"/>
    <col min="3" max="3" width="18.85546875" customWidth="1"/>
    <col min="4" max="4" width="22.285156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54.75" customHeight="1" x14ac:dyDescent="0.2">
      <c r="B2" s="94" t="s">
        <v>181</v>
      </c>
      <c r="C2" s="95"/>
      <c r="D2" s="95"/>
      <c r="E2" s="95"/>
      <c r="F2" s="95"/>
      <c r="G2" s="95"/>
      <c r="H2" s="95"/>
      <c r="I2" s="95"/>
      <c r="J2" s="95"/>
      <c r="K2" s="96"/>
    </row>
    <row r="3" spans="2:11" ht="69.75" customHeight="1" x14ac:dyDescent="0.2">
      <c r="B3" s="93" t="s">
        <v>45</v>
      </c>
      <c r="C3" s="92" t="s">
        <v>9</v>
      </c>
      <c r="D3" s="92" t="s">
        <v>40</v>
      </c>
      <c r="E3" s="92" t="s">
        <v>140</v>
      </c>
      <c r="F3" s="92"/>
      <c r="G3" s="92" t="s">
        <v>183</v>
      </c>
      <c r="H3" s="92"/>
      <c r="I3" s="92"/>
      <c r="J3" s="92" t="s">
        <v>141</v>
      </c>
      <c r="K3" s="99"/>
    </row>
    <row r="4" spans="2:11" ht="119.25" customHeight="1" x14ac:dyDescent="0.2">
      <c r="B4" s="93" t="s">
        <v>45</v>
      </c>
      <c r="C4" s="92"/>
      <c r="D4" s="92"/>
      <c r="E4" s="37" t="s">
        <v>51</v>
      </c>
      <c r="F4" s="37" t="s">
        <v>142</v>
      </c>
      <c r="G4" s="37" t="s">
        <v>51</v>
      </c>
      <c r="H4" s="37" t="s">
        <v>143</v>
      </c>
      <c r="I4" s="37" t="s">
        <v>142</v>
      </c>
      <c r="J4" s="37" t="s">
        <v>184</v>
      </c>
      <c r="K4" s="48" t="s">
        <v>185</v>
      </c>
    </row>
    <row r="5" spans="2:11" hidden="1" x14ac:dyDescent="0.2">
      <c r="B5" s="26"/>
      <c r="C5" s="24"/>
      <c r="D5" s="25" t="s">
        <v>144</v>
      </c>
      <c r="E5" s="25" t="s">
        <v>145</v>
      </c>
      <c r="F5" s="24"/>
      <c r="G5" s="25" t="s">
        <v>146</v>
      </c>
      <c r="H5" s="24"/>
      <c r="I5" s="24"/>
      <c r="J5" s="25" t="s">
        <v>147</v>
      </c>
      <c r="K5" s="27" t="s">
        <v>148</v>
      </c>
    </row>
    <row r="6" spans="2:11" ht="15" x14ac:dyDescent="0.25">
      <c r="B6" s="42">
        <f>[1]k_total_tec_0609!A10</f>
        <v>1</v>
      </c>
      <c r="C6" s="43" t="s">
        <v>39</v>
      </c>
      <c r="D6" s="44">
        <v>1178673</v>
      </c>
      <c r="E6" s="44">
        <v>635029</v>
      </c>
      <c r="F6" s="50">
        <f>E6/D6</f>
        <v>0.53876605301046177</v>
      </c>
      <c r="G6" s="44">
        <v>23010</v>
      </c>
      <c r="H6" s="50">
        <f t="shared" ref="H6:H13" si="0">G6/$G$13</f>
        <v>0.13584598218239138</v>
      </c>
      <c r="I6" s="50">
        <f>G6/D6</f>
        <v>1.9521953926152545E-2</v>
      </c>
      <c r="J6" s="44">
        <v>20594</v>
      </c>
      <c r="K6" s="45">
        <v>2416</v>
      </c>
    </row>
    <row r="7" spans="2:11" ht="15" x14ac:dyDescent="0.25">
      <c r="B7" s="46">
        <v>2</v>
      </c>
      <c r="C7" s="43" t="str">
        <f>[1]k_total_tec_0609!B12</f>
        <v>AZT VIITORUL TAU</v>
      </c>
      <c r="D7" s="44">
        <v>1722443</v>
      </c>
      <c r="E7" s="44">
        <v>945522</v>
      </c>
      <c r="F7" s="50">
        <f t="shared" ref="F7:F12" si="1">E7/D7</f>
        <v>0.54894240331900679</v>
      </c>
      <c r="G7" s="44">
        <v>34471</v>
      </c>
      <c r="H7" s="50">
        <f t="shared" si="0"/>
        <v>0.20350920694520702</v>
      </c>
      <c r="I7" s="50">
        <f>G7/D7</f>
        <v>2.0012853836092109E-2</v>
      </c>
      <c r="J7" s="44">
        <v>30627</v>
      </c>
      <c r="K7" s="45">
        <v>3844</v>
      </c>
    </row>
    <row r="8" spans="2:11" ht="15" x14ac:dyDescent="0.25">
      <c r="B8" s="46">
        <v>3</v>
      </c>
      <c r="C8" s="47" t="str">
        <f>[1]k_total_tec_0609!B13</f>
        <v>BCR</v>
      </c>
      <c r="D8" s="44">
        <v>838167</v>
      </c>
      <c r="E8" s="44">
        <v>426069</v>
      </c>
      <c r="F8" s="50">
        <f t="shared" si="1"/>
        <v>0.50833425797007037</v>
      </c>
      <c r="G8" s="44">
        <v>16447</v>
      </c>
      <c r="H8" s="50">
        <f t="shared" si="0"/>
        <v>9.709947279242899E-2</v>
      </c>
      <c r="I8" s="50">
        <f>G8/D8</f>
        <v>1.9622581180122816E-2</v>
      </c>
      <c r="J8" s="44">
        <v>14611</v>
      </c>
      <c r="K8" s="45">
        <v>1836</v>
      </c>
    </row>
    <row r="9" spans="2:11" ht="15" x14ac:dyDescent="0.25">
      <c r="B9" s="46">
        <v>4</v>
      </c>
      <c r="C9" s="47" t="str">
        <f>[1]k_total_tec_0609!B15</f>
        <v>BRD</v>
      </c>
      <c r="D9" s="44">
        <v>627064</v>
      </c>
      <c r="E9" s="44">
        <v>308387</v>
      </c>
      <c r="F9" s="50">
        <f t="shared" si="1"/>
        <v>0.49179509587538112</v>
      </c>
      <c r="G9" s="44">
        <v>12338</v>
      </c>
      <c r="H9" s="50">
        <f t="shared" si="0"/>
        <v>7.2840839989845502E-2</v>
      </c>
      <c r="I9" s="50">
        <v>2.4474098565715047E-2</v>
      </c>
      <c r="J9" s="44">
        <v>10942</v>
      </c>
      <c r="K9" s="45">
        <v>1396</v>
      </c>
    </row>
    <row r="10" spans="2:11" ht="15" x14ac:dyDescent="0.25">
      <c r="B10" s="46">
        <v>5</v>
      </c>
      <c r="C10" s="47" t="str">
        <f>[1]k_total_tec_0609!B16</f>
        <v>VITAL</v>
      </c>
      <c r="D10" s="44">
        <v>1088562</v>
      </c>
      <c r="E10" s="44">
        <v>550335</v>
      </c>
      <c r="F10" s="50">
        <f t="shared" si="1"/>
        <v>0.50556146549300818</v>
      </c>
      <c r="G10" s="44">
        <v>21071</v>
      </c>
      <c r="H10" s="50">
        <f t="shared" si="0"/>
        <v>0.1243985523930973</v>
      </c>
      <c r="I10" s="50">
        <v>2.3634883424390147E-2</v>
      </c>
      <c r="J10" s="44">
        <v>18800</v>
      </c>
      <c r="K10" s="45">
        <v>2271</v>
      </c>
    </row>
    <row r="11" spans="2:11" ht="15" x14ac:dyDescent="0.25">
      <c r="B11" s="46">
        <v>6</v>
      </c>
      <c r="C11" s="47" t="str">
        <f>[1]k_total_tec_0609!B18</f>
        <v>ARIPI</v>
      </c>
      <c r="D11" s="44">
        <v>930642</v>
      </c>
      <c r="E11" s="44">
        <v>484292</v>
      </c>
      <c r="F11" s="50">
        <f t="shared" si="1"/>
        <v>0.52038485260712497</v>
      </c>
      <c r="G11" s="44">
        <v>18139</v>
      </c>
      <c r="H11" s="50">
        <f t="shared" si="0"/>
        <v>0.10708866887468045</v>
      </c>
      <c r="I11" s="50">
        <v>2.388497247862988E-2</v>
      </c>
      <c r="J11" s="44">
        <v>16174</v>
      </c>
      <c r="K11" s="45">
        <v>1965</v>
      </c>
    </row>
    <row r="12" spans="2:11" ht="15" x14ac:dyDescent="0.25">
      <c r="B12" s="46">
        <v>7</v>
      </c>
      <c r="C12" s="47" t="s">
        <v>38</v>
      </c>
      <c r="D12" s="44">
        <v>2140303</v>
      </c>
      <c r="E12" s="44">
        <v>1248496</v>
      </c>
      <c r="F12" s="50">
        <f t="shared" si="1"/>
        <v>0.58332675326811201</v>
      </c>
      <c r="G12" s="44">
        <v>43907</v>
      </c>
      <c r="H12" s="50">
        <f t="shared" si="0"/>
        <v>0.25921727682234935</v>
      </c>
      <c r="I12" s="50">
        <f>G12/D12</f>
        <v>2.051438511276207E-2</v>
      </c>
      <c r="J12" s="44">
        <v>39242</v>
      </c>
      <c r="K12" s="45">
        <v>4665</v>
      </c>
    </row>
    <row r="13" spans="2:11" ht="15.75" thickBot="1" x14ac:dyDescent="0.3">
      <c r="B13" s="38" t="s">
        <v>46</v>
      </c>
      <c r="C13" s="39"/>
      <c r="D13" s="40">
        <f>SUM(D6:D12)</f>
        <v>8525854</v>
      </c>
      <c r="E13" s="40">
        <f>SUM(E6:E12)</f>
        <v>4598130</v>
      </c>
      <c r="F13" s="49">
        <f>E13/D13</f>
        <v>0.53931606147607036</v>
      </c>
      <c r="G13" s="40">
        <f>SUM(G6:G12)</f>
        <v>169383</v>
      </c>
      <c r="H13" s="49">
        <f t="shared" si="0"/>
        <v>1</v>
      </c>
      <c r="I13" s="49">
        <f>G13/D13</f>
        <v>1.9866983413039913E-2</v>
      </c>
      <c r="J13" s="40">
        <f>SUM(J6:J12)</f>
        <v>150990</v>
      </c>
      <c r="K13" s="41">
        <f>SUM(K6:K12)</f>
        <v>18393</v>
      </c>
    </row>
    <row r="14" spans="2:11" x14ac:dyDescent="0.2">
      <c r="C14" s="7"/>
      <c r="D14" s="4"/>
      <c r="E14" s="4"/>
    </row>
    <row r="15" spans="2:11" ht="14.25" customHeight="1" x14ac:dyDescent="0.2">
      <c r="B15" s="100" t="s">
        <v>149</v>
      </c>
      <c r="C15" s="100"/>
      <c r="D15" s="100"/>
      <c r="E15" s="100"/>
      <c r="F15" s="100"/>
      <c r="G15" s="100"/>
      <c r="H15" s="100"/>
      <c r="I15" s="100"/>
      <c r="J15" s="100"/>
      <c r="K15" s="100"/>
    </row>
    <row r="16" spans="2:11" ht="33.75" customHeight="1" x14ac:dyDescent="0.2">
      <c r="B16" s="101" t="s">
        <v>28</v>
      </c>
      <c r="C16" s="101"/>
      <c r="D16" s="101"/>
      <c r="E16" s="101"/>
      <c r="F16" s="101"/>
      <c r="G16" s="101"/>
      <c r="H16" s="101"/>
      <c r="I16" s="101"/>
      <c r="J16" s="101"/>
      <c r="K16" s="101"/>
    </row>
    <row r="17" spans="2:11" ht="30.75" customHeight="1" x14ac:dyDescent="0.2">
      <c r="B17" s="100" t="s">
        <v>150</v>
      </c>
      <c r="C17" s="100"/>
      <c r="D17" s="100"/>
      <c r="E17" s="100"/>
      <c r="F17" s="100"/>
      <c r="G17" s="100"/>
      <c r="H17" s="100"/>
      <c r="I17" s="100"/>
      <c r="J17" s="100"/>
      <c r="K17" s="100"/>
    </row>
    <row r="18" spans="2:11" ht="213.75" customHeight="1" x14ac:dyDescent="0.2">
      <c r="B18" s="100" t="s">
        <v>186</v>
      </c>
      <c r="C18" s="102"/>
      <c r="D18" s="102"/>
      <c r="E18" s="102"/>
      <c r="F18" s="102"/>
      <c r="G18" s="102"/>
      <c r="H18" s="102"/>
      <c r="I18" s="102"/>
      <c r="J18" s="102"/>
      <c r="K18" s="102"/>
    </row>
  </sheetData>
  <mergeCells count="11">
    <mergeCell ref="B3:B4"/>
    <mergeCell ref="C3:C4"/>
    <mergeCell ref="D3:D4"/>
    <mergeCell ref="E3:F3"/>
    <mergeCell ref="B2:K2"/>
    <mergeCell ref="G3:I3"/>
    <mergeCell ref="J3:K3"/>
    <mergeCell ref="B15:K15"/>
    <mergeCell ref="B16:K16"/>
    <mergeCell ref="B17:K17"/>
    <mergeCell ref="B18:K18"/>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8"/>
  <sheetViews>
    <sheetView zoomScaleNormal="100" workbookViewId="0">
      <selection activeCell="F19" sqref="F19"/>
    </sheetView>
  </sheetViews>
  <sheetFormatPr defaultRowHeight="12.75" x14ac:dyDescent="0.2"/>
  <cols>
    <col min="2" max="2" width="5" customWidth="1"/>
    <col min="3" max="3" width="19.7109375" customWidth="1"/>
    <col min="4" max="4" width="16.28515625" customWidth="1"/>
    <col min="5" max="5" width="16.7109375" customWidth="1"/>
    <col min="6" max="6" width="17.42578125" customWidth="1"/>
    <col min="7" max="7" width="15.42578125" customWidth="1"/>
  </cols>
  <sheetData>
    <row r="1" spans="2:7" ht="13.5" thickBot="1" x14ac:dyDescent="0.25"/>
    <row r="2" spans="2:7" s="2" customFormat="1" ht="56.25" customHeight="1" x14ac:dyDescent="0.2">
      <c r="B2" s="94" t="s">
        <v>187</v>
      </c>
      <c r="C2" s="95"/>
      <c r="D2" s="95"/>
      <c r="E2" s="95"/>
      <c r="F2" s="95"/>
      <c r="G2" s="96"/>
    </row>
    <row r="3" spans="2:7" s="19" customFormat="1" ht="12.75" customHeight="1" x14ac:dyDescent="0.2">
      <c r="B3" s="93" t="s">
        <v>45</v>
      </c>
      <c r="C3" s="92" t="s">
        <v>29</v>
      </c>
      <c r="D3" s="103" t="s">
        <v>157</v>
      </c>
      <c r="E3" s="103" t="s">
        <v>160</v>
      </c>
      <c r="F3" s="103" t="s">
        <v>165</v>
      </c>
      <c r="G3" s="104" t="s">
        <v>169</v>
      </c>
    </row>
    <row r="4" spans="2:7" s="19" customFormat="1" ht="30" customHeight="1" x14ac:dyDescent="0.2">
      <c r="B4" s="93"/>
      <c r="C4" s="92"/>
      <c r="D4" s="92"/>
      <c r="E4" s="92"/>
      <c r="F4" s="92"/>
      <c r="G4" s="104"/>
    </row>
    <row r="5" spans="2:7" ht="15" x14ac:dyDescent="0.25">
      <c r="B5" s="42">
        <f>k_total_tec_0426!B6</f>
        <v>1</v>
      </c>
      <c r="C5" s="43" t="str">
        <f>k_total_tec_0426!C6</f>
        <v>METROPOLITAN LIFE</v>
      </c>
      <c r="D5" s="44">
        <v>1173576</v>
      </c>
      <c r="E5" s="44">
        <v>1175956</v>
      </c>
      <c r="F5" s="44">
        <v>1177142</v>
      </c>
      <c r="G5" s="45">
        <v>1178673</v>
      </c>
    </row>
    <row r="6" spans="2:7" ht="15" x14ac:dyDescent="0.25">
      <c r="B6" s="46">
        <f>k_total_tec_0426!B7</f>
        <v>2</v>
      </c>
      <c r="C6" s="43" t="str">
        <f>k_total_tec_0426!C7</f>
        <v>AZT VIITORUL TAU</v>
      </c>
      <c r="D6" s="44">
        <v>1717844</v>
      </c>
      <c r="E6" s="44">
        <v>1720061</v>
      </c>
      <c r="F6" s="44">
        <v>1721076</v>
      </c>
      <c r="G6" s="45">
        <v>1722443</v>
      </c>
    </row>
    <row r="7" spans="2:7" ht="15" x14ac:dyDescent="0.25">
      <c r="B7" s="46">
        <f>k_total_tec_0426!B8</f>
        <v>3</v>
      </c>
      <c r="C7" s="47" t="str">
        <f>k_total_tec_0426!C8</f>
        <v>BCR</v>
      </c>
      <c r="D7" s="44">
        <v>832542</v>
      </c>
      <c r="E7" s="44">
        <v>835145</v>
      </c>
      <c r="F7" s="44">
        <v>836453</v>
      </c>
      <c r="G7" s="45">
        <v>838167</v>
      </c>
    </row>
    <row r="8" spans="2:7" ht="15" x14ac:dyDescent="0.25">
      <c r="B8" s="46">
        <f>k_total_tec_0426!B9</f>
        <v>4</v>
      </c>
      <c r="C8" s="47" t="str">
        <f>k_total_tec_0426!C9</f>
        <v>BRD</v>
      </c>
      <c r="D8" s="44">
        <v>621459</v>
      </c>
      <c r="E8" s="44">
        <v>624119</v>
      </c>
      <c r="F8" s="44">
        <v>625441</v>
      </c>
      <c r="G8" s="45">
        <v>627064</v>
      </c>
    </row>
    <row r="9" spans="2:7" ht="15" x14ac:dyDescent="0.25">
      <c r="B9" s="46">
        <f>k_total_tec_0426!B10</f>
        <v>5</v>
      </c>
      <c r="C9" s="47" t="str">
        <f>k_total_tec_0426!C10</f>
        <v>VITAL</v>
      </c>
      <c r="D9" s="44">
        <v>1083872</v>
      </c>
      <c r="E9" s="44">
        <v>1086112</v>
      </c>
      <c r="F9" s="44">
        <v>1087139</v>
      </c>
      <c r="G9" s="45">
        <v>1088562</v>
      </c>
    </row>
    <row r="10" spans="2:7" ht="15" x14ac:dyDescent="0.25">
      <c r="B10" s="46">
        <f>k_total_tec_0426!B11</f>
        <v>6</v>
      </c>
      <c r="C10" s="47" t="str">
        <f>k_total_tec_0426!C11</f>
        <v>ARIPI</v>
      </c>
      <c r="D10" s="44">
        <v>925540</v>
      </c>
      <c r="E10" s="44">
        <v>927995</v>
      </c>
      <c r="F10" s="44">
        <v>929101</v>
      </c>
      <c r="G10" s="45">
        <v>930642</v>
      </c>
    </row>
    <row r="11" spans="2:7" ht="15" x14ac:dyDescent="0.25">
      <c r="B11" s="46">
        <f>k_total_tec_0426!B12</f>
        <v>7</v>
      </c>
      <c r="C11" s="47" t="str">
        <f>k_total_tec_0426!C12</f>
        <v>NN</v>
      </c>
      <c r="D11" s="44">
        <v>2135169</v>
      </c>
      <c r="E11" s="44">
        <v>2137514</v>
      </c>
      <c r="F11" s="44">
        <v>2138709</v>
      </c>
      <c r="G11" s="45">
        <v>2140303</v>
      </c>
    </row>
    <row r="12" spans="2:7" ht="15.75" thickBot="1" x14ac:dyDescent="0.3">
      <c r="B12" s="105" t="s">
        <v>43</v>
      </c>
      <c r="C12" s="106"/>
      <c r="D12" s="51">
        <f>SUM(D5:D11)</f>
        <v>8490002</v>
      </c>
      <c r="E12" s="51">
        <f>SUM(E5:E11)</f>
        <v>8506902</v>
      </c>
      <c r="F12" s="51">
        <f>SUM(F5:F11)</f>
        <v>8515061</v>
      </c>
      <c r="G12" s="52">
        <f>SUM(G5:G11)</f>
        <v>8525854</v>
      </c>
    </row>
    <row r="17" spans="3:3" ht="18" x14ac:dyDescent="0.25">
      <c r="C17" s="1"/>
    </row>
    <row r="18" spans="3:3" ht="18" x14ac:dyDescent="0.25">
      <c r="C18" s="1"/>
    </row>
  </sheetData>
  <mergeCells count="8">
    <mergeCell ref="B12:C12"/>
    <mergeCell ref="B3:B4"/>
    <mergeCell ref="C3:C4"/>
    <mergeCell ref="F3:F4"/>
    <mergeCell ref="E3:E4"/>
    <mergeCell ref="B2:G2"/>
    <mergeCell ref="D3:D4"/>
    <mergeCell ref="G3:G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4"/>
  <sheetViews>
    <sheetView zoomScaleNormal="100" workbookViewId="0">
      <selection activeCell="E20" sqref="E20"/>
    </sheetView>
  </sheetViews>
  <sheetFormatPr defaultRowHeight="12.75" x14ac:dyDescent="0.2"/>
  <cols>
    <col min="2" max="2" width="5.42578125" customWidth="1"/>
    <col min="3" max="3" width="19" customWidth="1"/>
    <col min="4" max="7" width="17.5703125" style="19" customWidth="1"/>
    <col min="8" max="8" width="18.42578125" customWidth="1"/>
    <col min="11" max="11" width="11.140625" bestFit="1" customWidth="1"/>
    <col min="14" max="14" width="16.7109375" customWidth="1"/>
  </cols>
  <sheetData>
    <row r="1" spans="2:14" ht="13.5" thickBot="1" x14ac:dyDescent="0.25"/>
    <row r="2" spans="2:14" ht="57.75" customHeight="1" x14ac:dyDescent="0.2">
      <c r="B2" s="94" t="s">
        <v>188</v>
      </c>
      <c r="C2" s="95"/>
      <c r="D2" s="95"/>
      <c r="E2" s="95"/>
      <c r="F2" s="95"/>
      <c r="G2" s="95"/>
      <c r="H2" s="96"/>
    </row>
    <row r="3" spans="2:14" s="5" customFormat="1" ht="21" customHeight="1" x14ac:dyDescent="0.2">
      <c r="B3" s="93" t="s">
        <v>45</v>
      </c>
      <c r="C3" s="92" t="s">
        <v>29</v>
      </c>
      <c r="D3" s="107" t="s">
        <v>157</v>
      </c>
      <c r="E3" s="107" t="s">
        <v>160</v>
      </c>
      <c r="F3" s="107" t="s">
        <v>165</v>
      </c>
      <c r="G3" s="107" t="s">
        <v>169</v>
      </c>
      <c r="H3" s="99" t="s">
        <v>43</v>
      </c>
    </row>
    <row r="4" spans="2:14" x14ac:dyDescent="0.2">
      <c r="B4" s="93"/>
      <c r="C4" s="92"/>
      <c r="D4" s="107"/>
      <c r="E4" s="107"/>
      <c r="F4" s="107"/>
      <c r="G4" s="107"/>
      <c r="H4" s="99"/>
    </row>
    <row r="5" spans="2:14" s="8" customFormat="1" ht="36.75" customHeight="1" x14ac:dyDescent="0.2">
      <c r="B5" s="93"/>
      <c r="C5" s="92"/>
      <c r="D5" s="53" t="s">
        <v>189</v>
      </c>
      <c r="E5" s="53" t="s">
        <v>190</v>
      </c>
      <c r="F5" s="53" t="s">
        <v>191</v>
      </c>
      <c r="G5" s="53" t="s">
        <v>192</v>
      </c>
      <c r="H5" s="99"/>
    </row>
    <row r="6" spans="2:14" ht="15.75" x14ac:dyDescent="0.25">
      <c r="B6" s="42">
        <f>k_total_tec_0426!B6</f>
        <v>1</v>
      </c>
      <c r="C6" s="43" t="str">
        <f>k_total_tec_0426!C6</f>
        <v>METROPOLITAN LIFE</v>
      </c>
      <c r="D6" s="44">
        <v>49530533.176285826</v>
      </c>
      <c r="E6" s="44">
        <v>55164499.970580734</v>
      </c>
      <c r="F6" s="44">
        <v>55873766.049323484</v>
      </c>
      <c r="G6" s="44">
        <v>54674989.204990543</v>
      </c>
      <c r="H6" s="45">
        <f t="shared" ref="H6:H12" si="0">SUM(D6:G6)</f>
        <v>215243788.4011806</v>
      </c>
      <c r="N6" s="22"/>
    </row>
    <row r="7" spans="2:14" ht="15.75" x14ac:dyDescent="0.25">
      <c r="B7" s="42">
        <f>k_total_tec_0426!B7</f>
        <v>2</v>
      </c>
      <c r="C7" s="43" t="str">
        <f>k_total_tec_0426!C7</f>
        <v>AZT VIITORUL TAU</v>
      </c>
      <c r="D7" s="44">
        <v>71381615.822536319</v>
      </c>
      <c r="E7" s="44">
        <v>79143552.278031662</v>
      </c>
      <c r="F7" s="44">
        <v>79839532.29056713</v>
      </c>
      <c r="G7" s="44">
        <v>78502539.597623184</v>
      </c>
      <c r="H7" s="45">
        <f t="shared" si="0"/>
        <v>308867239.98875833</v>
      </c>
      <c r="N7" s="22"/>
    </row>
    <row r="8" spans="2:14" ht="15.75" x14ac:dyDescent="0.25">
      <c r="B8" s="42">
        <f>k_total_tec_0426!B8</f>
        <v>3</v>
      </c>
      <c r="C8" s="47" t="str">
        <f>k_total_tec_0426!C8</f>
        <v>BCR</v>
      </c>
      <c r="D8" s="44">
        <v>30975080.683156654</v>
      </c>
      <c r="E8" s="44">
        <v>34462782.670092374</v>
      </c>
      <c r="F8" s="44">
        <v>34728049.515401594</v>
      </c>
      <c r="G8" s="44">
        <v>34525681.996216968</v>
      </c>
      <c r="H8" s="45">
        <f t="shared" si="0"/>
        <v>134691594.86486757</v>
      </c>
      <c r="N8" s="22"/>
    </row>
    <row r="9" spans="2:14" ht="15.75" x14ac:dyDescent="0.25">
      <c r="B9" s="42">
        <f>k_total_tec_0426!B9</f>
        <v>4</v>
      </c>
      <c r="C9" s="47" t="str">
        <f>k_total_tec_0426!C9</f>
        <v>BRD</v>
      </c>
      <c r="D9" s="44">
        <v>22046202.591283862</v>
      </c>
      <c r="E9" s="44">
        <v>24844308.353109617</v>
      </c>
      <c r="F9" s="44">
        <v>25031051.338643126</v>
      </c>
      <c r="G9" s="44">
        <v>24415975.849748753</v>
      </c>
      <c r="H9" s="45">
        <f t="shared" si="0"/>
        <v>96337538.13278535</v>
      </c>
      <c r="N9" s="22"/>
    </row>
    <row r="10" spans="2:14" ht="15.75" x14ac:dyDescent="0.25">
      <c r="B10" s="42">
        <f>k_total_tec_0426!B10</f>
        <v>5</v>
      </c>
      <c r="C10" s="47" t="str">
        <f>k_total_tec_0426!C10</f>
        <v>VITAL</v>
      </c>
      <c r="D10" s="44">
        <v>39970418.335296422</v>
      </c>
      <c r="E10" s="44">
        <v>44674234.412693433</v>
      </c>
      <c r="F10" s="44">
        <v>44692695.134823918</v>
      </c>
      <c r="G10" s="44">
        <v>44016413.955176823</v>
      </c>
      <c r="H10" s="45">
        <f t="shared" si="0"/>
        <v>173353761.83799061</v>
      </c>
      <c r="N10" s="22"/>
    </row>
    <row r="11" spans="2:14" ht="15.75" x14ac:dyDescent="0.25">
      <c r="B11" s="42">
        <f>k_total_tec_0426!B11</f>
        <v>6</v>
      </c>
      <c r="C11" s="47" t="str">
        <f>k_total_tec_0426!C11</f>
        <v>ARIPI</v>
      </c>
      <c r="D11" s="44">
        <v>35423673.537495092</v>
      </c>
      <c r="E11" s="44">
        <v>39411256.00643301</v>
      </c>
      <c r="F11" s="44">
        <v>39648379.61807888</v>
      </c>
      <c r="G11" s="44">
        <v>39039130.858442076</v>
      </c>
      <c r="H11" s="45">
        <f t="shared" si="0"/>
        <v>153522440.02044904</v>
      </c>
      <c r="N11" s="22"/>
    </row>
    <row r="12" spans="2:14" ht="15.75" x14ac:dyDescent="0.25">
      <c r="B12" s="42">
        <f>k_total_tec_0426!B12</f>
        <v>7</v>
      </c>
      <c r="C12" s="47" t="str">
        <f>k_total_tec_0426!C12</f>
        <v>NN</v>
      </c>
      <c r="D12" s="44">
        <v>106208049.07734589</v>
      </c>
      <c r="E12" s="44">
        <v>117452866.80918665</v>
      </c>
      <c r="F12" s="44">
        <v>120739487.76508974</v>
      </c>
      <c r="G12" s="44">
        <v>117695565.25726514</v>
      </c>
      <c r="H12" s="45">
        <f t="shared" si="0"/>
        <v>462095968.90888745</v>
      </c>
      <c r="N12" s="22"/>
    </row>
    <row r="13" spans="2:14" ht="15.75" thickBot="1" x14ac:dyDescent="0.3">
      <c r="B13" s="105" t="s">
        <v>43</v>
      </c>
      <c r="C13" s="106"/>
      <c r="D13" s="40">
        <f>SUM(D6:D12)</f>
        <v>355535573.22340012</v>
      </c>
      <c r="E13" s="40">
        <f>SUM(E6:E12)</f>
        <v>395153500.50012749</v>
      </c>
      <c r="F13" s="40">
        <f>SUM(F6:F12)</f>
        <v>400552961.71192789</v>
      </c>
      <c r="G13" s="40">
        <f>SUM(G6:G12)</f>
        <v>392870296.71946353</v>
      </c>
      <c r="H13" s="41">
        <f>SUM(H6:H12)</f>
        <v>1544112332.1549189</v>
      </c>
      <c r="N13" s="23"/>
    </row>
    <row r="24" spans="4:8" x14ac:dyDescent="0.2">
      <c r="D24" s="30"/>
      <c r="E24" s="30"/>
      <c r="F24" s="30"/>
      <c r="G24" s="30"/>
      <c r="H24" s="4"/>
    </row>
  </sheetData>
  <mergeCells count="9">
    <mergeCell ref="B13:C13"/>
    <mergeCell ref="C3:C5"/>
    <mergeCell ref="B3:B5"/>
    <mergeCell ref="G3:G4"/>
    <mergeCell ref="H3:H5"/>
    <mergeCell ref="B2:H2"/>
    <mergeCell ref="F3:F4"/>
    <mergeCell ref="E3:E4"/>
    <mergeCell ref="D3:D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7"/>
  <sheetViews>
    <sheetView workbookViewId="0">
      <selection activeCell="P24" sqref="P24"/>
    </sheetView>
  </sheetViews>
  <sheetFormatPr defaultRowHeight="12.75" x14ac:dyDescent="0.2"/>
  <cols>
    <col min="2" max="2" width="10.42578125" bestFit="1" customWidth="1"/>
    <col min="3" max="6" width="14.28515625" bestFit="1" customWidth="1"/>
  </cols>
  <sheetData>
    <row r="1" spans="2:8" ht="13.5" thickBot="1" x14ac:dyDescent="0.25"/>
    <row r="2" spans="2:8" ht="25.5" x14ac:dyDescent="0.2">
      <c r="B2" s="54"/>
      <c r="C2" s="56" t="s">
        <v>158</v>
      </c>
      <c r="D2" s="56" t="s">
        <v>161</v>
      </c>
      <c r="E2" s="56" t="s">
        <v>166</v>
      </c>
      <c r="F2" s="57" t="s">
        <v>170</v>
      </c>
    </row>
    <row r="3" spans="2:8" ht="15" x14ac:dyDescent="0.25">
      <c r="B3" s="58" t="s">
        <v>151</v>
      </c>
      <c r="C3" s="44">
        <v>355535573.22340012</v>
      </c>
      <c r="D3" s="44">
        <v>395153501</v>
      </c>
      <c r="E3" s="44">
        <v>400552962</v>
      </c>
      <c r="F3" s="45">
        <v>392870297</v>
      </c>
    </row>
    <row r="4" spans="2:8" ht="15" hidden="1" x14ac:dyDescent="0.25">
      <c r="B4" s="58"/>
      <c r="C4" s="61"/>
      <c r="D4" s="61"/>
      <c r="E4" s="61"/>
      <c r="F4" s="62"/>
    </row>
    <row r="5" spans="2:8" ht="15" x14ac:dyDescent="0.25">
      <c r="B5" s="58" t="s">
        <v>152</v>
      </c>
      <c r="C5" s="44">
        <v>1811098210</v>
      </c>
      <c r="D5" s="44">
        <v>2014769153</v>
      </c>
      <c r="E5" s="44">
        <v>2087081207</v>
      </c>
      <c r="F5" s="45">
        <v>2056243846</v>
      </c>
    </row>
    <row r="6" spans="2:8" ht="15" x14ac:dyDescent="0.25">
      <c r="B6" s="58" t="s">
        <v>153</v>
      </c>
      <c r="C6" s="63">
        <v>5.0940000000000003</v>
      </c>
      <c r="D6" s="63">
        <v>5.0987</v>
      </c>
      <c r="E6" s="63">
        <v>5.2104999999999997</v>
      </c>
      <c r="F6" s="64">
        <v>5.2339000000000002</v>
      </c>
    </row>
    <row r="7" spans="2:8" ht="39" thickBot="1" x14ac:dyDescent="0.25">
      <c r="B7" s="55"/>
      <c r="C7" s="59" t="s">
        <v>159</v>
      </c>
      <c r="D7" s="59" t="s">
        <v>164</v>
      </c>
      <c r="E7" s="59" t="s">
        <v>168</v>
      </c>
      <c r="F7" s="60" t="s">
        <v>179</v>
      </c>
      <c r="H7" s="29"/>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19"/>
  <sheetViews>
    <sheetView zoomScaleNormal="100" workbookViewId="0">
      <selection activeCell="C19" sqref="C19"/>
    </sheetView>
  </sheetViews>
  <sheetFormatPr defaultRowHeight="12.75" x14ac:dyDescent="0.2"/>
  <cols>
    <col min="2" max="2" width="5.28515625" customWidth="1"/>
    <col min="3" max="3" width="22.85546875" customWidth="1"/>
    <col min="4" max="4" width="21.5703125" customWidth="1"/>
    <col min="5" max="5" width="20.7109375" customWidth="1"/>
    <col min="6" max="6" width="20.28515625" customWidth="1"/>
    <col min="7" max="7" width="18.5703125" customWidth="1"/>
  </cols>
  <sheetData>
    <row r="1" spans="2:7" ht="13.5" thickBot="1" x14ac:dyDescent="0.25"/>
    <row r="2" spans="2:7" s="2" customFormat="1" ht="41.25" customHeight="1" x14ac:dyDescent="0.2">
      <c r="B2" s="94" t="s">
        <v>193</v>
      </c>
      <c r="C2" s="95"/>
      <c r="D2" s="95"/>
      <c r="E2" s="95"/>
      <c r="F2" s="95"/>
      <c r="G2" s="96"/>
    </row>
    <row r="3" spans="2:7" ht="12.75" customHeight="1" x14ac:dyDescent="0.2">
      <c r="B3" s="93" t="s">
        <v>45</v>
      </c>
      <c r="C3" s="92" t="s">
        <v>44</v>
      </c>
      <c r="D3" s="103" t="s">
        <v>157</v>
      </c>
      <c r="E3" s="103" t="s">
        <v>160</v>
      </c>
      <c r="F3" s="103" t="s">
        <v>165</v>
      </c>
      <c r="G3" s="104" t="s">
        <v>169</v>
      </c>
    </row>
    <row r="4" spans="2:7" ht="21.75" customHeight="1" x14ac:dyDescent="0.2">
      <c r="B4" s="93"/>
      <c r="C4" s="92"/>
      <c r="D4" s="92"/>
      <c r="E4" s="92"/>
      <c r="F4" s="92"/>
      <c r="G4" s="99"/>
    </row>
    <row r="5" spans="2:7" ht="25.5" x14ac:dyDescent="0.2">
      <c r="B5" s="93"/>
      <c r="C5" s="92"/>
      <c r="D5" s="53" t="s">
        <v>194</v>
      </c>
      <c r="E5" s="53" t="s">
        <v>195</v>
      </c>
      <c r="F5" s="53" t="s">
        <v>196</v>
      </c>
      <c r="G5" s="65" t="s">
        <v>197</v>
      </c>
    </row>
    <row r="6" spans="2:7" ht="15" x14ac:dyDescent="0.25">
      <c r="B6" s="42">
        <f>k_total_tec_0426!B6</f>
        <v>1</v>
      </c>
      <c r="C6" s="43" t="str">
        <f>k_total_tec_0426!C6</f>
        <v>METROPOLITAN LIFE</v>
      </c>
      <c r="D6" s="68">
        <f>sume_euro_0426!D6/evolutie_rp_0426!D5</f>
        <v>42.204793874692243</v>
      </c>
      <c r="E6" s="68">
        <f>sume_euro_0426!E6/evolutie_rp_0426!E5</f>
        <v>46.910343559266444</v>
      </c>
      <c r="F6" s="68">
        <f>sume_euro_0426!F6/evolutie_rp_0426!F5</f>
        <v>47.46561251686159</v>
      </c>
      <c r="G6" s="69">
        <f>sume_euro_0426!G6/evolutie_rp_0426!G5</f>
        <v>46.386902223933646</v>
      </c>
    </row>
    <row r="7" spans="2:7" ht="15" x14ac:dyDescent="0.25">
      <c r="B7" s="46">
        <f>k_total_tec_0426!B7</f>
        <v>2</v>
      </c>
      <c r="C7" s="43" t="str">
        <f>k_total_tec_0426!C7</f>
        <v>AZT VIITORUL TAU</v>
      </c>
      <c r="D7" s="68">
        <f>sume_euro_0426!D7/evolutie_rp_0426!D6</f>
        <v>41.553025666205031</v>
      </c>
      <c r="E7" s="68">
        <f>sume_euro_0426!E7/evolutie_rp_0426!E6</f>
        <v>46.012061361795695</v>
      </c>
      <c r="F7" s="68">
        <f>sume_euro_0426!F7/evolutie_rp_0426!F6</f>
        <v>46.389312436270757</v>
      </c>
      <c r="G7" s="69">
        <f>sume_euro_0426!G7/evolutie_rp_0426!G6</f>
        <v>45.576277181667656</v>
      </c>
    </row>
    <row r="8" spans="2:7" ht="15" x14ac:dyDescent="0.25">
      <c r="B8" s="46">
        <f>k_total_tec_0426!B8</f>
        <v>3</v>
      </c>
      <c r="C8" s="47" t="str">
        <f>k_total_tec_0426!C8</f>
        <v>BCR</v>
      </c>
      <c r="D8" s="68">
        <f>sume_euro_0426!D8/evolutie_rp_0426!D7</f>
        <v>37.205427093355837</v>
      </c>
      <c r="E8" s="68">
        <f>sume_euro_0426!E8/evolutie_rp_0426!E7</f>
        <v>41.265627729427074</v>
      </c>
      <c r="F8" s="68">
        <f>sume_euro_0426!F8/evolutie_rp_0426!F7</f>
        <v>41.518231766042554</v>
      </c>
      <c r="G8" s="69">
        <f>sume_euro_0426!G8/evolutie_rp_0426!G7</f>
        <v>41.191888962720995</v>
      </c>
    </row>
    <row r="9" spans="2:7" ht="15" x14ac:dyDescent="0.25">
      <c r="B9" s="46">
        <f>k_total_tec_0426!B9</f>
        <v>4</v>
      </c>
      <c r="C9" s="47" t="str">
        <f>k_total_tec_0426!C9</f>
        <v>BRD</v>
      </c>
      <c r="D9" s="68">
        <f>sume_euro_0426!D9/evolutie_rp_0426!D8</f>
        <v>35.474910800686551</v>
      </c>
      <c r="E9" s="68">
        <f>sume_euro_0426!E9/evolutie_rp_0426!E8</f>
        <v>39.807005319673998</v>
      </c>
      <c r="F9" s="68">
        <f>sume_euro_0426!F9/evolutie_rp_0426!F8</f>
        <v>40.021443011639988</v>
      </c>
      <c r="G9" s="69">
        <f>sume_euro_0426!G9/evolutie_rp_0426!G8</f>
        <v>38.936975890417493</v>
      </c>
    </row>
    <row r="10" spans="2:7" ht="15" x14ac:dyDescent="0.25">
      <c r="B10" s="46">
        <f>k_total_tec_0426!B10</f>
        <v>5</v>
      </c>
      <c r="C10" s="47" t="str">
        <f>k_total_tec_0426!C10</f>
        <v>VITAL</v>
      </c>
      <c r="D10" s="68">
        <f>sume_euro_0426!D10/evolutie_rp_0426!D9</f>
        <v>36.877434176080222</v>
      </c>
      <c r="E10" s="68">
        <f>sume_euro_0426!E10/evolutie_rp_0426!E9</f>
        <v>41.132253775571428</v>
      </c>
      <c r="F10" s="68">
        <f>sume_euro_0426!F10/evolutie_rp_0426!F9</f>
        <v>41.11037791379384</v>
      </c>
      <c r="G10" s="69">
        <f>sume_euro_0426!G10/evolutie_rp_0426!G9</f>
        <v>40.435376170743439</v>
      </c>
    </row>
    <row r="11" spans="2:7" ht="15" x14ac:dyDescent="0.25">
      <c r="B11" s="46">
        <f>k_total_tec_0426!B11</f>
        <v>6</v>
      </c>
      <c r="C11" s="47" t="str">
        <f>k_total_tec_0426!C11</f>
        <v>ARIPI</v>
      </c>
      <c r="D11" s="68">
        <f>sume_euro_0426!D11/evolutie_rp_0426!D10</f>
        <v>38.273519823557159</v>
      </c>
      <c r="E11" s="68">
        <f>sume_euro_0426!E11/evolutie_rp_0426!E10</f>
        <v>42.469254690416449</v>
      </c>
      <c r="F11" s="68">
        <f>sume_euro_0426!F11/evolutie_rp_0426!F10</f>
        <v>42.673917709784924</v>
      </c>
      <c r="G11" s="69">
        <f>sume_euro_0426!G11/evolutie_rp_0426!G10</f>
        <v>41.948601995656844</v>
      </c>
    </row>
    <row r="12" spans="2:7" ht="15" x14ac:dyDescent="0.25">
      <c r="B12" s="46">
        <f>k_total_tec_0426!B12</f>
        <v>7</v>
      </c>
      <c r="C12" s="47" t="str">
        <f>k_total_tec_0426!C12</f>
        <v>NN</v>
      </c>
      <c r="D12" s="68">
        <f>sume_euro_0426!D12/evolutie_rp_0426!D11</f>
        <v>49.742221377954579</v>
      </c>
      <c r="E12" s="68">
        <f>sume_euro_0426!E12/evolutie_rp_0426!E11</f>
        <v>54.948349722709025</v>
      </c>
      <c r="F12" s="68">
        <f>sume_euro_0426!F12/evolutie_rp_0426!F11</f>
        <v>56.454378676617402</v>
      </c>
      <c r="G12" s="69">
        <f>sume_euro_0426!G12/evolutie_rp_0426!G11</f>
        <v>54.990141702957544</v>
      </c>
    </row>
    <row r="13" spans="2:7" ht="15.75" thickBot="1" x14ac:dyDescent="0.3">
      <c r="B13" s="105" t="s">
        <v>43</v>
      </c>
      <c r="C13" s="106"/>
      <c r="D13" s="66">
        <f>sume_euro_0426!D13/evolutie_rp_0426!D12</f>
        <v>41.876971668958397</v>
      </c>
      <c r="E13" s="66">
        <f>sume_euro_0426!E13/evolutie_rp_0426!E12</f>
        <v>46.45092896334382</v>
      </c>
      <c r="F13" s="66">
        <f>sume_euro_0426!F13/evolutie_rp_0426!F12</f>
        <v>47.040527567791692</v>
      </c>
      <c r="G13" s="67">
        <f>sume_euro_0426!G13/evolutie_rp_0426!G12</f>
        <v>46.079876188293106</v>
      </c>
    </row>
    <row r="18" spans="3:3" ht="18" x14ac:dyDescent="0.25">
      <c r="C18" s="1"/>
    </row>
    <row r="19" spans="3:3" ht="18" x14ac:dyDescent="0.25">
      <c r="C19" s="1"/>
    </row>
  </sheetData>
  <mergeCells count="8">
    <mergeCell ref="B13:C13"/>
    <mergeCell ref="C3:C5"/>
    <mergeCell ref="B3:B5"/>
    <mergeCell ref="F3:F4"/>
    <mergeCell ref="E3:E4"/>
    <mergeCell ref="B2:G2"/>
    <mergeCell ref="D3:D4"/>
    <mergeCell ref="G3:G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G21" sqref="G21"/>
    </sheetView>
  </sheetViews>
  <sheetFormatPr defaultRowHeight="12.75" x14ac:dyDescent="0.2"/>
  <cols>
    <col min="2" max="2" width="5.140625" customWidth="1"/>
    <col min="3" max="3" width="18"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x14ac:dyDescent="0.25"/>
    <row r="2" spans="2:15" s="2" customFormat="1" ht="44.25" customHeight="1" x14ac:dyDescent="0.25">
      <c r="B2" s="94" t="s">
        <v>198</v>
      </c>
      <c r="C2" s="95"/>
      <c r="D2" s="95"/>
      <c r="E2" s="95"/>
      <c r="F2" s="95"/>
      <c r="G2" s="95"/>
      <c r="H2" s="95"/>
      <c r="I2" s="95"/>
      <c r="J2" s="95"/>
      <c r="K2" s="95"/>
      <c r="L2" s="95"/>
      <c r="M2" s="96"/>
      <c r="N2" s="3"/>
      <c r="O2" s="3"/>
    </row>
    <row r="3" spans="2:15" ht="27" customHeight="1" x14ac:dyDescent="0.2">
      <c r="B3" s="93" t="s">
        <v>45</v>
      </c>
      <c r="C3" s="92" t="s">
        <v>44</v>
      </c>
      <c r="D3" s="92" t="s">
        <v>180</v>
      </c>
      <c r="E3" s="92" t="s">
        <v>171</v>
      </c>
      <c r="F3" s="92" t="s">
        <v>172</v>
      </c>
      <c r="G3" s="92" t="s">
        <v>173</v>
      </c>
      <c r="H3" s="92" t="s">
        <v>31</v>
      </c>
      <c r="I3" s="92"/>
      <c r="J3" s="92"/>
      <c r="K3" s="92"/>
      <c r="L3" s="92" t="s">
        <v>174</v>
      </c>
      <c r="M3" s="99" t="s">
        <v>175</v>
      </c>
    </row>
    <row r="4" spans="2:15" ht="84" customHeight="1" x14ac:dyDescent="0.2">
      <c r="B4" s="110"/>
      <c r="C4" s="108"/>
      <c r="D4" s="108"/>
      <c r="E4" s="108"/>
      <c r="F4" s="108"/>
      <c r="G4" s="92"/>
      <c r="H4" s="37" t="s">
        <v>7</v>
      </c>
      <c r="I4" s="37" t="s">
        <v>8</v>
      </c>
      <c r="J4" s="37" t="s">
        <v>36</v>
      </c>
      <c r="K4" s="37" t="s">
        <v>37</v>
      </c>
      <c r="L4" s="108"/>
      <c r="M4" s="109"/>
    </row>
    <row r="5" spans="2:15" ht="15.75" x14ac:dyDescent="0.25">
      <c r="B5" s="42">
        <f>k_total_tec_0426!B6</f>
        <v>1</v>
      </c>
      <c r="C5" s="43" t="str">
        <f>k_total_tec_0426!C6</f>
        <v>METROPOLITAN LIFE</v>
      </c>
      <c r="D5" s="44">
        <v>1177142</v>
      </c>
      <c r="E5" s="61">
        <v>56</v>
      </c>
      <c r="F5" s="44">
        <v>47</v>
      </c>
      <c r="G5" s="44">
        <v>5</v>
      </c>
      <c r="H5" s="44">
        <v>90</v>
      </c>
      <c r="I5" s="44">
        <v>7</v>
      </c>
      <c r="J5" s="44">
        <v>0</v>
      </c>
      <c r="K5" s="44">
        <v>0</v>
      </c>
      <c r="L5" s="44">
        <v>1618</v>
      </c>
      <c r="M5" s="45">
        <f>D5-E5+F5+G5-H5+I5+L5+J5+K5</f>
        <v>1178673</v>
      </c>
      <c r="N5" s="70"/>
      <c r="O5" s="4"/>
    </row>
    <row r="6" spans="2:15" ht="15.75" x14ac:dyDescent="0.25">
      <c r="B6" s="46">
        <f>k_total_tec_0426!B7</f>
        <v>2</v>
      </c>
      <c r="C6" s="43" t="str">
        <f>k_total_tec_0426!C7</f>
        <v>AZT VIITORUL TAU</v>
      </c>
      <c r="D6" s="44">
        <v>1721076</v>
      </c>
      <c r="E6" s="61">
        <v>74</v>
      </c>
      <c r="F6" s="44">
        <v>11</v>
      </c>
      <c r="G6" s="44">
        <v>9</v>
      </c>
      <c r="H6" s="44">
        <v>204</v>
      </c>
      <c r="I6" s="44">
        <v>7</v>
      </c>
      <c r="J6" s="44">
        <v>0</v>
      </c>
      <c r="K6" s="44">
        <v>0</v>
      </c>
      <c r="L6" s="44">
        <v>1618</v>
      </c>
      <c r="M6" s="45">
        <f t="shared" ref="M6:M11" si="0">D6-E6+F6+G6-H6+I6+L6+J6+K6</f>
        <v>1722443</v>
      </c>
      <c r="N6" s="70"/>
      <c r="O6" s="4"/>
    </row>
    <row r="7" spans="2:15" ht="15.75" x14ac:dyDescent="0.25">
      <c r="B7" s="46">
        <f>k_total_tec_0426!B8</f>
        <v>3</v>
      </c>
      <c r="C7" s="47" t="str">
        <f>k_total_tec_0426!C8</f>
        <v>BCR</v>
      </c>
      <c r="D7" s="44">
        <v>836453</v>
      </c>
      <c r="E7" s="61">
        <v>29</v>
      </c>
      <c r="F7" s="44">
        <v>128</v>
      </c>
      <c r="G7" s="44">
        <v>35</v>
      </c>
      <c r="H7" s="44">
        <v>43</v>
      </c>
      <c r="I7" s="44">
        <v>3</v>
      </c>
      <c r="J7" s="44">
        <v>2</v>
      </c>
      <c r="K7" s="44">
        <v>0</v>
      </c>
      <c r="L7" s="44">
        <v>1618</v>
      </c>
      <c r="M7" s="45">
        <f t="shared" si="0"/>
        <v>838167</v>
      </c>
      <c r="N7" s="70"/>
      <c r="O7" s="4"/>
    </row>
    <row r="8" spans="2:15" ht="15.75" x14ac:dyDescent="0.25">
      <c r="B8" s="46">
        <f>k_total_tec_0426!B9</f>
        <v>4</v>
      </c>
      <c r="C8" s="47" t="str">
        <f>k_total_tec_0426!C9</f>
        <v>BRD</v>
      </c>
      <c r="D8" s="44">
        <v>625441</v>
      </c>
      <c r="E8" s="61">
        <v>55</v>
      </c>
      <c r="F8" s="44">
        <v>99</v>
      </c>
      <c r="G8" s="44">
        <v>4</v>
      </c>
      <c r="H8" s="44">
        <v>61</v>
      </c>
      <c r="I8" s="44">
        <v>2</v>
      </c>
      <c r="J8" s="44">
        <v>0</v>
      </c>
      <c r="K8" s="44">
        <v>1</v>
      </c>
      <c r="L8" s="44">
        <v>1633</v>
      </c>
      <c r="M8" s="45">
        <f t="shared" si="0"/>
        <v>627064</v>
      </c>
      <c r="N8" s="70"/>
      <c r="O8" s="4"/>
    </row>
    <row r="9" spans="2:15" ht="15.75" x14ac:dyDescent="0.25">
      <c r="B9" s="46">
        <f>k_total_tec_0426!B10</f>
        <v>5</v>
      </c>
      <c r="C9" s="47" t="str">
        <f>k_total_tec_0426!C10</f>
        <v>VITAL</v>
      </c>
      <c r="D9" s="44">
        <v>1087139</v>
      </c>
      <c r="E9" s="61">
        <v>140</v>
      </c>
      <c r="F9" s="44">
        <v>2</v>
      </c>
      <c r="G9" s="44">
        <v>2</v>
      </c>
      <c r="H9" s="44">
        <v>62</v>
      </c>
      <c r="I9" s="44">
        <v>2</v>
      </c>
      <c r="J9" s="44">
        <v>0</v>
      </c>
      <c r="K9" s="44">
        <v>1</v>
      </c>
      <c r="L9" s="44">
        <v>1618</v>
      </c>
      <c r="M9" s="45">
        <f t="shared" si="0"/>
        <v>1088562</v>
      </c>
      <c r="N9" s="70"/>
      <c r="O9" s="4"/>
    </row>
    <row r="10" spans="2:15" ht="15.75" x14ac:dyDescent="0.25">
      <c r="B10" s="46">
        <f>k_total_tec_0426!B11</f>
        <v>6</v>
      </c>
      <c r="C10" s="47" t="str">
        <f>k_total_tec_0426!C11</f>
        <v>ARIPI</v>
      </c>
      <c r="D10" s="44">
        <v>929101</v>
      </c>
      <c r="E10" s="61">
        <v>36</v>
      </c>
      <c r="F10" s="44">
        <v>29</v>
      </c>
      <c r="G10" s="44">
        <v>11</v>
      </c>
      <c r="H10" s="44">
        <v>82</v>
      </c>
      <c r="I10" s="44">
        <v>0</v>
      </c>
      <c r="J10" s="44">
        <v>1</v>
      </c>
      <c r="K10" s="44">
        <v>0</v>
      </c>
      <c r="L10" s="44">
        <v>1618</v>
      </c>
      <c r="M10" s="45">
        <f t="shared" si="0"/>
        <v>930642</v>
      </c>
      <c r="N10" s="70"/>
      <c r="O10" s="4"/>
    </row>
    <row r="11" spans="2:15" ht="15.75" x14ac:dyDescent="0.25">
      <c r="B11" s="46">
        <f>k_total_tec_0426!B12</f>
        <v>7</v>
      </c>
      <c r="C11" s="47" t="str">
        <f>k_total_tec_0426!C12</f>
        <v>NN</v>
      </c>
      <c r="D11" s="44">
        <v>2138709</v>
      </c>
      <c r="E11" s="61">
        <v>40</v>
      </c>
      <c r="F11" s="44">
        <v>114</v>
      </c>
      <c r="G11" s="44">
        <v>54</v>
      </c>
      <c r="H11" s="44">
        <v>168</v>
      </c>
      <c r="I11" s="44">
        <v>13</v>
      </c>
      <c r="J11" s="44">
        <v>2</v>
      </c>
      <c r="K11" s="44">
        <v>1</v>
      </c>
      <c r="L11" s="44">
        <v>1618</v>
      </c>
      <c r="M11" s="45">
        <f t="shared" si="0"/>
        <v>2140303</v>
      </c>
      <c r="N11" s="71"/>
      <c r="O11" s="4"/>
    </row>
    <row r="12" spans="2:15" ht="15.75" thickBot="1" x14ac:dyDescent="0.3">
      <c r="B12" s="105" t="s">
        <v>43</v>
      </c>
      <c r="C12" s="106"/>
      <c r="D12" s="40">
        <f t="shared" ref="D12:M12" si="1">SUM(D5:D11)</f>
        <v>8515061</v>
      </c>
      <c r="E12" s="40">
        <f t="shared" si="1"/>
        <v>430</v>
      </c>
      <c r="F12" s="40">
        <f t="shared" si="1"/>
        <v>430</v>
      </c>
      <c r="G12" s="40">
        <f t="shared" si="1"/>
        <v>120</v>
      </c>
      <c r="H12" s="40">
        <f t="shared" si="1"/>
        <v>710</v>
      </c>
      <c r="I12" s="40">
        <f t="shared" si="1"/>
        <v>34</v>
      </c>
      <c r="J12" s="40">
        <f t="shared" si="1"/>
        <v>5</v>
      </c>
      <c r="K12" s="40">
        <f t="shared" si="1"/>
        <v>3</v>
      </c>
      <c r="L12" s="40">
        <f t="shared" si="1"/>
        <v>11341</v>
      </c>
      <c r="M12" s="41">
        <f t="shared" si="1"/>
        <v>8525854</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2:M2"/>
    <mergeCell ref="B12:C12"/>
    <mergeCell ref="L3:L4"/>
    <mergeCell ref="C3:C4"/>
    <mergeCell ref="M3:M4"/>
    <mergeCell ref="D3:D4"/>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3"/>
  <sheetViews>
    <sheetView workbookViewId="0">
      <selection activeCell="H33" sqref="H33"/>
    </sheetView>
  </sheetViews>
  <sheetFormatPr defaultRowHeight="12.75" x14ac:dyDescent="0.2"/>
  <cols>
    <col min="2" max="5" width="16.140625" customWidth="1"/>
  </cols>
  <sheetData>
    <row r="1" spans="2:5" ht="13.5" thickBot="1" x14ac:dyDescent="0.25"/>
    <row r="2" spans="2:5" x14ac:dyDescent="0.2">
      <c r="B2" s="72" t="s">
        <v>157</v>
      </c>
      <c r="C2" s="56" t="s">
        <v>160</v>
      </c>
      <c r="D2" s="56" t="s">
        <v>165</v>
      </c>
      <c r="E2" s="57" t="s">
        <v>169</v>
      </c>
    </row>
    <row r="3" spans="2:5" ht="15.75" thickBot="1" x14ac:dyDescent="0.3">
      <c r="B3" s="73">
        <v>8490002</v>
      </c>
      <c r="C3" s="74">
        <v>8506902</v>
      </c>
      <c r="D3" s="74">
        <v>8515061</v>
      </c>
      <c r="E3" s="75">
        <v>8525854</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6"/>
  <sheetViews>
    <sheetView workbookViewId="0">
      <selection activeCell="F38" sqref="F38"/>
    </sheetView>
  </sheetViews>
  <sheetFormatPr defaultRowHeight="12.75" x14ac:dyDescent="0.2"/>
  <cols>
    <col min="2" max="5" width="16.7109375" customWidth="1"/>
  </cols>
  <sheetData>
    <row r="1" spans="2:5" ht="13.5" thickBot="1" x14ac:dyDescent="0.25"/>
    <row r="2" spans="2:5" x14ac:dyDescent="0.2">
      <c r="B2" s="72" t="s">
        <v>157</v>
      </c>
      <c r="C2" s="56" t="s">
        <v>160</v>
      </c>
      <c r="D2" s="56" t="s">
        <v>165</v>
      </c>
      <c r="E2" s="57" t="s">
        <v>169</v>
      </c>
    </row>
    <row r="3" spans="2:5" ht="15.75" thickBot="1" x14ac:dyDescent="0.3">
      <c r="B3" s="73">
        <v>4590650</v>
      </c>
      <c r="C3" s="74">
        <v>4608253</v>
      </c>
      <c r="D3" s="74">
        <v>4617113</v>
      </c>
      <c r="E3" s="75">
        <v>4628454</v>
      </c>
    </row>
    <row r="6" spans="2:5" x14ac:dyDescent="0.2">
      <c r="B6" s="4"/>
      <c r="C6" s="4"/>
      <c r="D6" s="4"/>
      <c r="E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k_total_tec_0426</vt:lpstr>
      <vt:lpstr>regularizati_0426</vt:lpstr>
      <vt:lpstr>evolutie_rp_0426</vt:lpstr>
      <vt:lpstr>sume_euro_0426</vt:lpstr>
      <vt:lpstr>sume_euro_0426_graf</vt:lpstr>
      <vt:lpstr>evolutie_contrib_0426</vt:lpstr>
      <vt:lpstr>part_fonduri_0426</vt:lpstr>
      <vt:lpstr>evolutie_rp_0426_graf</vt:lpstr>
      <vt:lpstr>evolutie_aleatorii_0426_graf</vt:lpstr>
      <vt:lpstr>participanti_judete_0426</vt:lpstr>
      <vt:lpstr>participanti_jud_dom_0426</vt:lpstr>
      <vt:lpstr>conturi_goale_0426</vt:lpstr>
      <vt:lpstr>rp_sexe_0426</vt:lpstr>
      <vt:lpstr>Sheet2</vt:lpstr>
      <vt:lpstr>rp_varste_sexe_0426</vt:lpstr>
      <vt:lpstr>Sheet1</vt:lpstr>
      <vt:lpstr>evolutie_contrib_0426!Print_Area</vt:lpstr>
      <vt:lpstr>evolutie_rp_0426!Print_Area</vt:lpstr>
      <vt:lpstr>k_total_tec_0426!Print_Area</vt:lpstr>
      <vt:lpstr>part_fonduri_0426!Print_Area</vt:lpstr>
      <vt:lpstr>participanti_judete_0426!Print_Area</vt:lpstr>
      <vt:lpstr>rp_sexe_0426!Print_Area</vt:lpstr>
      <vt:lpstr>rp_varste_sexe_0426!Print_Area</vt:lpstr>
      <vt:lpstr>sume_euro_0426!Print_Area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2026-07-02T13:56:21Z</cp:lastPrinted>
  <dcterms:created xsi:type="dcterms:W3CDTF">2008-08-08T07:39:32Z</dcterms:created>
  <dcterms:modified xsi:type="dcterms:W3CDTF">2026-07-02T13:56:49Z</dcterms:modified>
</cp:coreProperties>
</file>