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E:\PORTAL_CRISTINA\PILONUL II\2026\mai 19\"/>
    </mc:Choice>
  </mc:AlternateContent>
  <xr:revisionPtr revIDLastSave="0" documentId="13_ncr:1_{03D4500A-043F-488D-BBD1-B904D0390117}" xr6:coauthVersionLast="47" xr6:coauthVersionMax="47" xr10:uidLastSave="{00000000-0000-0000-0000-000000000000}"/>
  <bookViews>
    <workbookView xWindow="-120" yWindow="-120" windowWidth="29040" windowHeight="15720" tabRatio="860" xr2:uid="{00000000-000D-0000-FFFF-FFFF00000000}"/>
  </bookViews>
  <sheets>
    <sheet name="k_total_tec_0326" sheetId="23" r:id="rId1"/>
    <sheet name="regularizati_0326" sheetId="31" r:id="rId2"/>
    <sheet name="evolutie_rp_0326" sheetId="1" r:id="rId3"/>
    <sheet name="sume_euro_0326" sheetId="15" r:id="rId4"/>
    <sheet name="sume_euro_0326_graf" sheetId="16" r:id="rId5"/>
    <sheet name="evolutie_contrib_0326" sheetId="25" r:id="rId6"/>
    <sheet name="part_fonduri_0326" sheetId="24" r:id="rId7"/>
    <sheet name="evolutie_rp_0326_graf" sheetId="13" r:id="rId8"/>
    <sheet name="evolutie_aleatorii_0326_graf" sheetId="14" r:id="rId9"/>
    <sheet name="participanti_judete_0326" sheetId="17" r:id="rId10"/>
    <sheet name="participanti_jud_dom_0326" sheetId="32" r:id="rId11"/>
    <sheet name="conturi_goale_0326" sheetId="30" r:id="rId12"/>
    <sheet name="rp_sexe_0326" sheetId="26" r:id="rId13"/>
    <sheet name="Sheet2" sheetId="34" r:id="rId14"/>
    <sheet name="rp_varste_sexe_0326" sheetId="28" r:id="rId15"/>
    <sheet name="Sheet1" sheetId="33" r:id="rId16"/>
  </sheets>
  <externalReferences>
    <externalReference r:id="rId17"/>
  </externalReferences>
  <definedNames>
    <definedName name="_xlnm.Print_Area" localSheetId="5">evolutie_contrib_0326!$B$2:$C$13</definedName>
    <definedName name="_xlnm.Print_Area" localSheetId="2">evolutie_rp_0326!$B$2:$C$12</definedName>
    <definedName name="_xlnm.Print_Area" localSheetId="0">k_total_tec_0326!$B$2:$K$16</definedName>
    <definedName name="_xlnm.Print_Area" localSheetId="6">part_fonduri_0326!$B$2:$M$12</definedName>
    <definedName name="_xlnm.Print_Area" localSheetId="9">participanti_judete_0326!$B$2:$E$48</definedName>
    <definedName name="_xlnm.Print_Area" localSheetId="12">rp_sexe_0326!$B$2:$F$12</definedName>
    <definedName name="_xlnm.Print_Area" localSheetId="14">rp_varste_sexe_0326!$B$2:$P$14</definedName>
    <definedName name="_xlnm.Print_Area" localSheetId="3">sume_euro_0326!$B$2:$G$13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2" i="25" l="1"/>
  <c r="F11" i="25"/>
  <c r="F10" i="25"/>
  <c r="F9" i="25"/>
  <c r="F8" i="25"/>
  <c r="F7" i="25"/>
  <c r="F6" i="25"/>
  <c r="G7" i="15"/>
  <c r="G8" i="15"/>
  <c r="G9" i="15"/>
  <c r="G10" i="15"/>
  <c r="G11" i="15"/>
  <c r="G12" i="15"/>
  <c r="G6" i="15"/>
  <c r="F13" i="15"/>
  <c r="F12" i="1"/>
  <c r="D48" i="17"/>
  <c r="E30" i="17" s="1"/>
  <c r="E12" i="25"/>
  <c r="E11" i="25"/>
  <c r="E10" i="25"/>
  <c r="E9" i="25"/>
  <c r="E8" i="25"/>
  <c r="E7" i="25"/>
  <c r="E6" i="25"/>
  <c r="E13" i="15"/>
  <c r="E12" i="1"/>
  <c r="D12" i="25"/>
  <c r="D11" i="25"/>
  <c r="D10" i="25"/>
  <c r="D9" i="25"/>
  <c r="D8" i="25"/>
  <c r="D7" i="25"/>
  <c r="D6" i="25"/>
  <c r="D13" i="15"/>
  <c r="D13" i="25" s="1"/>
  <c r="D12" i="1"/>
  <c r="E8" i="28"/>
  <c r="F8" i="28"/>
  <c r="G8" i="28"/>
  <c r="H8" i="28"/>
  <c r="E9" i="28"/>
  <c r="F9" i="28"/>
  <c r="G9" i="28"/>
  <c r="H9" i="28"/>
  <c r="E10" i="28"/>
  <c r="F10" i="28"/>
  <c r="G10" i="28"/>
  <c r="H10" i="28"/>
  <c r="E11" i="28"/>
  <c r="F11" i="28"/>
  <c r="G11" i="28"/>
  <c r="H11" i="28"/>
  <c r="E12" i="28"/>
  <c r="F12" i="28"/>
  <c r="G12" i="28"/>
  <c r="H12" i="28"/>
  <c r="E13" i="28"/>
  <c r="F13" i="28"/>
  <c r="G13" i="28"/>
  <c r="H13" i="28"/>
  <c r="M7" i="24"/>
  <c r="D6" i="26"/>
  <c r="D7" i="26"/>
  <c r="D8" i="26"/>
  <c r="D9" i="26"/>
  <c r="D10" i="26"/>
  <c r="D11" i="26"/>
  <c r="E7" i="28"/>
  <c r="F7" i="28"/>
  <c r="G7" i="28"/>
  <c r="H7" i="28"/>
  <c r="F7" i="31"/>
  <c r="F8" i="31"/>
  <c r="F9" i="31"/>
  <c r="F10" i="31"/>
  <c r="F11" i="31"/>
  <c r="F12" i="31"/>
  <c r="F6" i="31"/>
  <c r="G13" i="31"/>
  <c r="H7" i="31" s="1"/>
  <c r="I8" i="31"/>
  <c r="M5" i="24"/>
  <c r="M6" i="24"/>
  <c r="M8" i="24"/>
  <c r="M9" i="24"/>
  <c r="M10" i="24"/>
  <c r="M11" i="24"/>
  <c r="D53" i="32"/>
  <c r="J12" i="24"/>
  <c r="L12" i="24"/>
  <c r="K12" i="24"/>
  <c r="F13" i="23"/>
  <c r="K14" i="28"/>
  <c r="O14" i="28"/>
  <c r="K7" i="23"/>
  <c r="K8" i="23"/>
  <c r="K9" i="23"/>
  <c r="K10" i="23"/>
  <c r="K11" i="23"/>
  <c r="K12" i="23"/>
  <c r="K6" i="23"/>
  <c r="I6" i="23"/>
  <c r="I7" i="23"/>
  <c r="I8" i="23"/>
  <c r="I9" i="23"/>
  <c r="I10" i="23"/>
  <c r="I11" i="23"/>
  <c r="I12" i="23"/>
  <c r="D12" i="24"/>
  <c r="E13" i="23"/>
  <c r="D13" i="23"/>
  <c r="D5" i="26"/>
  <c r="D12" i="26" s="1"/>
  <c r="E12" i="26"/>
  <c r="F12" i="26"/>
  <c r="K13" i="31"/>
  <c r="J13" i="31"/>
  <c r="D13" i="31"/>
  <c r="E13" i="31"/>
  <c r="I12" i="31"/>
  <c r="C11" i="31"/>
  <c r="C10" i="31"/>
  <c r="C9" i="31"/>
  <c r="C8" i="31"/>
  <c r="I7" i="31"/>
  <c r="C7" i="31"/>
  <c r="I6" i="31"/>
  <c r="B6" i="31"/>
  <c r="J13" i="23"/>
  <c r="G13" i="23"/>
  <c r="H13" i="23"/>
  <c r="C12" i="28"/>
  <c r="C11" i="28"/>
  <c r="C10" i="28"/>
  <c r="C9" i="28"/>
  <c r="C8" i="28"/>
  <c r="C7" i="28"/>
  <c r="B7" i="28"/>
  <c r="C10" i="26"/>
  <c r="C9" i="26"/>
  <c r="C8" i="26"/>
  <c r="C7" i="26"/>
  <c r="C6" i="26"/>
  <c r="C5" i="26"/>
  <c r="B5" i="26"/>
  <c r="C11" i="24"/>
  <c r="C10" i="24"/>
  <c r="C9" i="24"/>
  <c r="C8" i="24"/>
  <c r="C7" i="24"/>
  <c r="C6" i="24"/>
  <c r="C5" i="24"/>
  <c r="B5" i="24"/>
  <c r="C12" i="25"/>
  <c r="C11" i="25"/>
  <c r="C10" i="25"/>
  <c r="C9" i="25"/>
  <c r="C8" i="25"/>
  <c r="C7" i="25"/>
  <c r="C6" i="25"/>
  <c r="B6" i="25"/>
  <c r="C12" i="15"/>
  <c r="C11" i="15"/>
  <c r="C10" i="15"/>
  <c r="C9" i="15"/>
  <c r="C8" i="15"/>
  <c r="C7" i="15"/>
  <c r="C6" i="15"/>
  <c r="B6" i="15"/>
  <c r="B5" i="1"/>
  <c r="C11" i="1"/>
  <c r="C10" i="1"/>
  <c r="C9" i="1"/>
  <c r="C8" i="1"/>
  <c r="C7" i="1"/>
  <c r="C6" i="1"/>
  <c r="C5" i="1"/>
  <c r="E12" i="24"/>
  <c r="F12" i="24"/>
  <c r="G12" i="24"/>
  <c r="H12" i="24"/>
  <c r="I12" i="24"/>
  <c r="I14" i="28"/>
  <c r="J14" i="28"/>
  <c r="L14" i="28"/>
  <c r="M14" i="28"/>
  <c r="N14" i="28"/>
  <c r="P14" i="28"/>
  <c r="B7" i="15"/>
  <c r="E19" i="17"/>
  <c r="E15" i="17"/>
  <c r="D11" i="28"/>
  <c r="B6" i="26"/>
  <c r="B7" i="25"/>
  <c r="B6" i="24"/>
  <c r="B6" i="1"/>
  <c r="B8" i="28"/>
  <c r="B8" i="25"/>
  <c r="B7" i="26"/>
  <c r="B7" i="1"/>
  <c r="B9" i="28"/>
  <c r="B8" i="15"/>
  <c r="B7" i="24"/>
  <c r="B8" i="24"/>
  <c r="B8" i="1"/>
  <c r="B9" i="25"/>
  <c r="B8" i="26"/>
  <c r="B9" i="15"/>
  <c r="B10" i="28"/>
  <c r="B11" i="28"/>
  <c r="B10" i="15"/>
  <c r="B9" i="26"/>
  <c r="B10" i="25"/>
  <c r="B9" i="1"/>
  <c r="B9" i="24"/>
  <c r="B12" i="28"/>
  <c r="B10" i="1"/>
  <c r="B11" i="25"/>
  <c r="B10" i="24"/>
  <c r="B11" i="15"/>
  <c r="B10" i="26"/>
  <c r="B12" i="15"/>
  <c r="B11" i="1"/>
  <c r="B13" i="28"/>
  <c r="B11" i="26"/>
  <c r="B11" i="24"/>
  <c r="B12" i="25"/>
  <c r="D9" i="28" l="1"/>
  <c r="D13" i="28"/>
  <c r="G14" i="28"/>
  <c r="H14" i="28"/>
  <c r="F14" i="28"/>
  <c r="D10" i="28"/>
  <c r="D7" i="28"/>
  <c r="D8" i="28"/>
  <c r="D12" i="28"/>
  <c r="E16" i="17"/>
  <c r="E21" i="17"/>
  <c r="E20" i="17"/>
  <c r="E45" i="17"/>
  <c r="E9" i="17"/>
  <c r="E26" i="17"/>
  <c r="E43" i="17"/>
  <c r="E39" i="17"/>
  <c r="E25" i="17"/>
  <c r="E33" i="17"/>
  <c r="E11" i="17"/>
  <c r="E7" i="17"/>
  <c r="E41" i="17"/>
  <c r="E31" i="17"/>
  <c r="E40" i="17"/>
  <c r="E6" i="17"/>
  <c r="E32" i="17"/>
  <c r="E23" i="17"/>
  <c r="E38" i="17"/>
  <c r="E28" i="17"/>
  <c r="E24" i="17"/>
  <c r="E10" i="17"/>
  <c r="E17" i="17"/>
  <c r="E22" i="17"/>
  <c r="E46" i="17"/>
  <c r="E13" i="17"/>
  <c r="E44" i="17"/>
  <c r="E27" i="17"/>
  <c r="E42" i="17"/>
  <c r="E12" i="17"/>
  <c r="E37" i="17"/>
  <c r="E34" i="17"/>
  <c r="E8" i="17"/>
  <c r="E36" i="17"/>
  <c r="E5" i="17"/>
  <c r="E18" i="17"/>
  <c r="E47" i="17"/>
  <c r="E29" i="17"/>
  <c r="E14" i="17"/>
  <c r="E48" i="17"/>
  <c r="E35" i="17"/>
  <c r="M12" i="24"/>
  <c r="E13" i="25"/>
  <c r="F13" i="25"/>
  <c r="G13" i="15"/>
  <c r="H8" i="31"/>
  <c r="F13" i="31"/>
  <c r="H12" i="31"/>
  <c r="I13" i="23"/>
  <c r="K13" i="23"/>
  <c r="E14" i="28"/>
  <c r="H10" i="31"/>
  <c r="H13" i="31"/>
  <c r="H6" i="31"/>
  <c r="I13" i="31"/>
  <c r="H9" i="31"/>
  <c r="H11" i="31"/>
  <c r="D14" i="28" l="1"/>
</calcChain>
</file>

<file path=xl/sharedStrings.xml><?xml version="1.0" encoding="utf-8"?>
<sst xmlns="http://schemas.openxmlformats.org/spreadsheetml/2006/main" count="352" uniqueCount="198">
  <si>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</si>
  <si>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</si>
  <si>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</si>
  <si>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</si>
  <si>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</si>
  <si>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</si>
  <si>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</si>
  <si>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</si>
  <si>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</si>
  <si>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</si>
  <si>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</si>
  <si>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</si>
  <si>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</si>
  <si>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</si>
  <si>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</si>
  <si>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</si>
  <si>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</si>
  <si>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</si>
  <si>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</si>
  <si>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</si>
  <si>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</si>
  <si>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</si>
  <si>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</si>
  <si>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</si>
  <si>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</si>
  <si>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</si>
  <si>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</si>
  <si>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</si>
  <si>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</si>
  <si>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</si>
  <si>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Luna de referinta</t>
  </si>
  <si>
    <t xml:space="preserve">COMENZI </t>
  </si>
  <si>
    <t>Denumire CTP</t>
  </si>
  <si>
    <t>Alte nationalitati</t>
  </si>
  <si>
    <t>peste 45 de ani</t>
  </si>
  <si>
    <t>35-45 ani</t>
  </si>
  <si>
    <t>Preluati MapN acte aderare</t>
  </si>
  <si>
    <t>Preluati MapN repartizare aleatorie</t>
  </si>
  <si>
    <t>NN</t>
  </si>
  <si>
    <t>METROPOLITAN LIFE</t>
  </si>
  <si>
    <t>Numar participanti in registrul participantilor</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</si>
  <si>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</si>
  <si>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</si>
  <si>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</si>
  <si>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</si>
  <si>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</si>
  <si>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</si>
  <si>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</si>
  <si>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</si>
  <si>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</si>
  <si>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</si>
  <si>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</si>
  <si>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</si>
  <si>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</si>
  <si>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</si>
  <si>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</si>
  <si>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</si>
  <si>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</si>
  <si>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</si>
  <si>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</si>
  <si>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</si>
  <si>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</si>
  <si>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</si>
  <si>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</si>
  <si>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</si>
  <si>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</si>
  <si>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</si>
  <si>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</si>
  <si>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</si>
  <si>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</si>
  <si>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</si>
  <si>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</si>
  <si>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</si>
  <si>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</si>
  <si>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</si>
  <si>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</si>
  <si>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</si>
  <si>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</si>
  <si>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</si>
  <si>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</si>
  <si>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</si>
  <si>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</si>
  <si>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</si>
  <si>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</si>
  <si>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</si>
  <si>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</si>
  <si>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</si>
  <si>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</si>
  <si>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</si>
  <si>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</si>
  <si>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</si>
  <si>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</si>
  <si>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</si>
  <si>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</si>
  <si>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</si>
  <si>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</si>
  <si>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</si>
  <si>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</si>
  <si>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</si>
  <si>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</si>
  <si>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</si>
  <si>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</si>
  <si>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</si>
  <si>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</si>
  <si>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</si>
  <si>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</si>
  <si>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</si>
  <si>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</si>
  <si>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</si>
  <si>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</si>
  <si>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</si>
  <si>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</si>
  <si>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</si>
  <si>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</si>
  <si>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</si>
  <si>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</si>
  <si>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</si>
  <si>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</si>
  <si>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</si>
  <si>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</si>
  <si>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</si>
  <si>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</si>
  <si>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</si>
  <si>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</si>
  <si>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</si>
  <si>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</si>
  <si>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</si>
  <si>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</si>
  <si>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</si>
  <si>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</si>
  <si>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</si>
  <si>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</si>
  <si>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</si>
  <si>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</si>
  <si>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</si>
  <si>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</si>
  <si>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</si>
  <si>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</si>
  <si>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</si>
  <si>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</si>
  <si>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</si>
  <si>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</si>
  <si>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</si>
  <si>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</si>
  <si>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</si>
  <si>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</si>
  <si>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</si>
  <si>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</si>
  <si>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</si>
  <si>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</si>
  <si>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</si>
  <si>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</si>
  <si>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</si>
  <si>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</si>
  <si>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</si>
  <si>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</si>
  <si>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</si>
  <si>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IANUARIE 2026</t>
  </si>
  <si>
    <t>Ianuarie 2026</t>
  </si>
  <si>
    <t xml:space="preserve">1Euro 5,0940 BNR 18/03/2026)              </t>
  </si>
  <si>
    <t>FEBRUARIE 2026</t>
  </si>
  <si>
    <t>Februarie 2026</t>
  </si>
  <si>
    <t>ianuarie 2026</t>
  </si>
  <si>
    <t>februarie 2026</t>
  </si>
  <si>
    <t xml:space="preserve">1Euro 5,0987 BNR 17/04/2026)              </t>
  </si>
  <si>
    <t>MARTIE 2026</t>
  </si>
  <si>
    <t>Martie 2026</t>
  </si>
  <si>
    <t>Numar participanti in Registrul Participantilor la luna de referinta  FEBRUARIE 2025</t>
  </si>
  <si>
    <t>Transferuri validate catre alte fonduri la luna de referinta MARTIE 2026</t>
  </si>
  <si>
    <t>Transferuri validate de la alte fonduri la luna de referinta MARTIE 2026</t>
  </si>
  <si>
    <t>Acte aderare validate pentru luna de referinta MARTIE 2026</t>
  </si>
  <si>
    <t>Asigurati repartizati aleatoriu la luna de referinta MARTIE 2026</t>
  </si>
  <si>
    <t>Numar de participanti pentru care se fac viramente in luna de referinta MARTIE 2026</t>
  </si>
  <si>
    <t>martie 2026</t>
  </si>
  <si>
    <t>(BNR 18/05/2026)</t>
  </si>
  <si>
    <t xml:space="preserve">1Euro 5,2105 BNR 18/05/2026)              </t>
  </si>
  <si>
    <t>Situatie centralizatoare
privind numarul participantilor si contributiile virate la fondurile de pensii administrate privat
aferente lunii de referinta 
MARTIE 2026</t>
  </si>
  <si>
    <t>1 EUR</t>
  </si>
  <si>
    <r>
      <t xml:space="preserve">din care, Numar participanti pentru care s-au efectuat regularizari prin actualizarea cu datele primite de la angajatori </t>
    </r>
    <r>
      <rPr>
        <b/>
        <sz val="10"/>
        <color rgb="FFFF0000"/>
        <rFont val="Arial"/>
        <family val="2"/>
      </rPr>
      <t>(*)</t>
    </r>
  </si>
  <si>
    <r>
      <t xml:space="preserve">Numar participanti cu contributii restante de la luni anterioare, virate la luna de referinta </t>
    </r>
    <r>
      <rPr>
        <b/>
        <sz val="10"/>
        <color rgb="FFFF0000"/>
        <rFont val="Arial"/>
        <family val="2"/>
      </rPr>
      <t>(**)</t>
    </r>
  </si>
  <si>
    <r>
      <t xml:space="preserve">Numar participanti cu contributii achitate in plus la luni anterioare, regularizate la luna de referinta </t>
    </r>
    <r>
      <rPr>
        <b/>
        <sz val="10"/>
        <color rgb="FFFF0000"/>
        <rFont val="Arial"/>
        <family val="2"/>
      </rPr>
      <t>(***)</t>
    </r>
  </si>
  <si>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</si>
  <si>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Situatie centralizatoare               
privind evolutia numarului de participanti din Registrul participantilor 
pana la luna de referinta 
MARTIE 2026</t>
  </si>
  <si>
    <t>Situatie centralizatoare                
privind valoarea in Euro a viramentelor catre fondurile de pensii administrate privat 
aferente lunilor de referinta 
IANUARIE 2026 - MARTIE 2026</t>
  </si>
  <si>
    <t xml:space="preserve">1Euro 5,0940 
BNR (18/03/2026)              </t>
  </si>
  <si>
    <t xml:space="preserve">1Euro 5,0987 
BNR (17/04/2026)              </t>
  </si>
  <si>
    <t xml:space="preserve">1Euro 5,2105 
BNR (18/05/2026)              </t>
  </si>
  <si>
    <t>Situatie centralizatoare               
privind evolutia contributiei medii in Euro la pilonul II a participantilor pana la luna de referinta 
MARTIE 2026</t>
  </si>
  <si>
    <t xml:space="preserve">1Euro 5,0940 
BNR 18/03/2026)              </t>
  </si>
  <si>
    <t xml:space="preserve">1Euro 5,0987 
BNR 17/04/2026)              </t>
  </si>
  <si>
    <t xml:space="preserve">1Euro 5,2105 
BNR 18/05/2026)              </t>
  </si>
  <si>
    <t>Situatie centralizatoare               
privind evolutia contributiei medii in Euro la pilonul II a participantilor pana la luna de referinta
 MARTIE 2026</t>
  </si>
  <si>
    <t>Numar participanti in Registrul participantilor dupa repartizarea aleatorie la luna de referinta   
MARTIE 2026</t>
  </si>
  <si>
    <t>Situatie centralizatoare           
privind repartizarea participantilor dupa judetul 
angajatorului la luna de referinta 
MARTIE 2026</t>
  </si>
  <si>
    <t>Situatie centralizatoare privind repartizarea participantilor
 dupa judetul de domiciliu pentru care se fac viramente 
la luna de referinta 
MARTIE 2026</t>
  </si>
  <si>
    <t>Situatie centralizatoare privind numarul de participanti  
care nu figurează cu declaraţii depuse 
in sistemul public de pensii</t>
  </si>
  <si>
    <t>Situatie centralizatoare    
privind repartizarea pe sexe a participantilor    
aferente lunii de referinta 
MARTIE 2026</t>
  </si>
  <si>
    <t>Situatie centralizatoare              
privind repartizarea pe sexe si varste a participantilor              
aferente lunii de referinta 
MARTIE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</si>
</sst>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rgb="FFFF000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2"/>
        <bgColor indexed="64"/>
      </patternFill>
    </fill>
    <fill>
      <patternFill patternType="solid">
        <fgColor indexed="40"/>
        <bgColor indexed="64"/>
      </patternFill>
    </fill>
    <fill>
      <patternFill patternType="solid">
        <fgColor indexed="9"/>
        <bgColor indexed="64"/>
      </patternFill>
    </fill>
    <fill>
      <patternFill patternType="solid">
        <fgColor indexed="22"/>
        <bgColor indexed="64"/>
      </patternFill>
    </fill>
    <fill>
      <patternFill patternType="solid">
        <fgColor theme="7" tint="0.59999389629810485"/>
        <bgColor indexed="64"/>
      </patternFill>
    </fill>
    <fill>
      <patternFill patternType="solid">
        <fgColor theme="8" tint="0.79998168889431442"/>
        <bgColor indexed="64"/>
      </patternFill>
    </fill>
  </fills>
  <borders count="35">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57">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2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3" fontId="13" fillId="20" borderId="5" xfId="0" applyNumberFormat="1" applyFont="1" applyFill="1" applyBorder="1" applyAlignment="1">
      <alignment horizontal="center" vertical="center" wrapText="1"/>
    </xf>
    <xf numFmtId="0" fontId="2" fillId="21" borderId="2" xfId="0" applyFont="1" applyFill="1" applyBorder="1" applyAlignment="1">
      <alignment horizontal="center" vertical="center" wrapText="1"/>
    </xf>
    <xf numFmtId="3" fontId="6" fillId="0" borderId="2" xfId="0" applyNumberFormat="1" applyFont="1" applyBorder="1"/>
    <xf numFmtId="3" fontId="6" fillId="0" borderId="6" xfId="0" applyNumberFormat="1" applyFont="1" applyBorder="1"/>
    <xf numFmtId="0" fontId="10" fillId="0" borderId="0" xfId="0" applyFont="1"/>
    <xf numFmtId="4" fontId="0" fillId="0" borderId="0" xfId="0" applyNumberFormat="1"/>
    <xf numFmtId="0" fontId="20" fillId="0" borderId="0" xfId="26" applyFont="1"/>
    <xf numFmtId="3" fontId="4" fillId="0" borderId="0" xfId="0" applyNumberFormat="1" applyFont="1" applyBorder="1"/>
    <xf numFmtId="3" fontId="0" fillId="0" borderId="0" xfId="0" applyNumberFormat="1" applyBorder="1"/>
    <xf numFmtId="0" fontId="13" fillId="0" borderId="2" xfId="0" applyFont="1" applyFill="1" applyBorder="1" applyAlignment="1">
      <alignment horizontal="center" vertical="center" wrapText="1"/>
    </xf>
    <xf numFmtId="0" fontId="13" fillId="20" borderId="2" xfId="0" applyFont="1" applyFill="1" applyBorder="1" applyAlignment="1">
      <alignment horizontal="center" vertical="center" wrapText="1"/>
    </xf>
    <xf numFmtId="0" fontId="19" fillId="23" borderId="3" xfId="0" applyFont="1" applyFill="1" applyBorder="1" applyAlignment="1">
      <alignment horizontal="center" vertical="center" wrapText="1"/>
    </xf>
    <xf numFmtId="0" fontId="13" fillId="20" borderId="6" xfId="0" applyFont="1" applyFill="1" applyBorder="1" applyAlignment="1">
      <alignment horizontal="center" vertical="center" wrapText="1"/>
    </xf>
    <xf numFmtId="3" fontId="3" fillId="0" borderId="0" xfId="26" applyNumberFormat="1" applyFont="1"/>
    <xf numFmtId="0" fontId="0" fillId="22" borderId="0" xfId="0" applyFill="1"/>
    <xf numFmtId="3" fontId="10" fillId="0" borderId="0" xfId="0" applyNumberFormat="1" applyFont="1"/>
    <xf numFmtId="0" fontId="19" fillId="23" borderId="14" xfId="0" applyFont="1" applyFill="1" applyBorder="1" applyAlignment="1">
      <alignment horizontal="center" vertical="center" wrapText="1"/>
    </xf>
    <xf numFmtId="3" fontId="13" fillId="0" borderId="19" xfId="0" applyNumberFormat="1" applyFont="1" applyFill="1" applyBorder="1" applyAlignment="1">
      <alignment horizontal="center" vertical="center" wrapText="1"/>
    </xf>
    <xf numFmtId="0" fontId="2" fillId="21" borderId="3" xfId="0" applyFont="1" applyFill="1" applyBorder="1" applyAlignment="1">
      <alignment horizontal="center" vertical="center" wrapText="1"/>
    </xf>
    <xf numFmtId="0" fontId="21" fillId="0" borderId="0" xfId="0" applyFont="1" applyAlignment="1">
      <alignment horizontal="right"/>
    </xf>
    <xf numFmtId="164" fontId="22" fillId="0" borderId="0" xfId="0" quotePrefix="1" applyNumberFormat="1" applyFont="1" applyAlignment="1">
      <alignment horizontal="left"/>
    </xf>
    <xf numFmtId="0" fontId="21" fillId="0" borderId="0" xfId="0" applyFont="1"/>
    <xf numFmtId="0" fontId="12" fillId="24" borderId="18" xfId="0" applyFont="1" applyFill="1" applyBorder="1" applyAlignment="1">
      <alignment horizontal="center" vertical="center" wrapText="1"/>
    </xf>
    <xf numFmtId="0" fontId="14" fillId="24" borderId="12" xfId="0" applyFont="1" applyFill="1" applyBorder="1" applyAlignment="1">
      <alignment horizontal="centerContinuous"/>
    </xf>
    <xf numFmtId="0" fontId="14" fillId="24" borderId="13" xfId="0" applyFont="1" applyFill="1" applyBorder="1" applyAlignment="1">
      <alignment horizontal="centerContinuous"/>
    </xf>
    <xf numFmtId="3" fontId="14" fillId="24" borderId="10" xfId="0" applyNumberFormat="1" applyFont="1" applyFill="1" applyBorder="1"/>
    <xf numFmtId="3" fontId="14" fillId="24" borderId="11" xfId="0" applyNumberFormat="1" applyFont="1" applyFill="1" applyBorder="1"/>
    <xf numFmtId="0" fontId="12" fillId="25" borderId="4" xfId="0" applyFont="1" applyFill="1" applyBorder="1" applyAlignment="1">
      <alignment horizontal="center"/>
    </xf>
    <xf numFmtId="0" fontId="19" fillId="25" borderId="8" xfId="0" applyFont="1" applyFill="1" applyBorder="1" applyAlignment="1">
      <alignment horizontal="left"/>
    </xf>
    <xf numFmtId="3" fontId="14" fillId="25" borderId="2" xfId="0" applyNumberFormat="1" applyFont="1" applyFill="1" applyBorder="1"/>
    <xf numFmtId="3" fontId="14" fillId="25" borderId="7" xfId="0" applyNumberFormat="1" applyFont="1" applyFill="1" applyBorder="1"/>
    <xf numFmtId="0" fontId="12" fillId="25" borderId="3" xfId="0" quotePrefix="1" applyFont="1" applyFill="1" applyBorder="1" applyAlignment="1">
      <alignment horizontal="center"/>
    </xf>
    <xf numFmtId="0" fontId="19" fillId="25" borderId="9" xfId="0" applyFont="1" applyFill="1" applyBorder="1" applyAlignment="1">
      <alignment horizontal="left"/>
    </xf>
    <xf numFmtId="0" fontId="12" fillId="25" borderId="9" xfId="0" applyFont="1" applyFill="1" applyBorder="1" applyAlignment="1">
      <alignment horizontal="left"/>
    </xf>
    <xf numFmtId="0" fontId="12" fillId="24" borderId="2" xfId="0" applyFont="1" applyFill="1" applyBorder="1" applyAlignment="1">
      <alignment horizontal="center" vertical="center" wrapText="1"/>
    </xf>
    <xf numFmtId="0" fontId="12" fillId="24" borderId="6" xfId="0" applyFont="1" applyFill="1" applyBorder="1" applyAlignment="1">
      <alignment horizontal="center" vertical="center" wrapText="1"/>
    </xf>
    <xf numFmtId="0" fontId="14" fillId="24" borderId="15" xfId="0" applyFont="1" applyFill="1" applyBorder="1" applyAlignment="1">
      <alignment horizontal="centerContinuous"/>
    </xf>
    <xf numFmtId="0" fontId="14" fillId="24" borderId="16" xfId="0" applyFont="1" applyFill="1" applyBorder="1" applyAlignment="1">
      <alignment horizontal="centerContinuous"/>
    </xf>
    <xf numFmtId="3" fontId="14" fillId="24" borderId="16" xfId="0" applyNumberFormat="1" applyFont="1" applyFill="1" applyBorder="1"/>
    <xf numFmtId="10" fontId="14" fillId="24" borderId="16" xfId="0" applyNumberFormat="1" applyFont="1" applyFill="1" applyBorder="1"/>
    <xf numFmtId="3" fontId="14" fillId="24" borderId="17" xfId="0" applyNumberFormat="1" applyFont="1" applyFill="1" applyBorder="1"/>
    <xf numFmtId="0" fontId="12" fillId="25" borderId="3" xfId="0" applyFont="1" applyFill="1" applyBorder="1" applyAlignment="1">
      <alignment horizontal="center"/>
    </xf>
    <xf numFmtId="0" fontId="19" fillId="25" borderId="2" xfId="0" applyFont="1" applyFill="1" applyBorder="1" applyAlignment="1">
      <alignment horizontal="left"/>
    </xf>
    <xf numFmtId="10" fontId="14" fillId="25" borderId="2" xfId="0" applyNumberFormat="1" applyFont="1" applyFill="1" applyBorder="1"/>
    <xf numFmtId="3" fontId="14" fillId="25" borderId="6" xfId="0" applyNumberFormat="1" applyFont="1" applyFill="1" applyBorder="1"/>
    <xf numFmtId="0" fontId="12" fillId="25" borderId="2" xfId="0" applyFont="1" applyFill="1" applyBorder="1" applyAlignment="1">
      <alignment horizontal="left"/>
    </xf>
    <xf numFmtId="3" fontId="14" fillId="24" borderId="16" xfId="0" applyNumberFormat="1" applyFont="1" applyFill="1" applyBorder="1" applyAlignment="1">
      <alignment horizontal="right"/>
    </xf>
    <xf numFmtId="3" fontId="14" fillId="24" borderId="17" xfId="0" applyNumberFormat="1" applyFont="1" applyFill="1" applyBorder="1" applyAlignment="1">
      <alignment horizontal="right"/>
    </xf>
    <xf numFmtId="0" fontId="21" fillId="24" borderId="2" xfId="0" applyFont="1" applyFill="1" applyBorder="1" applyAlignment="1">
      <alignment vertical="center" wrapText="1"/>
    </xf>
    <xf numFmtId="0" fontId="0" fillId="0" borderId="32" xfId="0" applyBorder="1"/>
    <xf numFmtId="0" fontId="0" fillId="0" borderId="15" xfId="0" applyBorder="1"/>
    <xf numFmtId="17" fontId="12" fillId="24" borderId="31" xfId="0" quotePrefix="1" applyNumberFormat="1" applyFont="1" applyFill="1" applyBorder="1" applyAlignment="1">
      <alignment horizontal="center" vertical="center" wrapText="1"/>
    </xf>
    <xf numFmtId="17" fontId="12" fillId="24" borderId="22" xfId="0" quotePrefix="1" applyNumberFormat="1" applyFont="1" applyFill="1" applyBorder="1" applyAlignment="1">
      <alignment horizontal="center" vertical="center" wrapText="1"/>
    </xf>
    <xf numFmtId="0" fontId="12" fillId="24" borderId="3" xfId="0" applyFont="1" applyFill="1" applyBorder="1"/>
    <xf numFmtId="0" fontId="21" fillId="24" borderId="16" xfId="0" applyFont="1" applyFill="1" applyBorder="1" applyAlignment="1">
      <alignment vertical="center" wrapText="1"/>
    </xf>
    <xf numFmtId="0" fontId="21" fillId="24" borderId="17" xfId="0" applyFont="1" applyFill="1" applyBorder="1" applyAlignment="1">
      <alignment vertical="center" wrapText="1"/>
    </xf>
    <xf numFmtId="0" fontId="14" fillId="25" borderId="2" xfId="0" applyFont="1" applyFill="1" applyBorder="1"/>
    <xf numFmtId="0" fontId="14" fillId="25" borderId="6" xfId="0" applyFont="1" applyFill="1" applyBorder="1"/>
    <xf numFmtId="164" fontId="14" fillId="25" borderId="2" xfId="0" applyNumberFormat="1" applyFont="1" applyFill="1" applyBorder="1"/>
    <xf numFmtId="164" fontId="14" fillId="25" borderId="6" xfId="0" applyNumberFormat="1" applyFont="1" applyFill="1" applyBorder="1"/>
    <xf numFmtId="0" fontId="21" fillId="24" borderId="6" xfId="0" applyFont="1" applyFill="1" applyBorder="1" applyAlignment="1">
      <alignment vertical="center" wrapText="1"/>
    </xf>
    <xf numFmtId="2" fontId="14" fillId="24" borderId="16" xfId="0" applyNumberFormat="1" applyFont="1" applyFill="1" applyBorder="1" applyAlignment="1">
      <alignment horizontal="center"/>
    </xf>
    <xf numFmtId="2" fontId="14" fillId="24" borderId="17" xfId="0" applyNumberFormat="1" applyFont="1" applyFill="1" applyBorder="1" applyAlignment="1">
      <alignment horizontal="center"/>
    </xf>
    <xf numFmtId="2" fontId="14" fillId="25" borderId="2" xfId="0" applyNumberFormat="1" applyFont="1" applyFill="1" applyBorder="1" applyAlignment="1">
      <alignment horizontal="center"/>
    </xf>
    <xf numFmtId="2" fontId="14" fillId="25" borderId="6" xfId="0" applyNumberFormat="1" applyFont="1" applyFill="1" applyBorder="1" applyAlignment="1">
      <alignment horizontal="center"/>
    </xf>
    <xf numFmtId="3" fontId="3" fillId="0" borderId="0" xfId="0" applyNumberFormat="1" applyFont="1" applyFill="1" applyBorder="1"/>
    <xf numFmtId="3" fontId="3" fillId="22" borderId="0" xfId="0" applyNumberFormat="1" applyFont="1" applyFill="1" applyBorder="1"/>
    <xf numFmtId="17" fontId="12" fillId="24" borderId="32" xfId="0" quotePrefix="1" applyNumberFormat="1" applyFont="1" applyFill="1" applyBorder="1" applyAlignment="1">
      <alignment horizontal="center" vertical="center" wrapText="1"/>
    </xf>
    <xf numFmtId="3" fontId="14" fillId="25" borderId="15" xfId="0" applyNumberFormat="1" applyFont="1" applyFill="1" applyBorder="1"/>
    <xf numFmtId="3" fontId="14" fillId="25" borderId="16" xfId="0" applyNumberFormat="1" applyFont="1" applyFill="1" applyBorder="1"/>
    <xf numFmtId="3" fontId="14" fillId="25" borderId="17" xfId="0" applyNumberFormat="1" applyFont="1" applyFill="1" applyBorder="1"/>
    <xf numFmtId="0" fontId="12" fillId="24" borderId="3" xfId="26" applyFont="1" applyFill="1" applyBorder="1" applyAlignment="1">
      <alignment horizontal="center"/>
    </xf>
    <xf numFmtId="0" fontId="12" fillId="24" borderId="2" xfId="26" applyFont="1" applyFill="1" applyBorder="1" applyAlignment="1">
      <alignment horizontal="center"/>
    </xf>
    <xf numFmtId="10" fontId="12" fillId="24" borderId="6" xfId="26" applyNumberFormat="1" applyFont="1" applyFill="1" applyBorder="1" applyAlignment="1">
      <alignment horizontal="center"/>
    </xf>
    <xf numFmtId="0" fontId="12" fillId="25" borderId="3" xfId="26" applyFont="1" applyFill="1" applyBorder="1"/>
    <xf numFmtId="0" fontId="12" fillId="25" borderId="2" xfId="26" applyFont="1" applyFill="1" applyBorder="1"/>
    <xf numFmtId="10" fontId="14" fillId="25" borderId="6" xfId="26" applyNumberFormat="1" applyFont="1" applyFill="1" applyBorder="1"/>
    <xf numFmtId="0" fontId="14" fillId="24" borderId="15" xfId="26" applyFont="1" applyFill="1" applyBorder="1"/>
    <xf numFmtId="0" fontId="14" fillId="24" borderId="16" xfId="26" applyFont="1" applyFill="1" applyBorder="1"/>
    <xf numFmtId="10" fontId="14" fillId="24" borderId="17" xfId="26" applyNumberFormat="1" applyFont="1" applyFill="1" applyBorder="1"/>
    <xf numFmtId="0" fontId="12" fillId="24" borderId="6" xfId="26" applyFont="1" applyFill="1" applyBorder="1" applyAlignment="1">
      <alignment horizontal="center" vertical="center" wrapText="1"/>
    </xf>
    <xf numFmtId="3" fontId="14" fillId="24" borderId="17" xfId="25" applyNumberFormat="1" applyFont="1" applyFill="1" applyBorder="1"/>
    <xf numFmtId="0" fontId="12" fillId="25" borderId="3" xfId="26" applyFont="1" applyFill="1" applyBorder="1" applyAlignment="1">
      <alignment horizontal="center"/>
    </xf>
    <xf numFmtId="0" fontId="12" fillId="25" borderId="2" xfId="26" applyFont="1" applyFill="1" applyBorder="1" applyAlignment="1">
      <alignment horizontal="center"/>
    </xf>
    <xf numFmtId="0" fontId="12" fillId="25" borderId="6" xfId="26" applyFont="1" applyFill="1" applyBorder="1" applyAlignment="1">
      <alignment horizontal="center"/>
    </xf>
    <xf numFmtId="3" fontId="14" fillId="25" borderId="6" xfId="25" applyNumberFormat="1" applyFont="1" applyFill="1" applyBorder="1"/>
    <xf numFmtId="0" fontId="12" fillId="24" borderId="6" xfId="26" applyFont="1" applyFill="1" applyBorder="1" applyAlignment="1">
      <alignment horizontal="center"/>
    </xf>
    <xf numFmtId="17" fontId="14" fillId="25" borderId="3" xfId="0" quotePrefix="1" applyNumberFormat="1" applyFont="1" applyFill="1" applyBorder="1"/>
    <xf numFmtId="17" fontId="14" fillId="25" borderId="15" xfId="0" quotePrefix="1" applyNumberFormat="1" applyFont="1" applyFill="1" applyBorder="1"/>
    <xf numFmtId="0" fontId="12" fillId="25" borderId="3" xfId="26" applyFont="1" applyFill="1" applyBorder="1" applyAlignment="1">
      <alignment horizontal="left"/>
    </xf>
    <xf numFmtId="3" fontId="12" fillId="24" borderId="26" xfId="0" applyNumberFormat="1" applyFont="1" applyFill="1" applyBorder="1" applyAlignment="1">
      <alignment horizontal="center" vertical="center" wrapText="1"/>
    </xf>
    <xf numFmtId="3" fontId="12" fillId="24" borderId="18" xfId="0" applyNumberFormat="1" applyFont="1" applyFill="1" applyBorder="1" applyAlignment="1">
      <alignment horizontal="center" vertical="center" wrapText="1"/>
    </xf>
    <xf numFmtId="0" fontId="12" fillId="24" borderId="27" xfId="0" applyFont="1" applyFill="1" applyBorder="1" applyAlignment="1">
      <alignment horizontal="center" vertical="center" wrapText="1"/>
    </xf>
    <xf numFmtId="0" fontId="12" fillId="24" borderId="20" xfId="0" applyFont="1" applyFill="1" applyBorder="1" applyAlignment="1">
      <alignment horizontal="center" vertical="center" wrapText="1"/>
    </xf>
    <xf numFmtId="0" fontId="12" fillId="24" borderId="28" xfId="0" applyFont="1" applyFill="1" applyBorder="1" applyAlignment="1">
      <alignment horizontal="center" vertical="center" wrapText="1"/>
    </xf>
    <xf numFmtId="3" fontId="12" fillId="24" borderId="29" xfId="0" applyNumberFormat="1" applyFont="1" applyFill="1" applyBorder="1" applyAlignment="1">
      <alignment horizontal="center" vertical="center" wrapText="1"/>
    </xf>
    <xf numFmtId="3" fontId="12" fillId="24" borderId="30" xfId="0" applyNumberFormat="1" applyFont="1" applyFill="1" applyBorder="1" applyAlignment="1">
      <alignment horizontal="center" vertical="center" wrapText="1"/>
    </xf>
    <xf numFmtId="0" fontId="12" fillId="24" borderId="12" xfId="0" applyFont="1" applyFill="1" applyBorder="1" applyAlignment="1">
      <alignment horizontal="center" vertical="center" wrapText="1"/>
    </xf>
    <xf numFmtId="0" fontId="12" fillId="24" borderId="33" xfId="0" applyFont="1" applyFill="1" applyBorder="1" applyAlignment="1">
      <alignment horizontal="center" vertical="center"/>
    </xf>
    <xf numFmtId="0" fontId="12" fillId="24" borderId="21" xfId="0" applyFont="1" applyFill="1" applyBorder="1" applyAlignment="1">
      <alignment horizontal="center" vertical="center"/>
    </xf>
    <xf numFmtId="0" fontId="12" fillId="24" borderId="26" xfId="0" applyFont="1" applyFill="1" applyBorder="1" applyAlignment="1">
      <alignment horizontal="center" vertical="center" wrapText="1"/>
    </xf>
    <xf numFmtId="0" fontId="12" fillId="24" borderId="18" xfId="0" applyFont="1" applyFill="1" applyBorder="1" applyAlignment="1">
      <alignment horizontal="center" vertical="center" wrapText="1"/>
    </xf>
    <xf numFmtId="0" fontId="12" fillId="24" borderId="24" xfId="0" applyFont="1" applyFill="1" applyBorder="1" applyAlignment="1">
      <alignment horizontal="center" vertical="center" wrapText="1"/>
    </xf>
    <xf numFmtId="0" fontId="12" fillId="24" borderId="25" xfId="0" applyFont="1" applyFill="1" applyBorder="1" applyAlignment="1">
      <alignment horizontal="center" vertical="center" wrapText="1"/>
    </xf>
    <xf numFmtId="0" fontId="12" fillId="24" borderId="32" xfId="0" applyFont="1" applyFill="1" applyBorder="1" applyAlignment="1">
      <alignment horizontal="center" vertical="center" wrapText="1"/>
    </xf>
    <xf numFmtId="0" fontId="12" fillId="24" borderId="3" xfId="0" applyFont="1" applyFill="1" applyBorder="1" applyAlignment="1">
      <alignment horizontal="center" vertical="center" wrapText="1"/>
    </xf>
    <xf numFmtId="0" fontId="12" fillId="24" borderId="31" xfId="0" applyFont="1" applyFill="1" applyBorder="1" applyAlignment="1">
      <alignment horizontal="center" vertical="center" wrapText="1"/>
    </xf>
    <xf numFmtId="0" fontId="12" fillId="24" borderId="2" xfId="0" applyFont="1" applyFill="1" applyBorder="1" applyAlignment="1">
      <alignment horizontal="center" vertical="center" wrapText="1"/>
    </xf>
    <xf numFmtId="0" fontId="10" fillId="0" borderId="0" xfId="0" applyFont="1" applyAlignment="1">
      <alignment horizontal="left" vertical="top" wrapText="1"/>
    </xf>
    <xf numFmtId="0" fontId="10" fillId="0" borderId="0" xfId="0" applyFont="1" applyAlignment="1">
      <alignment horizontal="left" vertical="top"/>
    </xf>
    <xf numFmtId="0" fontId="12" fillId="24" borderId="22" xfId="0" applyFont="1" applyFill="1" applyBorder="1" applyAlignment="1">
      <alignment horizontal="center" vertical="center" wrapText="1"/>
    </xf>
    <xf numFmtId="0" fontId="10" fillId="0" borderId="0" xfId="0" applyNumberFormat="1" applyFont="1" applyAlignment="1">
      <alignment horizontal="left" vertical="top" wrapText="1"/>
    </xf>
    <xf numFmtId="17" fontId="12" fillId="24" borderId="6" xfId="0" quotePrefix="1" applyNumberFormat="1" applyFont="1" applyFill="1" applyBorder="1" applyAlignment="1">
      <alignment horizontal="center" vertical="center" wrapText="1"/>
    </xf>
    <xf numFmtId="0" fontId="12" fillId="24" borderId="6" xfId="0" applyFont="1" applyFill="1" applyBorder="1" applyAlignment="1">
      <alignment horizontal="center" vertical="center" wrapText="1"/>
    </xf>
    <xf numFmtId="17" fontId="12" fillId="24" borderId="2" xfId="0" quotePrefix="1" applyNumberFormat="1" applyFont="1" applyFill="1" applyBorder="1" applyAlignment="1">
      <alignment horizontal="center" vertical="center" wrapText="1"/>
    </xf>
    <xf numFmtId="0" fontId="12" fillId="24" borderId="31" xfId="0" applyFont="1" applyFill="1" applyBorder="1" applyAlignment="1">
      <alignment horizontal="center" vertical="center"/>
    </xf>
    <xf numFmtId="0" fontId="12" fillId="24" borderId="22" xfId="0" applyFont="1" applyFill="1" applyBorder="1" applyAlignment="1">
      <alignment horizontal="center" vertical="center"/>
    </xf>
    <xf numFmtId="0" fontId="14" fillId="24" borderId="15" xfId="0" applyFont="1" applyFill="1" applyBorder="1" applyAlignment="1">
      <alignment horizontal="center"/>
    </xf>
    <xf numFmtId="0" fontId="14" fillId="24" borderId="16" xfId="0" applyFont="1" applyFill="1" applyBorder="1" applyAlignment="1">
      <alignment horizontal="center"/>
    </xf>
    <xf numFmtId="0" fontId="12" fillId="24" borderId="2" xfId="0" quotePrefix="1" applyFont="1" applyFill="1" applyBorder="1" applyAlignment="1">
      <alignment horizontal="center" vertical="center" wrapText="1"/>
    </xf>
    <xf numFmtId="0" fontId="10" fillId="24" borderId="3" xfId="0" applyFont="1" applyFill="1" applyBorder="1" applyAlignment="1">
      <alignment horizontal="center" vertical="center" wrapText="1"/>
    </xf>
    <xf numFmtId="0" fontId="10" fillId="24" borderId="2" xfId="0" applyFont="1" applyFill="1" applyBorder="1" applyAlignment="1">
      <alignment horizontal="center" vertical="center" wrapText="1"/>
    </xf>
    <xf numFmtId="0" fontId="10" fillId="24" borderId="6" xfId="0" applyFont="1" applyFill="1" applyBorder="1" applyAlignment="1">
      <alignment horizontal="center" vertical="center" wrapText="1"/>
    </xf>
    <xf numFmtId="0" fontId="12" fillId="24" borderId="3" xfId="26" applyFont="1" applyFill="1" applyBorder="1" applyAlignment="1">
      <alignment horizontal="center"/>
    </xf>
    <xf numFmtId="0" fontId="12" fillId="24" borderId="2" xfId="26" applyFont="1" applyFill="1" applyBorder="1" applyAlignment="1">
      <alignment horizontal="center"/>
    </xf>
    <xf numFmtId="0" fontId="12" fillId="24" borderId="6" xfId="26" applyFont="1" applyFill="1" applyBorder="1" applyAlignment="1">
      <alignment horizontal="center"/>
    </xf>
    <xf numFmtId="0" fontId="12" fillId="24" borderId="32" xfId="26" applyFont="1" applyFill="1" applyBorder="1" applyAlignment="1">
      <alignment horizontal="center" vertical="center" wrapText="1"/>
    </xf>
    <xf numFmtId="0" fontId="12" fillId="24" borderId="31" xfId="26" applyFont="1" applyFill="1" applyBorder="1" applyAlignment="1">
      <alignment horizontal="center" vertical="center"/>
    </xf>
    <xf numFmtId="0" fontId="12" fillId="24" borderId="22" xfId="26" applyFont="1" applyFill="1" applyBorder="1" applyAlignment="1">
      <alignment horizontal="center" vertical="center"/>
    </xf>
    <xf numFmtId="0" fontId="12" fillId="24" borderId="3"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32" xfId="25" applyFont="1" applyFill="1" applyBorder="1" applyAlignment="1">
      <alignment horizontal="center" vertical="center" wrapText="1"/>
    </xf>
    <xf numFmtId="0" fontId="12" fillId="24" borderId="31" xfId="25" applyFont="1" applyFill="1" applyBorder="1" applyAlignment="1">
      <alignment horizontal="center" vertical="center"/>
    </xf>
    <xf numFmtId="0" fontId="12" fillId="24" borderId="22" xfId="25" applyFont="1" applyFill="1" applyBorder="1" applyAlignment="1">
      <alignment horizontal="center" vertical="center"/>
    </xf>
    <xf numFmtId="3" fontId="14" fillId="24" borderId="15" xfId="0" applyNumberFormat="1" applyFont="1" applyFill="1" applyBorder="1" applyAlignment="1">
      <alignment horizontal="center"/>
    </xf>
    <xf numFmtId="3" fontId="14" fillId="24" borderId="16" xfId="0" applyNumberFormat="1" applyFont="1" applyFill="1" applyBorder="1" applyAlignment="1">
      <alignment horizontal="center"/>
    </xf>
    <xf numFmtId="0" fontId="12" fillId="24" borderId="23" xfId="0" applyFont="1" applyFill="1" applyBorder="1" applyAlignment="1">
      <alignment horizontal="center" vertical="center" wrapText="1"/>
    </xf>
    <xf numFmtId="0" fontId="12" fillId="24" borderId="34" xfId="0" applyFont="1" applyFill="1" applyBorder="1" applyAlignment="1">
      <alignment horizontal="center" vertical="center" wrapText="1"/>
    </xf>
    <xf numFmtId="0" fontId="12" fillId="24" borderId="9"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xr:uid="{00000000-0005-0000-0000-000019000000}"/>
    <cellStyle name="Normal_k_participanti_judete_1008" xfId="26" xr:uid="{00000000-0005-0000-0000-00001A000000}"/>
    <cellStyle name="Total" xfId="2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Repartizarea pe sexe a participantilor
la luna de referinta MARTIE 2026
</a:t>
            </a:r>
          </a:p>
        </c:rich>
      </c:tx>
      <c:layout>
        <c:manualLayout>
          <c:xMode val="edge"/>
          <c:yMode val="edge"/>
          <c:x val="0.32951380476478903"/>
          <c:y val="4.4189761712856761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5094339622641509"/>
          <c:y val="0.38336052202283849"/>
          <c:w val="0.62708102108768038"/>
          <c:h val="0.36541598694942906"/>
        </c:manualLayout>
      </c:layout>
      <c:pie3DChart>
        <c:varyColors val="1"/>
        <c:ser>
          <c:idx val="0"/>
          <c:order val="0"/>
          <c:spPr>
            <a:solidFill>
              <a:schemeClr val="accent1"/>
            </a:solidFill>
          </c:spPr>
          <c:dPt>
            <c:idx val="0"/>
            <c:bubble3D val="0"/>
            <c:explosion val="8"/>
            <c:spPr>
              <a:solidFill>
                <a:schemeClr val="accent1"/>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DA1D-4D03-82CD-4FF6C3872386}"/>
              </c:ext>
            </c:extLst>
          </c:dPt>
          <c:dPt>
            <c:idx val="1"/>
            <c:bubble3D val="0"/>
            <c:spPr>
              <a:solidFill>
                <a:schemeClr val="accent1"/>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DA1D-4D03-82CD-4FF6C3872386}"/>
              </c:ext>
            </c:extLst>
          </c:dPt>
          <c:dLbls>
            <c:dLbl>
              <c:idx val="0"/>
              <c:layout>
                <c:manualLayout>
                  <c:x val="-0.11432208598786414"/>
                  <c:y val="-0.19734381489426384"/>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DA1D-4D03-82CD-4FF6C3872386}"/>
                </c:ext>
              </c:extLst>
            </c:dLbl>
            <c:dLbl>
              <c:idx val="1"/>
              <c:layout>
                <c:manualLayout>
                  <c:x val="6.035556876145199E-2"/>
                  <c:y val="-0.2804428973295140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A1D-4D03-82CD-4FF6C3872386}"/>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rp_sexe_0326!$E$4:$F$4</c:f>
              <c:strCache>
                <c:ptCount val="2"/>
                <c:pt idx="0">
                  <c:v>femei</c:v>
                </c:pt>
                <c:pt idx="1">
                  <c:v>barbati</c:v>
                </c:pt>
              </c:strCache>
            </c:strRef>
          </c:cat>
          <c:val>
            <c:numRef>
              <c:f>rp_sexe_0326!$E$12:$F$12</c:f>
              <c:numCache>
                <c:formatCode>#,##0</c:formatCode>
                <c:ptCount val="2"/>
                <c:pt idx="0">
                  <c:v>4060645</c:v>
                </c:pt>
                <c:pt idx="1">
                  <c:v>4454416</c:v>
                </c:pt>
              </c:numCache>
            </c:numRef>
          </c:val>
          <c:extLst>
            <c:ext xmlns:c16="http://schemas.microsoft.com/office/drawing/2014/chart" uri="{C3380CC4-5D6E-409C-BE32-E72D297353CC}">
              <c16:uniqueId val="{00000004-DA1D-4D03-82CD-4FF6C3872386}"/>
            </c:ext>
          </c:extLst>
        </c:ser>
        <c:dLbls>
          <c:showLegendKey val="0"/>
          <c:showVal val="0"/>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zero"/>
    <c:showDLblsOverMax val="0"/>
  </c:chart>
  <c:spPr>
    <a:solidFill>
      <a:schemeClr val="accent4">
        <a:lumMod val="40000"/>
        <a:lumOff val="60000"/>
      </a:schemeClr>
    </a:solidFill>
    <a:ln w="12700"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Situatie centralizatoare privind repartizarea</a:t>
            </a:r>
          </a:p>
          <a:p>
            <a:pPr>
              <a:defRPr sz="1050"/>
            </a:pPr>
            <a:r>
              <a:rPr lang="en-GB" sz="1050"/>
              <a:t> pe sexe si categorii de varsta a participantilor</a:t>
            </a:r>
          </a:p>
          <a:p>
            <a:pPr>
              <a:defRPr sz="1050"/>
            </a:pPr>
            <a:r>
              <a:rPr lang="en-GB" sz="1050"/>
              <a:t> aferente lunii de referinta </a:t>
            </a:r>
          </a:p>
          <a:p>
            <a:pPr>
              <a:defRPr sz="1050"/>
            </a:pPr>
            <a:r>
              <a:rPr lang="en-GB" sz="1050"/>
              <a:t>MARTIE 2026
</a:t>
            </a:r>
          </a:p>
        </c:rich>
      </c:tx>
      <c:layout>
        <c:manualLayout>
          <c:xMode val="edge"/>
          <c:yMode val="edge"/>
          <c:x val="0.29058250071682223"/>
          <c:y val="3.4292905167675955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15"/>
      <c:hPercent val="100"/>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3491124260355"/>
          <c:y val="0.27032161057272952"/>
          <c:w val="0.55739644970414204"/>
          <c:h val="0.66918776323598772"/>
        </c:manualLayout>
      </c:layout>
      <c:bar3DChart>
        <c:barDir val="bar"/>
        <c:grouping val="clustered"/>
        <c:varyColors val="0"/>
        <c:ser>
          <c:idx val="0"/>
          <c:order val="0"/>
          <c:tx>
            <c:strRef>
              <c:f>rp_varste_sexe_0326!$E$5:$H$5</c:f>
              <c:strCache>
                <c:ptCount val="4"/>
                <c:pt idx="0">
                  <c:v>15-25 ani</c:v>
                </c:pt>
                <c:pt idx="1">
                  <c:v>25-35 ani</c:v>
                </c:pt>
                <c:pt idx="2">
                  <c:v>35-45 ani</c:v>
                </c:pt>
                <c:pt idx="3">
                  <c:v>peste 45 de ani</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Lbls>
            <c:dLbl>
              <c:idx val="0"/>
              <c:layout>
                <c:manualLayout>
                  <c:x val="-0.14400846952954413"/>
                  <c:y val="-3.03870235398658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DC-420A-B62F-8BC8929A969B}"/>
                </c:ext>
              </c:extLst>
            </c:dLbl>
            <c:dLbl>
              <c:idx val="1"/>
              <c:layout>
                <c:manualLayout>
                  <c:x val="-0.26625050020008001"/>
                  <c:y val="-2.51156961544190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DC-420A-B62F-8BC8929A969B}"/>
                </c:ext>
              </c:extLst>
            </c:dLbl>
            <c:dLbl>
              <c:idx val="2"/>
              <c:layout>
                <c:manualLayout>
                  <c:x val="-0.34977190876350539"/>
                  <c:y val="-3.16302243041537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DC-420A-B62F-8BC8929A969B}"/>
                </c:ext>
              </c:extLst>
            </c:dLbl>
            <c:dLbl>
              <c:idx val="3"/>
              <c:layout>
                <c:manualLayout>
                  <c:x val="-0.41997737677748265"/>
                  <c:y val="-2.96868370905692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3DC-420A-B62F-8BC8929A969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rp_varste_sexe_0326!$E$5:$H$5</c:f>
              <c:strCache>
                <c:ptCount val="4"/>
                <c:pt idx="0">
                  <c:v>15-25 ani</c:v>
                </c:pt>
                <c:pt idx="1">
                  <c:v>25-35 ani</c:v>
                </c:pt>
                <c:pt idx="2">
                  <c:v>35-45 ani</c:v>
                </c:pt>
                <c:pt idx="3">
                  <c:v>peste 45 de ani</c:v>
                </c:pt>
              </c:strCache>
            </c:strRef>
          </c:cat>
          <c:val>
            <c:numRef>
              <c:f>rp_varste_sexe_0326!$E$14:$H$14</c:f>
              <c:numCache>
                <c:formatCode>#,##0</c:formatCode>
                <c:ptCount val="4"/>
                <c:pt idx="0">
                  <c:v>637629</c:v>
                </c:pt>
                <c:pt idx="1">
                  <c:v>1881400</c:v>
                </c:pt>
                <c:pt idx="2">
                  <c:v>2817061</c:v>
                </c:pt>
                <c:pt idx="3">
                  <c:v>3178971</c:v>
                </c:pt>
              </c:numCache>
            </c:numRef>
          </c:val>
          <c:extLst>
            <c:ext xmlns:c16="http://schemas.microsoft.com/office/drawing/2014/chart" uri="{C3380CC4-5D6E-409C-BE32-E72D297353CC}">
              <c16:uniqueId val="{00000004-F3DC-420A-B62F-8BC8929A969B}"/>
            </c:ext>
          </c:extLst>
        </c:ser>
        <c:dLbls>
          <c:showLegendKey val="0"/>
          <c:showVal val="0"/>
          <c:showCatName val="0"/>
          <c:showSerName val="0"/>
          <c:showPercent val="0"/>
          <c:showBubbleSize val="0"/>
        </c:dLbls>
        <c:gapWidth val="150"/>
        <c:shape val="box"/>
        <c:axId val="1988485744"/>
        <c:axId val="1"/>
        <c:axId val="0"/>
      </c:bar3DChart>
      <c:catAx>
        <c:axId val="1988485744"/>
        <c:scaling>
          <c:orientation val="minMax"/>
        </c:scaling>
        <c:delete val="0"/>
        <c:axPos val="l"/>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1" i="0" u="none" strike="noStrike" kern="1200" baseline="0">
                <a:solidFill>
                  <a:schemeClr val="tx2"/>
                </a:solidFill>
                <a:latin typeface="+mn-lt"/>
                <a:ea typeface="+mn-ea"/>
                <a:cs typeface="+mn-cs"/>
              </a:defRPr>
            </a:pPr>
            <a:endParaRPr lang="en-US"/>
          </a:p>
        </c:txPr>
        <c:crossAx val="1"/>
        <c:crosses val="autoZero"/>
        <c:auto val="0"/>
        <c:lblAlgn val="ctr"/>
        <c:lblOffset val="100"/>
        <c:tickLblSkip val="1"/>
        <c:tickMarkSkip val="1"/>
        <c:noMultiLvlLbl val="0"/>
      </c:catAx>
      <c:valAx>
        <c:axId val="1"/>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1" i="0" u="none" strike="noStrike" kern="1200" baseline="0">
                <a:solidFill>
                  <a:schemeClr val="tx2"/>
                </a:solidFill>
                <a:latin typeface="+mn-lt"/>
                <a:ea typeface="+mn-ea"/>
                <a:cs typeface="+mn-cs"/>
              </a:defRPr>
            </a:pPr>
            <a:endParaRPr lang="en-US"/>
          </a:p>
        </c:txPr>
        <c:crossAx val="1988485744"/>
        <c:crosses val="autoZero"/>
        <c:crossBetween val="between"/>
      </c:valAx>
      <c:spPr>
        <a:noFill/>
        <a:ln>
          <a:noFill/>
        </a:ln>
        <a:effectLst/>
      </c:spPr>
    </c:plotArea>
    <c:plotVisOnly val="1"/>
    <c:dispBlanksAs val="gap"/>
    <c:showDLblsOverMax val="0"/>
  </c:chart>
  <c:spPr>
    <a:solidFill>
      <a:schemeClr val="accent4">
        <a:lumMod val="40000"/>
        <a:lumOff val="60000"/>
      </a:schemeClr>
    </a:solidFill>
    <a:ln w="9525" cap="flat" cmpd="sng" algn="ctr">
      <a:solidFill>
        <a:schemeClr val="tx2"/>
      </a:solidFill>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10</xdr:col>
      <xdr:colOff>276059</xdr:colOff>
      <xdr:row>30</xdr:row>
      <xdr:rowOff>156532</xdr:rowOff>
    </xdr:to>
    <xdr:pic>
      <xdr:nvPicPr>
        <xdr:cNvPr id="2" name="Picture 1">
          <a:extLst>
            <a:ext uri="{FF2B5EF4-FFF2-40B4-BE49-F238E27FC236}">
              <a16:creationId xmlns:a16="http://schemas.microsoft.com/office/drawing/2014/main" id="{F482F057-8F68-425E-865B-C6468BC59B05}"/>
            </a:ext>
          </a:extLst>
        </xdr:cNvPr>
        <xdr:cNvPicPr>
          <a:picLocks noChangeAspect="1"/>
        </xdr:cNvPicPr>
      </xdr:nvPicPr>
      <xdr:blipFill>
        <a:blip xmlns:r="http://schemas.openxmlformats.org/officeDocument/2006/relationships" r:embed="rId1"/>
        <a:stretch>
          <a:fillRect/>
        </a:stretch>
      </xdr:blipFill>
      <xdr:spPr>
        <a:xfrm>
          <a:off x="609600" y="1724025"/>
          <a:ext cx="6876884" cy="37188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99994</xdr:colOff>
      <xdr:row>24</xdr:row>
      <xdr:rowOff>157266</xdr:rowOff>
    </xdr:to>
    <xdr:pic>
      <xdr:nvPicPr>
        <xdr:cNvPr id="2" name="Picture 1">
          <a:extLst>
            <a:ext uri="{FF2B5EF4-FFF2-40B4-BE49-F238E27FC236}">
              <a16:creationId xmlns:a16="http://schemas.microsoft.com/office/drawing/2014/main" id="{10C1C7EE-5F64-45C1-8E03-772313F7B7C7}"/>
            </a:ext>
          </a:extLst>
        </xdr:cNvPr>
        <xdr:cNvPicPr>
          <a:picLocks noChangeAspect="1"/>
        </xdr:cNvPicPr>
      </xdr:nvPicPr>
      <xdr:blipFill>
        <a:blip xmlns:r="http://schemas.openxmlformats.org/officeDocument/2006/relationships" r:embed="rId1"/>
        <a:stretch>
          <a:fillRect/>
        </a:stretch>
      </xdr:blipFill>
      <xdr:spPr>
        <a:xfrm>
          <a:off x="609600" y="695325"/>
          <a:ext cx="6376969" cy="33957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241748</xdr:colOff>
      <xdr:row>25</xdr:row>
      <xdr:rowOff>80693</xdr:rowOff>
    </xdr:to>
    <xdr:pic>
      <xdr:nvPicPr>
        <xdr:cNvPr id="2" name="Picture 1">
          <a:extLst>
            <a:ext uri="{FF2B5EF4-FFF2-40B4-BE49-F238E27FC236}">
              <a16:creationId xmlns:a16="http://schemas.microsoft.com/office/drawing/2014/main" id="{206957FC-AC94-4A7B-803F-54F58267853F}"/>
            </a:ext>
          </a:extLst>
        </xdr:cNvPr>
        <xdr:cNvPicPr>
          <a:picLocks noChangeAspect="1"/>
        </xdr:cNvPicPr>
      </xdr:nvPicPr>
      <xdr:blipFill>
        <a:blip xmlns:r="http://schemas.openxmlformats.org/officeDocument/2006/relationships" r:embed="rId1"/>
        <a:stretch>
          <a:fillRect/>
        </a:stretch>
      </xdr:blipFill>
      <xdr:spPr>
        <a:xfrm>
          <a:off x="609600" y="695325"/>
          <a:ext cx="6633023" cy="34811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absoluteAnchor>
    <xdr:pos x="1" y="1"/>
    <xdr:ext cx="7924800" cy="4838700"/>
    <xdr:graphicFrame macro="">
      <xdr:nvGraphicFramePr>
        <xdr:cNvPr id="2" name="Chart 1">
          <a:extLst>
            <a:ext uri="{FF2B5EF4-FFF2-40B4-BE49-F238E27FC236}">
              <a16:creationId xmlns:a16="http://schemas.microsoft.com/office/drawing/2014/main" id="{7E442E0B-65AC-4064-AE54-442D1088F8A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9525</xdr:colOff>
      <xdr:row>30</xdr:row>
      <xdr:rowOff>9525</xdr:rowOff>
    </xdr:to>
    <xdr:graphicFrame macro="">
      <xdr:nvGraphicFramePr>
        <xdr:cNvPr id="2" name="Chart 1">
          <a:extLst>
            <a:ext uri="{FF2B5EF4-FFF2-40B4-BE49-F238E27FC236}">
              <a16:creationId xmlns:a16="http://schemas.microsoft.com/office/drawing/2014/main" id="{ACE4944F-41C7-433E-AC37-606360E37F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1"/>
  <sheetViews>
    <sheetView tabSelected="1" zoomScaleNormal="100" workbookViewId="0">
      <selection activeCell="F25" sqref="F25"/>
    </sheetView>
  </sheetViews>
  <sheetFormatPr defaultRowHeight="12.75" x14ac:dyDescent="0.2"/>
  <cols>
    <col min="2" max="2" width="6.28515625" customWidth="1"/>
    <col min="3" max="3" width="17.85546875" style="9" customWidth="1"/>
    <col min="4" max="4" width="13.5703125" customWidth="1"/>
    <col min="5" max="5" width="12.85546875" customWidth="1"/>
    <col min="6" max="7" width="14.28515625" bestFit="1" customWidth="1"/>
    <col min="8" max="8" width="12.42578125" customWidth="1"/>
    <col min="9" max="9" width="16.42578125" customWidth="1"/>
    <col min="10" max="10" width="15.42578125" style="4" bestFit="1" customWidth="1"/>
    <col min="11" max="11" width="14.5703125" style="4" customWidth="1"/>
  </cols>
  <sheetData>
    <row r="1" spans="2:11" ht="13.5" thickBot="1" x14ac:dyDescent="0.25"/>
    <row r="2" spans="2:11" ht="57" customHeight="1" thickBot="1" x14ac:dyDescent="0.25">
      <c r="B2" s="115" t="s">
        <v>176</v>
      </c>
      <c r="C2" s="116"/>
      <c r="D2" s="116"/>
      <c r="E2" s="116"/>
      <c r="F2" s="116"/>
      <c r="G2" s="116"/>
      <c r="H2" s="116"/>
      <c r="I2" s="116"/>
      <c r="J2" s="116"/>
      <c r="K2" s="117"/>
    </row>
    <row r="3" spans="2:11" s="5" customFormat="1" ht="76.5" customHeight="1" x14ac:dyDescent="0.2">
      <c r="B3" s="120" t="s">
        <v>45</v>
      </c>
      <c r="C3" s="118" t="s">
        <v>29</v>
      </c>
      <c r="D3" s="118" t="s">
        <v>139</v>
      </c>
      <c r="E3" s="118" t="s">
        <v>154</v>
      </c>
      <c r="F3" s="110" t="s">
        <v>155</v>
      </c>
      <c r="G3" s="111"/>
      <c r="H3" s="112"/>
      <c r="I3" s="118" t="s">
        <v>156</v>
      </c>
      <c r="J3" s="108" t="s">
        <v>0</v>
      </c>
      <c r="K3" s="113" t="s">
        <v>1</v>
      </c>
    </row>
    <row r="4" spans="2:11" s="5" customFormat="1" ht="56.25" customHeight="1" thickBot="1" x14ac:dyDescent="0.25">
      <c r="B4" s="121" t="s">
        <v>45</v>
      </c>
      <c r="C4" s="119"/>
      <c r="D4" s="119"/>
      <c r="E4" s="119"/>
      <c r="F4" s="40" t="s">
        <v>43</v>
      </c>
      <c r="G4" s="40" t="s">
        <v>2</v>
      </c>
      <c r="H4" s="40" t="s">
        <v>3</v>
      </c>
      <c r="I4" s="119"/>
      <c r="J4" s="109"/>
      <c r="K4" s="114"/>
    </row>
    <row r="5" spans="2:11" s="8" customFormat="1" ht="13.5" hidden="1" customHeight="1" x14ac:dyDescent="0.2">
      <c r="B5" s="34"/>
      <c r="C5" s="7"/>
      <c r="D5" s="6" t="s">
        <v>144</v>
      </c>
      <c r="E5" s="6" t="s">
        <v>10</v>
      </c>
      <c r="F5" s="6" t="s">
        <v>11</v>
      </c>
      <c r="G5" s="6" t="s">
        <v>12</v>
      </c>
      <c r="H5" s="6" t="s">
        <v>13</v>
      </c>
      <c r="I5" s="7"/>
      <c r="J5" s="18" t="s">
        <v>14</v>
      </c>
      <c r="K5" s="35"/>
    </row>
    <row r="6" spans="2:11" ht="15" x14ac:dyDescent="0.25">
      <c r="B6" s="45">
        <v>1</v>
      </c>
      <c r="C6" s="46" t="s">
        <v>39</v>
      </c>
      <c r="D6" s="47">
        <v>1177142</v>
      </c>
      <c r="E6" s="47">
        <v>1247011</v>
      </c>
      <c r="F6" s="47">
        <v>291130258</v>
      </c>
      <c r="G6" s="47">
        <v>278989842</v>
      </c>
      <c r="H6" s="47">
        <v>12140416</v>
      </c>
      <c r="I6" s="47">
        <f t="shared" ref="I6:I12" si="0">F6/$C$15</f>
        <v>55873766.049323484</v>
      </c>
      <c r="J6" s="47">
        <v>5873196733</v>
      </c>
      <c r="K6" s="48">
        <f t="shared" ref="K6:K12" si="1">J6/$C$15</f>
        <v>1127184863.8326457</v>
      </c>
    </row>
    <row r="7" spans="2:11" ht="15" x14ac:dyDescent="0.25">
      <c r="B7" s="49">
        <v>2</v>
      </c>
      <c r="C7" s="50" t="s">
        <v>4</v>
      </c>
      <c r="D7" s="47">
        <v>1721076</v>
      </c>
      <c r="E7" s="47">
        <v>1827214</v>
      </c>
      <c r="F7" s="47">
        <v>416003883</v>
      </c>
      <c r="G7" s="47">
        <v>400107676</v>
      </c>
      <c r="H7" s="47">
        <v>15896207</v>
      </c>
      <c r="I7" s="47">
        <f t="shared" si="0"/>
        <v>79839532.29056713</v>
      </c>
      <c r="J7" s="47">
        <v>8422868556</v>
      </c>
      <c r="K7" s="48">
        <f t="shared" si="1"/>
        <v>1616518291.1428847</v>
      </c>
    </row>
    <row r="8" spans="2:11" ht="15" x14ac:dyDescent="0.25">
      <c r="B8" s="49">
        <v>3</v>
      </c>
      <c r="C8" s="51" t="s">
        <v>41</v>
      </c>
      <c r="D8" s="47">
        <v>836453</v>
      </c>
      <c r="E8" s="47">
        <v>877798</v>
      </c>
      <c r="F8" s="47">
        <v>180950502</v>
      </c>
      <c r="G8" s="47">
        <v>172949127</v>
      </c>
      <c r="H8" s="47">
        <v>8001375</v>
      </c>
      <c r="I8" s="47">
        <f t="shared" si="0"/>
        <v>34728049.515401594</v>
      </c>
      <c r="J8" s="47">
        <v>3640862018</v>
      </c>
      <c r="K8" s="48">
        <f t="shared" si="1"/>
        <v>698754825.44861341</v>
      </c>
    </row>
    <row r="9" spans="2:11" ht="15" x14ac:dyDescent="0.25">
      <c r="B9" s="49">
        <v>4</v>
      </c>
      <c r="C9" s="51" t="s">
        <v>42</v>
      </c>
      <c r="D9" s="47">
        <v>625441</v>
      </c>
      <c r="E9" s="47">
        <v>653208</v>
      </c>
      <c r="F9" s="47">
        <v>130424293</v>
      </c>
      <c r="G9" s="47">
        <v>124340652</v>
      </c>
      <c r="H9" s="47">
        <v>6083641</v>
      </c>
      <c r="I9" s="47">
        <f t="shared" si="0"/>
        <v>25031051.338643126</v>
      </c>
      <c r="J9" s="47">
        <v>2617584382</v>
      </c>
      <c r="K9" s="48">
        <f t="shared" si="1"/>
        <v>502367216.58190197</v>
      </c>
    </row>
    <row r="10" spans="2:11" ht="15" x14ac:dyDescent="0.25">
      <c r="B10" s="49">
        <v>5</v>
      </c>
      <c r="C10" s="51" t="s">
        <v>5</v>
      </c>
      <c r="D10" s="47">
        <v>1087139</v>
      </c>
      <c r="E10" s="47">
        <v>1142769</v>
      </c>
      <c r="F10" s="47">
        <v>232871288</v>
      </c>
      <c r="G10" s="47">
        <v>222946894</v>
      </c>
      <c r="H10" s="47">
        <v>9924394</v>
      </c>
      <c r="I10" s="47">
        <f t="shared" si="0"/>
        <v>44692695.134823918</v>
      </c>
      <c r="J10" s="47">
        <v>4693369541</v>
      </c>
      <c r="K10" s="48">
        <f t="shared" si="1"/>
        <v>900752238.94060075</v>
      </c>
    </row>
    <row r="11" spans="2:11" ht="15" x14ac:dyDescent="0.25">
      <c r="B11" s="49">
        <v>6</v>
      </c>
      <c r="C11" s="51" t="s">
        <v>6</v>
      </c>
      <c r="D11" s="47">
        <v>929101</v>
      </c>
      <c r="E11" s="47">
        <v>977854</v>
      </c>
      <c r="F11" s="47">
        <v>206587882</v>
      </c>
      <c r="G11" s="47">
        <v>198050295</v>
      </c>
      <c r="H11" s="47">
        <v>8537587</v>
      </c>
      <c r="I11" s="47">
        <f t="shared" si="0"/>
        <v>39648379.61807888</v>
      </c>
      <c r="J11" s="47">
        <v>4169279376</v>
      </c>
      <c r="K11" s="48">
        <f t="shared" si="1"/>
        <v>800168769.9836868</v>
      </c>
    </row>
    <row r="12" spans="2:11" ht="15.75" thickBot="1" x14ac:dyDescent="0.3">
      <c r="B12" s="49">
        <v>7</v>
      </c>
      <c r="C12" s="51" t="s">
        <v>38</v>
      </c>
      <c r="D12" s="47">
        <v>2138709</v>
      </c>
      <c r="E12" s="47">
        <v>2292317</v>
      </c>
      <c r="F12" s="47">
        <v>629113101</v>
      </c>
      <c r="G12" s="47">
        <v>604977377</v>
      </c>
      <c r="H12" s="47">
        <v>24135724</v>
      </c>
      <c r="I12" s="47">
        <f t="shared" si="0"/>
        <v>120739487.76508974</v>
      </c>
      <c r="J12" s="47">
        <v>12735833139</v>
      </c>
      <c r="K12" s="48">
        <f t="shared" si="1"/>
        <v>2444263149.2179255</v>
      </c>
    </row>
    <row r="13" spans="2:11" ht="15.75" thickBot="1" x14ac:dyDescent="0.3">
      <c r="B13" s="41" t="s">
        <v>46</v>
      </c>
      <c r="C13" s="42"/>
      <c r="D13" s="43">
        <f t="shared" ref="D13:K13" si="2">SUM(D6:D12)</f>
        <v>8515061</v>
      </c>
      <c r="E13" s="43">
        <f t="shared" si="2"/>
        <v>9018171</v>
      </c>
      <c r="F13" s="43">
        <f t="shared" si="2"/>
        <v>2087081207</v>
      </c>
      <c r="G13" s="43">
        <f t="shared" si="2"/>
        <v>2002361863</v>
      </c>
      <c r="H13" s="43">
        <f t="shared" si="2"/>
        <v>84719344</v>
      </c>
      <c r="I13" s="43">
        <f t="shared" si="2"/>
        <v>400552961.71192789</v>
      </c>
      <c r="J13" s="43">
        <f t="shared" si="2"/>
        <v>42152993745</v>
      </c>
      <c r="K13" s="44">
        <f t="shared" si="2"/>
        <v>8090009355.1482582</v>
      </c>
    </row>
    <row r="15" spans="2:11" s="15" customFormat="1" x14ac:dyDescent="0.2">
      <c r="B15" s="37" t="s">
        <v>177</v>
      </c>
      <c r="C15" s="38">
        <v>5.2104999999999997</v>
      </c>
      <c r="J15" s="16"/>
      <c r="K15" s="16"/>
    </row>
    <row r="16" spans="2:11" x14ac:dyDescent="0.2">
      <c r="B16" s="39"/>
      <c r="C16" s="39" t="s">
        <v>174</v>
      </c>
    </row>
    <row r="17" spans="7:7" x14ac:dyDescent="0.2">
      <c r="G17" s="23"/>
    </row>
    <row r="18" spans="7:7" x14ac:dyDescent="0.2">
      <c r="G18" s="23"/>
    </row>
    <row r="19" spans="7:7" x14ac:dyDescent="0.2">
      <c r="G19" s="23"/>
    </row>
    <row r="20" spans="7:7" x14ac:dyDescent="0.2">
      <c r="G20" s="23"/>
    </row>
    <row r="21" spans="7:7" x14ac:dyDescent="0.2">
      <c r="G21" s="23"/>
    </row>
    <row r="22" spans="7:7" x14ac:dyDescent="0.2">
      <c r="G22" s="23"/>
    </row>
    <row r="23" spans="7:7" x14ac:dyDescent="0.2">
      <c r="G23" s="23"/>
    </row>
    <row r="24" spans="7:7" x14ac:dyDescent="0.2">
      <c r="G24" s="23"/>
    </row>
    <row r="25" spans="7:7" x14ac:dyDescent="0.2">
      <c r="G25" s="23"/>
    </row>
    <row r="26" spans="7:7" x14ac:dyDescent="0.2">
      <c r="G26" s="23"/>
    </row>
    <row r="27" spans="7:7" x14ac:dyDescent="0.2">
      <c r="G27" s="23"/>
    </row>
    <row r="28" spans="7:7" x14ac:dyDescent="0.2">
      <c r="G28" s="23"/>
    </row>
    <row r="29" spans="7:7" x14ac:dyDescent="0.2">
      <c r="G29" s="23"/>
    </row>
    <row r="30" spans="7:7" x14ac:dyDescent="0.2">
      <c r="G30" s="23"/>
    </row>
    <row r="31" spans="7:7" x14ac:dyDescent="0.2">
      <c r="G31" s="23"/>
    </row>
  </sheetData>
  <mergeCells count="9">
    <mergeCell ref="J3:J4"/>
    <mergeCell ref="F3:H3"/>
    <mergeCell ref="K3:K4"/>
    <mergeCell ref="B2:K2"/>
    <mergeCell ref="I3:I4"/>
    <mergeCell ref="B3:B4"/>
    <mergeCell ref="C3:C4"/>
    <mergeCell ref="D3:D4"/>
    <mergeCell ref="E3:E4"/>
  </mergeCells>
  <phoneticPr fontId="18"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49"/>
  <sheetViews>
    <sheetView workbookViewId="0">
      <selection activeCell="K23" sqref="K23"/>
    </sheetView>
  </sheetViews>
  <sheetFormatPr defaultRowHeight="15" x14ac:dyDescent="0.2"/>
  <cols>
    <col min="1" max="1" width="9.140625" style="11"/>
    <col min="2" max="2" width="7.85546875" style="11" customWidth="1"/>
    <col min="3" max="3" width="20.140625" style="11" customWidth="1"/>
    <col min="4" max="4" width="13.7109375" style="11" customWidth="1"/>
    <col min="5" max="5" width="16.5703125" style="12" customWidth="1"/>
    <col min="6" max="16384" width="9.140625" style="11"/>
  </cols>
  <sheetData>
    <row r="1" spans="2:5" ht="15.75" thickBot="1" x14ac:dyDescent="0.25"/>
    <row r="2" spans="2:5" ht="54" customHeight="1" x14ac:dyDescent="0.2">
      <c r="B2" s="144" t="s">
        <v>193</v>
      </c>
      <c r="C2" s="145"/>
      <c r="D2" s="145"/>
      <c r="E2" s="146"/>
    </row>
    <row r="3" spans="2:5" x14ac:dyDescent="0.2">
      <c r="B3" s="141" t="s">
        <v>47</v>
      </c>
      <c r="C3" s="142"/>
      <c r="D3" s="142" t="s">
        <v>48</v>
      </c>
      <c r="E3" s="143"/>
    </row>
    <row r="4" spans="2:5" x14ac:dyDescent="0.2">
      <c r="B4" s="89" t="s">
        <v>49</v>
      </c>
      <c r="C4" s="90" t="s">
        <v>50</v>
      </c>
      <c r="D4" s="90" t="s">
        <v>51</v>
      </c>
      <c r="E4" s="91" t="s">
        <v>52</v>
      </c>
    </row>
    <row r="5" spans="2:5" ht="15.75" x14ac:dyDescent="0.25">
      <c r="B5" s="92"/>
      <c r="C5" s="93" t="s">
        <v>53</v>
      </c>
      <c r="D5" s="47">
        <v>73339</v>
      </c>
      <c r="E5" s="94">
        <f t="shared" ref="E5:E48" si="0">D5/$D$48</f>
        <v>8.6128566783021283E-3</v>
      </c>
    </row>
    <row r="6" spans="2:5" ht="15.75" x14ac:dyDescent="0.25">
      <c r="B6" s="92" t="s">
        <v>54</v>
      </c>
      <c r="C6" s="93" t="s">
        <v>55</v>
      </c>
      <c r="D6" s="47">
        <v>67988</v>
      </c>
      <c r="E6" s="94">
        <f t="shared" si="0"/>
        <v>7.9844407456388152E-3</v>
      </c>
    </row>
    <row r="7" spans="2:5" ht="15.75" x14ac:dyDescent="0.25">
      <c r="B7" s="92" t="s">
        <v>56</v>
      </c>
      <c r="C7" s="93" t="s">
        <v>57</v>
      </c>
      <c r="D7" s="47">
        <v>96632</v>
      </c>
      <c r="E7" s="94">
        <f t="shared" si="0"/>
        <v>1.1348362624765695E-2</v>
      </c>
    </row>
    <row r="8" spans="2:5" ht="15.75" x14ac:dyDescent="0.25">
      <c r="B8" s="92" t="s">
        <v>58</v>
      </c>
      <c r="C8" s="93" t="s">
        <v>59</v>
      </c>
      <c r="D8" s="47">
        <v>117761</v>
      </c>
      <c r="E8" s="94">
        <f t="shared" si="0"/>
        <v>1.3829730638453441E-2</v>
      </c>
    </row>
    <row r="9" spans="2:5" ht="15.75" x14ac:dyDescent="0.25">
      <c r="B9" s="92" t="s">
        <v>60</v>
      </c>
      <c r="C9" s="93" t="s">
        <v>61</v>
      </c>
      <c r="D9" s="47">
        <v>105358</v>
      </c>
      <c r="E9" s="94">
        <f t="shared" si="0"/>
        <v>1.2373135083823827E-2</v>
      </c>
    </row>
    <row r="10" spans="2:5" ht="15.75" x14ac:dyDescent="0.25">
      <c r="B10" s="92" t="s">
        <v>62</v>
      </c>
      <c r="C10" s="93" t="s">
        <v>63</v>
      </c>
      <c r="D10" s="47">
        <v>161281</v>
      </c>
      <c r="E10" s="94">
        <f t="shared" si="0"/>
        <v>1.8940674646957902E-2</v>
      </c>
    </row>
    <row r="11" spans="2:5" ht="15.75" x14ac:dyDescent="0.25">
      <c r="B11" s="92" t="s">
        <v>64</v>
      </c>
      <c r="C11" s="93" t="s">
        <v>65</v>
      </c>
      <c r="D11" s="47">
        <v>71318</v>
      </c>
      <c r="E11" s="94">
        <f t="shared" si="0"/>
        <v>8.3755125183483711E-3</v>
      </c>
    </row>
    <row r="12" spans="2:5" ht="15.75" x14ac:dyDescent="0.25">
      <c r="B12" s="92" t="s">
        <v>66</v>
      </c>
      <c r="C12" s="93" t="s">
        <v>67</v>
      </c>
      <c r="D12" s="47">
        <v>59484</v>
      </c>
      <c r="E12" s="94">
        <f t="shared" si="0"/>
        <v>6.9857397380946535E-3</v>
      </c>
    </row>
    <row r="13" spans="2:5" ht="15.75" x14ac:dyDescent="0.25">
      <c r="B13" s="92" t="s">
        <v>68</v>
      </c>
      <c r="C13" s="93" t="s">
        <v>69</v>
      </c>
      <c r="D13" s="47">
        <v>137185</v>
      </c>
      <c r="E13" s="94">
        <f t="shared" si="0"/>
        <v>1.6110865206955066E-2</v>
      </c>
    </row>
    <row r="14" spans="2:5" ht="15.75" x14ac:dyDescent="0.25">
      <c r="B14" s="92" t="s">
        <v>70</v>
      </c>
      <c r="C14" s="93" t="s">
        <v>71</v>
      </c>
      <c r="D14" s="47">
        <v>45092</v>
      </c>
      <c r="E14" s="94">
        <f t="shared" si="0"/>
        <v>5.2955580705763587E-3</v>
      </c>
    </row>
    <row r="15" spans="2:5" ht="15.75" x14ac:dyDescent="0.25">
      <c r="B15" s="92" t="s">
        <v>72</v>
      </c>
      <c r="C15" s="93" t="s">
        <v>73</v>
      </c>
      <c r="D15" s="47">
        <v>69564</v>
      </c>
      <c r="E15" s="94">
        <f t="shared" si="0"/>
        <v>8.1695245635938479E-3</v>
      </c>
    </row>
    <row r="16" spans="2:5" ht="15.75" x14ac:dyDescent="0.25">
      <c r="B16" s="92" t="s">
        <v>74</v>
      </c>
      <c r="C16" s="93" t="s">
        <v>75</v>
      </c>
      <c r="D16" s="47">
        <v>46185</v>
      </c>
      <c r="E16" s="94">
        <f t="shared" si="0"/>
        <v>5.4239188656428888E-3</v>
      </c>
    </row>
    <row r="17" spans="2:5" ht="15.75" x14ac:dyDescent="0.25">
      <c r="B17" s="92" t="s">
        <v>76</v>
      </c>
      <c r="C17" s="93" t="s">
        <v>77</v>
      </c>
      <c r="D17" s="47">
        <v>229000</v>
      </c>
      <c r="E17" s="94">
        <f t="shared" si="0"/>
        <v>2.6893524309455914E-2</v>
      </c>
    </row>
    <row r="18" spans="2:5" ht="15.75" x14ac:dyDescent="0.25">
      <c r="B18" s="92" t="s">
        <v>78</v>
      </c>
      <c r="C18" s="93" t="s">
        <v>79</v>
      </c>
      <c r="D18" s="47">
        <v>181597</v>
      </c>
      <c r="E18" s="94">
        <f t="shared" si="0"/>
        <v>2.1326564777398541E-2</v>
      </c>
    </row>
    <row r="19" spans="2:5" ht="15.75" x14ac:dyDescent="0.25">
      <c r="B19" s="92" t="s">
        <v>80</v>
      </c>
      <c r="C19" s="93" t="s">
        <v>81</v>
      </c>
      <c r="D19" s="47">
        <v>56435</v>
      </c>
      <c r="E19" s="94">
        <f t="shared" si="0"/>
        <v>6.6276683161753036E-3</v>
      </c>
    </row>
    <row r="20" spans="2:5" ht="15.75" x14ac:dyDescent="0.25">
      <c r="B20" s="92" t="s">
        <v>82</v>
      </c>
      <c r="C20" s="93" t="s">
        <v>83</v>
      </c>
      <c r="D20" s="47">
        <v>67243</v>
      </c>
      <c r="E20" s="94">
        <f t="shared" si="0"/>
        <v>7.896948712404997E-3</v>
      </c>
    </row>
    <row r="21" spans="2:5" ht="15.75" x14ac:dyDescent="0.25">
      <c r="B21" s="92" t="s">
        <v>84</v>
      </c>
      <c r="C21" s="93" t="s">
        <v>85</v>
      </c>
      <c r="D21" s="47">
        <v>131508</v>
      </c>
      <c r="E21" s="94">
        <f t="shared" si="0"/>
        <v>1.5444164169816282E-2</v>
      </c>
    </row>
    <row r="22" spans="2:5" ht="15.75" x14ac:dyDescent="0.25">
      <c r="B22" s="92" t="s">
        <v>86</v>
      </c>
      <c r="C22" s="93" t="s">
        <v>87</v>
      </c>
      <c r="D22" s="47">
        <v>122536</v>
      </c>
      <c r="E22" s="94">
        <f t="shared" si="0"/>
        <v>1.4390501723945372E-2</v>
      </c>
    </row>
    <row r="23" spans="2:5" ht="15.75" x14ac:dyDescent="0.25">
      <c r="B23" s="92" t="s">
        <v>88</v>
      </c>
      <c r="C23" s="93" t="s">
        <v>89</v>
      </c>
      <c r="D23" s="47">
        <v>67080</v>
      </c>
      <c r="E23" s="94">
        <f t="shared" si="0"/>
        <v>7.8778061601672607E-3</v>
      </c>
    </row>
    <row r="24" spans="2:5" ht="15.75" x14ac:dyDescent="0.25">
      <c r="B24" s="92" t="s">
        <v>90</v>
      </c>
      <c r="C24" s="93" t="s">
        <v>91</v>
      </c>
      <c r="D24" s="47">
        <v>104551</v>
      </c>
      <c r="E24" s="94">
        <f t="shared" si="0"/>
        <v>1.2278361834401421E-2</v>
      </c>
    </row>
    <row r="25" spans="2:5" ht="15.75" x14ac:dyDescent="0.25">
      <c r="B25" s="92" t="s">
        <v>92</v>
      </c>
      <c r="C25" s="93" t="s">
        <v>93</v>
      </c>
      <c r="D25" s="47">
        <v>103117</v>
      </c>
      <c r="E25" s="94">
        <f t="shared" si="0"/>
        <v>1.2109954350297667E-2</v>
      </c>
    </row>
    <row r="26" spans="2:5" ht="15.75" x14ac:dyDescent="0.25">
      <c r="B26" s="92" t="s">
        <v>94</v>
      </c>
      <c r="C26" s="93" t="s">
        <v>95</v>
      </c>
      <c r="D26" s="47">
        <v>32144</v>
      </c>
      <c r="E26" s="94">
        <f t="shared" si="0"/>
        <v>3.7749582768696549E-3</v>
      </c>
    </row>
    <row r="27" spans="2:5" ht="15.75" x14ac:dyDescent="0.25">
      <c r="B27" s="92" t="s">
        <v>96</v>
      </c>
      <c r="C27" s="93" t="s">
        <v>97</v>
      </c>
      <c r="D27" s="47">
        <v>215673</v>
      </c>
      <c r="E27" s="94">
        <f t="shared" si="0"/>
        <v>2.5328415145822208E-2</v>
      </c>
    </row>
    <row r="28" spans="2:5" ht="15.75" x14ac:dyDescent="0.25">
      <c r="B28" s="92" t="s">
        <v>98</v>
      </c>
      <c r="C28" s="93" t="s">
        <v>99</v>
      </c>
      <c r="D28" s="47">
        <v>23726</v>
      </c>
      <c r="E28" s="94">
        <f t="shared" si="0"/>
        <v>2.7863570208128867E-3</v>
      </c>
    </row>
    <row r="29" spans="2:5" ht="15.75" x14ac:dyDescent="0.25">
      <c r="B29" s="92" t="s">
        <v>100</v>
      </c>
      <c r="C29" s="93" t="s">
        <v>101</v>
      </c>
      <c r="D29" s="47">
        <v>143086</v>
      </c>
      <c r="E29" s="94">
        <f t="shared" si="0"/>
        <v>1.6803872573549386E-2</v>
      </c>
    </row>
    <row r="30" spans="2:5" ht="15.75" x14ac:dyDescent="0.25">
      <c r="B30" s="92" t="s">
        <v>102</v>
      </c>
      <c r="C30" s="93" t="s">
        <v>103</v>
      </c>
      <c r="D30" s="47">
        <v>42177</v>
      </c>
      <c r="E30" s="94">
        <f t="shared" si="0"/>
        <v>4.9532234707420179E-3</v>
      </c>
    </row>
    <row r="31" spans="2:5" ht="15.75" x14ac:dyDescent="0.25">
      <c r="B31" s="92" t="s">
        <v>104</v>
      </c>
      <c r="C31" s="93" t="s">
        <v>105</v>
      </c>
      <c r="D31" s="47">
        <v>169427</v>
      </c>
      <c r="E31" s="94">
        <f t="shared" si="0"/>
        <v>1.9897332502961516E-2</v>
      </c>
    </row>
    <row r="32" spans="2:5" ht="15.75" x14ac:dyDescent="0.25">
      <c r="B32" s="92" t="s">
        <v>106</v>
      </c>
      <c r="C32" s="93" t="s">
        <v>107</v>
      </c>
      <c r="D32" s="47">
        <v>110171</v>
      </c>
      <c r="E32" s="94">
        <f t="shared" si="0"/>
        <v>1.2938368850205537E-2</v>
      </c>
    </row>
    <row r="33" spans="2:13" ht="15.75" x14ac:dyDescent="0.25">
      <c r="B33" s="92" t="s">
        <v>108</v>
      </c>
      <c r="C33" s="93" t="s">
        <v>109</v>
      </c>
      <c r="D33" s="47">
        <v>80146</v>
      </c>
      <c r="E33" s="94">
        <f t="shared" si="0"/>
        <v>9.412263752426436E-3</v>
      </c>
    </row>
    <row r="34" spans="2:13" ht="15.75" x14ac:dyDescent="0.25">
      <c r="B34" s="92" t="s">
        <v>110</v>
      </c>
      <c r="C34" s="93" t="s">
        <v>111</v>
      </c>
      <c r="D34" s="47">
        <v>166797</v>
      </c>
      <c r="E34" s="94">
        <f t="shared" si="0"/>
        <v>1.9588468009800516E-2</v>
      </c>
    </row>
    <row r="35" spans="2:13" ht="15.75" x14ac:dyDescent="0.25">
      <c r="B35" s="92" t="s">
        <v>112</v>
      </c>
      <c r="C35" s="93" t="s">
        <v>113</v>
      </c>
      <c r="D35" s="47">
        <v>128974</v>
      </c>
      <c r="E35" s="94">
        <f t="shared" si="0"/>
        <v>1.5146573817850513E-2</v>
      </c>
    </row>
    <row r="36" spans="2:13" ht="15.75" x14ac:dyDescent="0.25">
      <c r="B36" s="92" t="s">
        <v>114</v>
      </c>
      <c r="C36" s="93" t="s">
        <v>115</v>
      </c>
      <c r="D36" s="47">
        <v>73227</v>
      </c>
      <c r="E36" s="94">
        <f t="shared" si="0"/>
        <v>8.5997035135743603E-3</v>
      </c>
    </row>
    <row r="37" spans="2:13" ht="15.75" x14ac:dyDescent="0.25">
      <c r="B37" s="92" t="s">
        <v>116</v>
      </c>
      <c r="C37" s="93" t="s">
        <v>117</v>
      </c>
      <c r="D37" s="47">
        <v>191882</v>
      </c>
      <c r="E37" s="94">
        <f t="shared" si="0"/>
        <v>2.2534424591908384E-2</v>
      </c>
    </row>
    <row r="38" spans="2:13" ht="15.75" x14ac:dyDescent="0.25">
      <c r="B38" s="92" t="s">
        <v>118</v>
      </c>
      <c r="C38" s="93" t="s">
        <v>119</v>
      </c>
      <c r="D38" s="47">
        <v>193690</v>
      </c>
      <c r="E38" s="94">
        <f t="shared" si="0"/>
        <v>2.2746754251085223E-2</v>
      </c>
    </row>
    <row r="39" spans="2:13" ht="15.75" x14ac:dyDescent="0.25">
      <c r="B39" s="92" t="s">
        <v>120</v>
      </c>
      <c r="C39" s="93" t="s">
        <v>121</v>
      </c>
      <c r="D39" s="47">
        <v>39736</v>
      </c>
      <c r="E39" s="94">
        <f t="shared" si="0"/>
        <v>4.666554943059128E-3</v>
      </c>
    </row>
    <row r="40" spans="2:13" ht="15.75" x14ac:dyDescent="0.25">
      <c r="B40" s="92" t="s">
        <v>122</v>
      </c>
      <c r="C40" s="93" t="s">
        <v>123</v>
      </c>
      <c r="D40" s="47">
        <v>401346</v>
      </c>
      <c r="E40" s="94">
        <f t="shared" si="0"/>
        <v>4.7133661168134909E-2</v>
      </c>
      <c r="M40" s="24"/>
    </row>
    <row r="41" spans="2:13" ht="15.75" x14ac:dyDescent="0.25">
      <c r="B41" s="92" t="s">
        <v>124</v>
      </c>
      <c r="C41" s="93" t="s">
        <v>125</v>
      </c>
      <c r="D41" s="47">
        <v>62827</v>
      </c>
      <c r="E41" s="94">
        <f t="shared" si="0"/>
        <v>7.378338217424397E-3</v>
      </c>
    </row>
    <row r="42" spans="2:13" ht="15.75" x14ac:dyDescent="0.25">
      <c r="B42" s="92" t="s">
        <v>126</v>
      </c>
      <c r="C42" s="93" t="s">
        <v>127</v>
      </c>
      <c r="D42" s="47">
        <v>93043</v>
      </c>
      <c r="E42" s="94">
        <f t="shared" si="0"/>
        <v>1.0926874158623173E-2</v>
      </c>
    </row>
    <row r="43" spans="2:13" ht="15.75" x14ac:dyDescent="0.25">
      <c r="B43" s="92" t="s">
        <v>128</v>
      </c>
      <c r="C43" s="93" t="s">
        <v>129</v>
      </c>
      <c r="D43" s="47">
        <v>110911</v>
      </c>
      <c r="E43" s="94">
        <f t="shared" si="0"/>
        <v>1.3025273688585437E-2</v>
      </c>
    </row>
    <row r="44" spans="2:13" ht="15.75" x14ac:dyDescent="0.25">
      <c r="B44" s="92" t="s">
        <v>130</v>
      </c>
      <c r="C44" s="93" t="s">
        <v>131</v>
      </c>
      <c r="D44" s="47">
        <v>91845</v>
      </c>
      <c r="E44" s="94">
        <f t="shared" si="0"/>
        <v>1.078618227162436E-2</v>
      </c>
    </row>
    <row r="45" spans="2:13" ht="15.75" x14ac:dyDescent="0.25">
      <c r="B45" s="92" t="s">
        <v>132</v>
      </c>
      <c r="C45" s="93" t="s">
        <v>133</v>
      </c>
      <c r="D45" s="47">
        <v>41624</v>
      </c>
      <c r="E45" s="94">
        <f t="shared" si="0"/>
        <v>4.8882797198986595E-3</v>
      </c>
    </row>
    <row r="46" spans="2:13" ht="15.75" x14ac:dyDescent="0.25">
      <c r="B46" s="92" t="s">
        <v>134</v>
      </c>
      <c r="C46" s="93" t="s">
        <v>135</v>
      </c>
      <c r="D46" s="47">
        <v>2925939</v>
      </c>
      <c r="E46" s="94">
        <f t="shared" si="0"/>
        <v>0.34361926473574295</v>
      </c>
    </row>
    <row r="47" spans="2:13" ht="15.75" x14ac:dyDescent="0.25">
      <c r="B47" s="92" t="s">
        <v>136</v>
      </c>
      <c r="C47" s="93" t="s">
        <v>137</v>
      </c>
      <c r="D47" s="47">
        <v>1062416</v>
      </c>
      <c r="E47" s="94">
        <f t="shared" si="0"/>
        <v>0.1247690415840826</v>
      </c>
    </row>
    <row r="48" spans="2:13" ht="16.5" thickBot="1" x14ac:dyDescent="0.3">
      <c r="B48" s="95" t="s">
        <v>138</v>
      </c>
      <c r="C48" s="96" t="s">
        <v>46</v>
      </c>
      <c r="D48" s="56">
        <f>SUM(D5:D47)</f>
        <v>8515061</v>
      </c>
      <c r="E48" s="97">
        <f t="shared" si="0"/>
        <v>1</v>
      </c>
    </row>
    <row r="49" spans="4:4" x14ac:dyDescent="0.2">
      <c r="D49" s="31"/>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9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3"/>
  <sheetViews>
    <sheetView workbookViewId="0">
      <selection activeCell="H15" sqref="H15"/>
    </sheetView>
  </sheetViews>
  <sheetFormatPr defaultRowHeight="15" x14ac:dyDescent="0.2"/>
  <cols>
    <col min="2" max="2" width="8.85546875" customWidth="1"/>
    <col min="3" max="3" width="19.28515625" customWidth="1"/>
    <col min="4" max="4" width="29.42578125" customWidth="1"/>
    <col min="5" max="16384" width="9.140625" style="11"/>
  </cols>
  <sheetData>
    <row r="1" spans="2:4" ht="15.75" thickBot="1" x14ac:dyDescent="0.25"/>
    <row r="2" spans="2:4" ht="60" customHeight="1" x14ac:dyDescent="0.2">
      <c r="B2" s="149" t="s">
        <v>194</v>
      </c>
      <c r="C2" s="150"/>
      <c r="D2" s="151"/>
    </row>
    <row r="3" spans="2:4" ht="65.25" customHeight="1" x14ac:dyDescent="0.2">
      <c r="B3" s="147" t="s">
        <v>47</v>
      </c>
      <c r="C3" s="148"/>
      <c r="D3" s="98" t="s">
        <v>172</v>
      </c>
    </row>
    <row r="4" spans="2:4" x14ac:dyDescent="0.2">
      <c r="B4" s="100" t="s">
        <v>49</v>
      </c>
      <c r="C4" s="101" t="s">
        <v>32</v>
      </c>
      <c r="D4" s="102"/>
    </row>
    <row r="5" spans="2:4" ht="15.75" x14ac:dyDescent="0.25">
      <c r="B5" s="100"/>
      <c r="C5" s="93" t="s">
        <v>33</v>
      </c>
      <c r="D5" s="103">
        <v>75727</v>
      </c>
    </row>
    <row r="6" spans="2:4" ht="15.75" x14ac:dyDescent="0.25">
      <c r="B6" s="107" t="s">
        <v>54</v>
      </c>
      <c r="C6" s="93" t="s">
        <v>55</v>
      </c>
      <c r="D6" s="103">
        <v>84967</v>
      </c>
    </row>
    <row r="7" spans="2:4" ht="15.75" x14ac:dyDescent="0.25">
      <c r="B7" s="107" t="s">
        <v>56</v>
      </c>
      <c r="C7" s="93" t="s">
        <v>57</v>
      </c>
      <c r="D7" s="103">
        <v>102699</v>
      </c>
    </row>
    <row r="8" spans="2:4" ht="15.75" x14ac:dyDescent="0.25">
      <c r="B8" s="107" t="s">
        <v>58</v>
      </c>
      <c r="C8" s="93" t="s">
        <v>59</v>
      </c>
      <c r="D8" s="103">
        <v>156271</v>
      </c>
    </row>
    <row r="9" spans="2:4" ht="15.75" x14ac:dyDescent="0.25">
      <c r="B9" s="107" t="s">
        <v>60</v>
      </c>
      <c r="C9" s="93" t="s">
        <v>61</v>
      </c>
      <c r="D9" s="103">
        <v>105858</v>
      </c>
    </row>
    <row r="10" spans="2:4" ht="15.75" x14ac:dyDescent="0.25">
      <c r="B10" s="107" t="s">
        <v>62</v>
      </c>
      <c r="C10" s="93" t="s">
        <v>63</v>
      </c>
      <c r="D10" s="103">
        <v>144632</v>
      </c>
    </row>
    <row r="11" spans="2:4" ht="15.75" x14ac:dyDescent="0.25">
      <c r="B11" s="107" t="s">
        <v>64</v>
      </c>
      <c r="C11" s="93" t="s">
        <v>65</v>
      </c>
      <c r="D11" s="103">
        <v>57731</v>
      </c>
    </row>
    <row r="12" spans="2:4" ht="15.75" x14ac:dyDescent="0.25">
      <c r="B12" s="107" t="s">
        <v>66</v>
      </c>
      <c r="C12" s="93" t="s">
        <v>67</v>
      </c>
      <c r="D12" s="103">
        <v>56035</v>
      </c>
    </row>
    <row r="13" spans="2:4" ht="15.75" x14ac:dyDescent="0.25">
      <c r="B13" s="107" t="s">
        <v>68</v>
      </c>
      <c r="C13" s="93" t="s">
        <v>69</v>
      </c>
      <c r="D13" s="103">
        <v>152828</v>
      </c>
    </row>
    <row r="14" spans="2:4" ht="15.75" x14ac:dyDescent="0.25">
      <c r="B14" s="107" t="s">
        <v>70</v>
      </c>
      <c r="C14" s="93" t="s">
        <v>71</v>
      </c>
      <c r="D14" s="103">
        <v>56162</v>
      </c>
    </row>
    <row r="15" spans="2:4" ht="15.75" x14ac:dyDescent="0.25">
      <c r="B15" s="107" t="s">
        <v>72</v>
      </c>
      <c r="C15" s="93" t="s">
        <v>73</v>
      </c>
      <c r="D15" s="103">
        <v>78927</v>
      </c>
    </row>
    <row r="16" spans="2:4" ht="15.75" x14ac:dyDescent="0.25">
      <c r="B16" s="107" t="s">
        <v>74</v>
      </c>
      <c r="C16" s="93" t="s">
        <v>75</v>
      </c>
      <c r="D16" s="103">
        <v>46434</v>
      </c>
    </row>
    <row r="17" spans="2:4" ht="15.75" x14ac:dyDescent="0.25">
      <c r="B17" s="107" t="s">
        <v>76</v>
      </c>
      <c r="C17" s="93" t="s">
        <v>77</v>
      </c>
      <c r="D17" s="103">
        <v>210706</v>
      </c>
    </row>
    <row r="18" spans="2:4" ht="15.75" x14ac:dyDescent="0.25">
      <c r="B18" s="107" t="s">
        <v>78</v>
      </c>
      <c r="C18" s="93" t="s">
        <v>79</v>
      </c>
      <c r="D18" s="103">
        <v>153621</v>
      </c>
    </row>
    <row r="19" spans="2:4" ht="15.75" x14ac:dyDescent="0.25">
      <c r="B19" s="107" t="s">
        <v>80</v>
      </c>
      <c r="C19" s="93" t="s">
        <v>81</v>
      </c>
      <c r="D19" s="103">
        <v>44273</v>
      </c>
    </row>
    <row r="20" spans="2:4" ht="15.75" x14ac:dyDescent="0.25">
      <c r="B20" s="107" t="s">
        <v>82</v>
      </c>
      <c r="C20" s="93" t="s">
        <v>83</v>
      </c>
      <c r="D20" s="103">
        <v>103340</v>
      </c>
    </row>
    <row r="21" spans="2:4" ht="15.75" x14ac:dyDescent="0.25">
      <c r="B21" s="107" t="s">
        <v>84</v>
      </c>
      <c r="C21" s="93" t="s">
        <v>85</v>
      </c>
      <c r="D21" s="103">
        <v>121175</v>
      </c>
    </row>
    <row r="22" spans="2:4" ht="15.75" x14ac:dyDescent="0.25">
      <c r="B22" s="107" t="s">
        <v>86</v>
      </c>
      <c r="C22" s="93" t="s">
        <v>87</v>
      </c>
      <c r="D22" s="103">
        <v>94763</v>
      </c>
    </row>
    <row r="23" spans="2:4" ht="15.75" x14ac:dyDescent="0.25">
      <c r="B23" s="107" t="s">
        <v>88</v>
      </c>
      <c r="C23" s="93" t="s">
        <v>89</v>
      </c>
      <c r="D23" s="103">
        <v>71477</v>
      </c>
    </row>
    <row r="24" spans="2:4" ht="15.75" x14ac:dyDescent="0.25">
      <c r="B24" s="107" t="s">
        <v>90</v>
      </c>
      <c r="C24" s="93" t="s">
        <v>91</v>
      </c>
      <c r="D24" s="103">
        <v>66313</v>
      </c>
    </row>
    <row r="25" spans="2:4" ht="15.75" x14ac:dyDescent="0.25">
      <c r="B25" s="107" t="s">
        <v>92</v>
      </c>
      <c r="C25" s="93" t="s">
        <v>93</v>
      </c>
      <c r="D25" s="103">
        <v>85112</v>
      </c>
    </row>
    <row r="26" spans="2:4" ht="15.75" x14ac:dyDescent="0.25">
      <c r="B26" s="107" t="s">
        <v>94</v>
      </c>
      <c r="C26" s="93" t="s">
        <v>95</v>
      </c>
      <c r="D26" s="103">
        <v>51838</v>
      </c>
    </row>
    <row r="27" spans="2:4" ht="15.75" x14ac:dyDescent="0.25">
      <c r="B27" s="107" t="s">
        <v>96</v>
      </c>
      <c r="C27" s="93" t="s">
        <v>97</v>
      </c>
      <c r="D27" s="103">
        <v>167909</v>
      </c>
    </row>
    <row r="28" spans="2:4" ht="15.75" x14ac:dyDescent="0.25">
      <c r="B28" s="107" t="s">
        <v>98</v>
      </c>
      <c r="C28" s="93" t="s">
        <v>99</v>
      </c>
      <c r="D28" s="103">
        <v>52551</v>
      </c>
    </row>
    <row r="29" spans="2:4" ht="15.75" x14ac:dyDescent="0.25">
      <c r="B29" s="107" t="s">
        <v>100</v>
      </c>
      <c r="C29" s="93" t="s">
        <v>101</v>
      </c>
      <c r="D29" s="103">
        <v>96319</v>
      </c>
    </row>
    <row r="30" spans="2:4" ht="15.75" x14ac:dyDescent="0.25">
      <c r="B30" s="107" t="s">
        <v>102</v>
      </c>
      <c r="C30" s="93" t="s">
        <v>103</v>
      </c>
      <c r="D30" s="103">
        <v>39645</v>
      </c>
    </row>
    <row r="31" spans="2:4" ht="15.75" x14ac:dyDescent="0.25">
      <c r="B31" s="107" t="s">
        <v>104</v>
      </c>
      <c r="C31" s="93" t="s">
        <v>105</v>
      </c>
      <c r="D31" s="103">
        <v>121003</v>
      </c>
    </row>
    <row r="32" spans="2:4" ht="15.75" x14ac:dyDescent="0.25">
      <c r="B32" s="107" t="s">
        <v>106</v>
      </c>
      <c r="C32" s="93" t="s">
        <v>107</v>
      </c>
      <c r="D32" s="103">
        <v>78630</v>
      </c>
    </row>
    <row r="33" spans="2:12" ht="15.75" x14ac:dyDescent="0.25">
      <c r="B33" s="107" t="s">
        <v>108</v>
      </c>
      <c r="C33" s="93" t="s">
        <v>109</v>
      </c>
      <c r="D33" s="103">
        <v>74199</v>
      </c>
    </row>
    <row r="34" spans="2:12" ht="15.75" x14ac:dyDescent="0.25">
      <c r="B34" s="107" t="s">
        <v>110</v>
      </c>
      <c r="C34" s="93" t="s">
        <v>111</v>
      </c>
      <c r="D34" s="103">
        <v>186835</v>
      </c>
    </row>
    <row r="35" spans="2:12" ht="15.75" x14ac:dyDescent="0.25">
      <c r="B35" s="107" t="s">
        <v>112</v>
      </c>
      <c r="C35" s="93" t="s">
        <v>113</v>
      </c>
      <c r="D35" s="103">
        <v>69596</v>
      </c>
    </row>
    <row r="36" spans="2:12" ht="15.75" x14ac:dyDescent="0.25">
      <c r="B36" s="107" t="s">
        <v>114</v>
      </c>
      <c r="C36" s="93" t="s">
        <v>115</v>
      </c>
      <c r="D36" s="103">
        <v>48864</v>
      </c>
    </row>
    <row r="37" spans="2:12" ht="15.75" x14ac:dyDescent="0.25">
      <c r="B37" s="107" t="s">
        <v>116</v>
      </c>
      <c r="C37" s="93" t="s">
        <v>117</v>
      </c>
      <c r="D37" s="103">
        <v>113625</v>
      </c>
    </row>
    <row r="38" spans="2:12" ht="15.75" x14ac:dyDescent="0.25">
      <c r="B38" s="107" t="s">
        <v>118</v>
      </c>
      <c r="C38" s="93" t="s">
        <v>119</v>
      </c>
      <c r="D38" s="103">
        <v>106394</v>
      </c>
    </row>
    <row r="39" spans="2:12" ht="15.75" x14ac:dyDescent="0.25">
      <c r="B39" s="107" t="s">
        <v>120</v>
      </c>
      <c r="C39" s="93" t="s">
        <v>121</v>
      </c>
      <c r="D39" s="103">
        <v>57756</v>
      </c>
    </row>
    <row r="40" spans="2:12" ht="15.75" x14ac:dyDescent="0.25">
      <c r="B40" s="107" t="s">
        <v>122</v>
      </c>
      <c r="C40" s="93" t="s">
        <v>123</v>
      </c>
      <c r="D40" s="103">
        <v>195524</v>
      </c>
    </row>
    <row r="41" spans="2:12" ht="15.75" x14ac:dyDescent="0.25">
      <c r="B41" s="107" t="s">
        <v>124</v>
      </c>
      <c r="C41" s="93" t="s">
        <v>125</v>
      </c>
      <c r="D41" s="103">
        <v>39166</v>
      </c>
    </row>
    <row r="42" spans="2:12" ht="15.75" x14ac:dyDescent="0.25">
      <c r="B42" s="107" t="s">
        <v>126</v>
      </c>
      <c r="C42" s="93" t="s">
        <v>127</v>
      </c>
      <c r="D42" s="103">
        <v>56885</v>
      </c>
    </row>
    <row r="43" spans="2:12" ht="15.75" x14ac:dyDescent="0.25">
      <c r="B43" s="107" t="s">
        <v>128</v>
      </c>
      <c r="C43" s="93" t="s">
        <v>129</v>
      </c>
      <c r="D43" s="103">
        <v>75403</v>
      </c>
    </row>
    <row r="44" spans="2:12" ht="15.75" x14ac:dyDescent="0.25">
      <c r="B44" s="107" t="s">
        <v>130</v>
      </c>
      <c r="C44" s="93" t="s">
        <v>131</v>
      </c>
      <c r="D44" s="103">
        <v>51106</v>
      </c>
      <c r="L44" s="24"/>
    </row>
    <row r="45" spans="2:12" ht="15.75" x14ac:dyDescent="0.25">
      <c r="B45" s="107" t="s">
        <v>132</v>
      </c>
      <c r="C45" s="93" t="s">
        <v>133</v>
      </c>
      <c r="D45" s="103">
        <v>56746</v>
      </c>
    </row>
    <row r="46" spans="2:12" ht="15.75" x14ac:dyDescent="0.25">
      <c r="B46" s="107" t="s">
        <v>134</v>
      </c>
      <c r="C46" s="93" t="s">
        <v>135</v>
      </c>
      <c r="D46" s="103">
        <v>74712</v>
      </c>
    </row>
    <row r="47" spans="2:12" ht="15.75" x14ac:dyDescent="0.25">
      <c r="B47" s="107">
        <v>421</v>
      </c>
      <c r="C47" s="93" t="s">
        <v>135</v>
      </c>
      <c r="D47" s="103">
        <v>101075</v>
      </c>
    </row>
    <row r="48" spans="2:12" ht="15.75" x14ac:dyDescent="0.25">
      <c r="B48" s="107">
        <v>431</v>
      </c>
      <c r="C48" s="93" t="s">
        <v>135</v>
      </c>
      <c r="D48" s="103">
        <v>135127</v>
      </c>
    </row>
    <row r="49" spans="2:4" ht="15.75" x14ac:dyDescent="0.25">
      <c r="B49" s="107">
        <v>441</v>
      </c>
      <c r="C49" s="93" t="s">
        <v>135</v>
      </c>
      <c r="D49" s="103">
        <v>102052</v>
      </c>
    </row>
    <row r="50" spans="2:4" ht="15.75" x14ac:dyDescent="0.25">
      <c r="B50" s="107">
        <v>451</v>
      </c>
      <c r="C50" s="93" t="s">
        <v>135</v>
      </c>
      <c r="D50" s="103">
        <v>81597</v>
      </c>
    </row>
    <row r="51" spans="2:4" ht="15.75" x14ac:dyDescent="0.25">
      <c r="B51" s="107">
        <v>461</v>
      </c>
      <c r="C51" s="93" t="s">
        <v>135</v>
      </c>
      <c r="D51" s="103">
        <v>125749</v>
      </c>
    </row>
    <row r="52" spans="2:4" ht="15.75" x14ac:dyDescent="0.25">
      <c r="B52" s="107" t="s">
        <v>136</v>
      </c>
      <c r="C52" s="93" t="s">
        <v>137</v>
      </c>
      <c r="D52" s="103">
        <v>180997</v>
      </c>
    </row>
    <row r="53" spans="2:4" ht="16.5" thickBot="1" x14ac:dyDescent="0.3">
      <c r="B53" s="95" t="s">
        <v>138</v>
      </c>
      <c r="C53" s="96" t="s">
        <v>46</v>
      </c>
      <c r="D53" s="99">
        <f>SUM(D5:D52)</f>
        <v>4610354</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81"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6"/>
  <sheetViews>
    <sheetView workbookViewId="0">
      <selection activeCell="G23" sqref="G23"/>
    </sheetView>
  </sheetViews>
  <sheetFormatPr defaultRowHeight="12.75" x14ac:dyDescent="0.2"/>
  <cols>
    <col min="1" max="1" width="12.140625" customWidth="1"/>
    <col min="2" max="2" width="29.42578125" customWidth="1"/>
    <col min="3" max="3" width="27.7109375" customWidth="1"/>
  </cols>
  <sheetData>
    <row r="1" spans="2:3" ht="13.5" thickBot="1" x14ac:dyDescent="0.25"/>
    <row r="2" spans="2:3" ht="45" customHeight="1" x14ac:dyDescent="0.2">
      <c r="B2" s="144" t="s">
        <v>195</v>
      </c>
      <c r="C2" s="146"/>
    </row>
    <row r="3" spans="2:3" x14ac:dyDescent="0.2">
      <c r="B3" s="89" t="s">
        <v>30</v>
      </c>
      <c r="C3" s="104" t="s">
        <v>48</v>
      </c>
    </row>
    <row r="4" spans="2:3" ht="15" x14ac:dyDescent="0.25">
      <c r="B4" s="105" t="s">
        <v>162</v>
      </c>
      <c r="C4" s="62">
        <v>72633</v>
      </c>
    </row>
    <row r="5" spans="2:3" ht="15" x14ac:dyDescent="0.25">
      <c r="B5" s="105" t="s">
        <v>163</v>
      </c>
      <c r="C5" s="62">
        <v>72855</v>
      </c>
    </row>
    <row r="6" spans="2:3" ht="15.75" thickBot="1" x14ac:dyDescent="0.3">
      <c r="B6" s="106" t="s">
        <v>173</v>
      </c>
      <c r="C6" s="88">
        <v>72946</v>
      </c>
    </row>
  </sheetData>
  <mergeCells count="1">
    <mergeCell ref="B2:C2"/>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H15"/>
  <sheetViews>
    <sheetView zoomScaleNormal="100" workbookViewId="0">
      <selection activeCell="F25" sqref="F25"/>
    </sheetView>
  </sheetViews>
  <sheetFormatPr defaultColWidth="11.42578125" defaultRowHeight="12.75" x14ac:dyDescent="0.2"/>
  <cols>
    <col min="2" max="2" width="4.85546875" customWidth="1"/>
    <col min="3" max="3" width="19.28515625" style="9" customWidth="1"/>
    <col min="4" max="4" width="24.140625" customWidth="1"/>
    <col min="5" max="6" width="13.85546875" bestFit="1" customWidth="1"/>
  </cols>
  <sheetData>
    <row r="1" spans="2:8" ht="13.5" thickBot="1" x14ac:dyDescent="0.25"/>
    <row r="2" spans="2:8" ht="54" customHeight="1" x14ac:dyDescent="0.2">
      <c r="B2" s="122" t="s">
        <v>196</v>
      </c>
      <c r="C2" s="133"/>
      <c r="D2" s="133"/>
      <c r="E2" s="133"/>
      <c r="F2" s="134"/>
    </row>
    <row r="3" spans="2:8" ht="23.25" customHeight="1" x14ac:dyDescent="0.2">
      <c r="B3" s="123" t="s">
        <v>45</v>
      </c>
      <c r="C3" s="125" t="s">
        <v>9</v>
      </c>
      <c r="D3" s="125" t="s">
        <v>139</v>
      </c>
      <c r="E3" s="125" t="s">
        <v>141</v>
      </c>
      <c r="F3" s="131"/>
    </row>
    <row r="4" spans="2:8" ht="47.25" customHeight="1" x14ac:dyDescent="0.2">
      <c r="B4" s="123"/>
      <c r="C4" s="125"/>
      <c r="D4" s="125"/>
      <c r="E4" s="52" t="s">
        <v>15</v>
      </c>
      <c r="F4" s="53" t="s">
        <v>16</v>
      </c>
    </row>
    <row r="5" spans="2:8" ht="15" x14ac:dyDescent="0.25">
      <c r="B5" s="59">
        <f>k_total_tec_0326!B6</f>
        <v>1</v>
      </c>
      <c r="C5" s="60" t="str">
        <f>k_total_tec_0326!C6</f>
        <v>METROPOLITAN LIFE</v>
      </c>
      <c r="D5" s="47">
        <f>E5+F5</f>
        <v>1177142</v>
      </c>
      <c r="E5" s="47">
        <v>558807</v>
      </c>
      <c r="F5" s="62">
        <v>618335</v>
      </c>
      <c r="G5" s="4"/>
      <c r="H5" s="4"/>
    </row>
    <row r="6" spans="2:8" ht="15" x14ac:dyDescent="0.25">
      <c r="B6" s="49">
        <f>k_total_tec_0326!B7</f>
        <v>2</v>
      </c>
      <c r="C6" s="60" t="str">
        <f>k_total_tec_0326!C7</f>
        <v>AZT VIITORUL TAU</v>
      </c>
      <c r="D6" s="47">
        <f t="shared" ref="D6:D11" si="0">E6+F6</f>
        <v>1721076</v>
      </c>
      <c r="E6" s="47">
        <v>819642</v>
      </c>
      <c r="F6" s="62">
        <v>901434</v>
      </c>
      <c r="G6" s="4"/>
      <c r="H6" s="4"/>
    </row>
    <row r="7" spans="2:8" ht="15" x14ac:dyDescent="0.25">
      <c r="B7" s="49">
        <f>k_total_tec_0326!B8</f>
        <v>3</v>
      </c>
      <c r="C7" s="63" t="str">
        <f>k_total_tec_0326!C8</f>
        <v>BCR</v>
      </c>
      <c r="D7" s="47">
        <f t="shared" si="0"/>
        <v>836453</v>
      </c>
      <c r="E7" s="47">
        <v>391746</v>
      </c>
      <c r="F7" s="62">
        <v>444707</v>
      </c>
      <c r="G7" s="4"/>
      <c r="H7" s="4"/>
    </row>
    <row r="8" spans="2:8" ht="15" x14ac:dyDescent="0.25">
      <c r="B8" s="49">
        <f>k_total_tec_0326!B9</f>
        <v>4</v>
      </c>
      <c r="C8" s="63" t="str">
        <f>k_total_tec_0326!C9</f>
        <v>BRD</v>
      </c>
      <c r="D8" s="47">
        <f t="shared" si="0"/>
        <v>625441</v>
      </c>
      <c r="E8" s="47">
        <v>291566</v>
      </c>
      <c r="F8" s="62">
        <v>333875</v>
      </c>
      <c r="G8" s="4"/>
      <c r="H8" s="4"/>
    </row>
    <row r="9" spans="2:8" ht="15" x14ac:dyDescent="0.25">
      <c r="B9" s="49">
        <f>k_total_tec_0326!B10</f>
        <v>5</v>
      </c>
      <c r="C9" s="63" t="str">
        <f>k_total_tec_0326!C10</f>
        <v>VITAL</v>
      </c>
      <c r="D9" s="47">
        <f t="shared" si="0"/>
        <v>1087139</v>
      </c>
      <c r="E9" s="47">
        <v>508274</v>
      </c>
      <c r="F9" s="62">
        <v>578865</v>
      </c>
      <c r="G9" s="4"/>
      <c r="H9" s="4"/>
    </row>
    <row r="10" spans="2:8" ht="15" x14ac:dyDescent="0.25">
      <c r="B10" s="49">
        <f>k_total_tec_0326!B11</f>
        <v>6</v>
      </c>
      <c r="C10" s="63" t="str">
        <f>k_total_tec_0326!C11</f>
        <v>ARIPI</v>
      </c>
      <c r="D10" s="47">
        <f t="shared" si="0"/>
        <v>929101</v>
      </c>
      <c r="E10" s="47">
        <v>436246</v>
      </c>
      <c r="F10" s="62">
        <v>492855</v>
      </c>
      <c r="G10" s="4"/>
      <c r="H10" s="4"/>
    </row>
    <row r="11" spans="2:8" ht="15" x14ac:dyDescent="0.25">
      <c r="B11" s="49">
        <f>k_total_tec_0326!B12</f>
        <v>7</v>
      </c>
      <c r="C11" s="63" t="s">
        <v>38</v>
      </c>
      <c r="D11" s="47">
        <f t="shared" si="0"/>
        <v>2138709</v>
      </c>
      <c r="E11" s="47">
        <v>1054364</v>
      </c>
      <c r="F11" s="62">
        <v>1084345</v>
      </c>
      <c r="G11" s="4"/>
      <c r="H11" s="4"/>
    </row>
    <row r="12" spans="2:8" ht="15.75" thickBot="1" x14ac:dyDescent="0.3">
      <c r="B12" s="152" t="s">
        <v>46</v>
      </c>
      <c r="C12" s="153"/>
      <c r="D12" s="56">
        <f>SUM(D5:D11)</f>
        <v>8515061</v>
      </c>
      <c r="E12" s="56">
        <f>SUM(E5:E11)</f>
        <v>4060645</v>
      </c>
      <c r="F12" s="58">
        <f>SUM(F5:F11)</f>
        <v>4454416</v>
      </c>
      <c r="G12" s="4"/>
      <c r="H12" s="4"/>
    </row>
    <row r="14" spans="2:8" x14ac:dyDescent="0.2">
      <c r="B14" s="13"/>
      <c r="C14" s="14"/>
    </row>
    <row r="15" spans="2:8" x14ac:dyDescent="0.2">
      <c r="B15" s="17"/>
      <c r="C15" s="17"/>
    </row>
  </sheetData>
  <mergeCells count="6">
    <mergeCell ref="B2:F2"/>
    <mergeCell ref="B12:C12"/>
    <mergeCell ref="D3:D4"/>
    <mergeCell ref="E3:F3"/>
    <mergeCell ref="B3:B4"/>
    <mergeCell ref="C3:C4"/>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Q22" sqref="Q22"/>
    </sheetView>
  </sheetViews>
  <sheetFormatPr defaultRowHeight="12.75" x14ac:dyDescent="0.2"/>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S17"/>
  <sheetViews>
    <sheetView zoomScaleNormal="100" workbookViewId="0">
      <selection activeCell="L29" sqref="L29"/>
    </sheetView>
  </sheetViews>
  <sheetFormatPr defaultColWidth="11.42578125" defaultRowHeight="12.75" x14ac:dyDescent="0.2"/>
  <cols>
    <col min="2" max="2" width="4.85546875" customWidth="1"/>
    <col min="3" max="3" width="18.5703125" style="9"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3.5" thickBot="1" x14ac:dyDescent="0.25"/>
    <row r="2" spans="2:19" ht="56.25" customHeight="1" x14ac:dyDescent="0.2">
      <c r="B2" s="122" t="s">
        <v>197</v>
      </c>
      <c r="C2" s="133"/>
      <c r="D2" s="133"/>
      <c r="E2" s="133"/>
      <c r="F2" s="133"/>
      <c r="G2" s="133"/>
      <c r="H2" s="133"/>
      <c r="I2" s="133"/>
      <c r="J2" s="133"/>
      <c r="K2" s="133"/>
      <c r="L2" s="133"/>
      <c r="M2" s="133"/>
      <c r="N2" s="133"/>
      <c r="O2" s="133"/>
      <c r="P2" s="134"/>
    </row>
    <row r="3" spans="2:19" ht="23.25" customHeight="1" x14ac:dyDescent="0.2">
      <c r="B3" s="123" t="s">
        <v>45</v>
      </c>
      <c r="C3" s="125" t="s">
        <v>9</v>
      </c>
      <c r="D3" s="125" t="s">
        <v>139</v>
      </c>
      <c r="E3" s="154"/>
      <c r="F3" s="155"/>
      <c r="G3" s="155"/>
      <c r="H3" s="156"/>
      <c r="I3" s="125" t="s">
        <v>141</v>
      </c>
      <c r="J3" s="125"/>
      <c r="K3" s="125"/>
      <c r="L3" s="125"/>
      <c r="M3" s="125"/>
      <c r="N3" s="125"/>
      <c r="O3" s="125"/>
      <c r="P3" s="131"/>
    </row>
    <row r="4" spans="2:19" ht="23.25" customHeight="1" x14ac:dyDescent="0.2">
      <c r="B4" s="123"/>
      <c r="C4" s="125"/>
      <c r="D4" s="125"/>
      <c r="E4" s="125" t="s">
        <v>46</v>
      </c>
      <c r="F4" s="125"/>
      <c r="G4" s="125"/>
      <c r="H4" s="125"/>
      <c r="I4" s="125" t="s">
        <v>17</v>
      </c>
      <c r="J4" s="125"/>
      <c r="K4" s="125"/>
      <c r="L4" s="125"/>
      <c r="M4" s="125" t="s">
        <v>18</v>
      </c>
      <c r="N4" s="125"/>
      <c r="O4" s="125"/>
      <c r="P4" s="131"/>
    </row>
    <row r="5" spans="2:19" ht="47.25" customHeight="1" x14ac:dyDescent="0.2">
      <c r="B5" s="123"/>
      <c r="C5" s="125"/>
      <c r="D5" s="125"/>
      <c r="E5" s="52" t="s">
        <v>19</v>
      </c>
      <c r="F5" s="52" t="s">
        <v>20</v>
      </c>
      <c r="G5" s="52" t="s">
        <v>35</v>
      </c>
      <c r="H5" s="52" t="s">
        <v>34</v>
      </c>
      <c r="I5" s="52" t="s">
        <v>19</v>
      </c>
      <c r="J5" s="52" t="s">
        <v>20</v>
      </c>
      <c r="K5" s="52" t="s">
        <v>35</v>
      </c>
      <c r="L5" s="52" t="s">
        <v>34</v>
      </c>
      <c r="M5" s="52" t="s">
        <v>19</v>
      </c>
      <c r="N5" s="52" t="s">
        <v>20</v>
      </c>
      <c r="O5" s="52" t="s">
        <v>35</v>
      </c>
      <c r="P5" s="53" t="s">
        <v>34</v>
      </c>
    </row>
    <row r="6" spans="2:19" ht="18" hidden="1" customHeight="1" x14ac:dyDescent="0.25">
      <c r="B6" s="36"/>
      <c r="C6" s="19"/>
      <c r="D6" s="20" t="s">
        <v>21</v>
      </c>
      <c r="E6" s="20" t="s">
        <v>22</v>
      </c>
      <c r="F6" s="20" t="s">
        <v>23</v>
      </c>
      <c r="G6" s="20"/>
      <c r="H6" s="20" t="s">
        <v>24</v>
      </c>
      <c r="I6" s="20" t="s">
        <v>22</v>
      </c>
      <c r="J6" s="20" t="s">
        <v>23</v>
      </c>
      <c r="K6" s="20"/>
      <c r="L6" s="20" t="s">
        <v>24</v>
      </c>
      <c r="M6" s="20" t="s">
        <v>25</v>
      </c>
      <c r="N6" s="20" t="s">
        <v>26</v>
      </c>
      <c r="O6" s="20"/>
      <c r="P6" s="21" t="s">
        <v>27</v>
      </c>
    </row>
    <row r="7" spans="2:19" ht="15" x14ac:dyDescent="0.25">
      <c r="B7" s="59">
        <f>k_total_tec_0326!B6</f>
        <v>1</v>
      </c>
      <c r="C7" s="60" t="str">
        <f>k_total_tec_0326!C6</f>
        <v>METROPOLITAN LIFE</v>
      </c>
      <c r="D7" s="47">
        <f>SUM(E7+F7+G7+H7)</f>
        <v>1177142</v>
      </c>
      <c r="E7" s="47">
        <f>I7+M7</f>
        <v>90793</v>
      </c>
      <c r="F7" s="47">
        <f>J7+N7</f>
        <v>258469</v>
      </c>
      <c r="G7" s="47">
        <f>K7+O7</f>
        <v>412011</v>
      </c>
      <c r="H7" s="47">
        <f>L7+P7</f>
        <v>415869</v>
      </c>
      <c r="I7" s="47">
        <v>42065</v>
      </c>
      <c r="J7" s="47">
        <v>119715</v>
      </c>
      <c r="K7" s="47">
        <v>191757</v>
      </c>
      <c r="L7" s="47">
        <v>205270</v>
      </c>
      <c r="M7" s="47">
        <v>48728</v>
      </c>
      <c r="N7" s="47">
        <v>138754</v>
      </c>
      <c r="O7" s="47">
        <v>220254</v>
      </c>
      <c r="P7" s="62">
        <v>210599</v>
      </c>
    </row>
    <row r="8" spans="2:19" ht="15" x14ac:dyDescent="0.25">
      <c r="B8" s="49">
        <f>k_total_tec_0326!B7</f>
        <v>2</v>
      </c>
      <c r="C8" s="60" t="str">
        <f>k_total_tec_0326!C7</f>
        <v>AZT VIITORUL TAU</v>
      </c>
      <c r="D8" s="47">
        <f t="shared" ref="D8:D13" si="0">SUM(E8+F8+G8+H8)</f>
        <v>1721076</v>
      </c>
      <c r="E8" s="47">
        <f t="shared" ref="E8:E13" si="1">I8+M8</f>
        <v>90661</v>
      </c>
      <c r="F8" s="47">
        <f t="shared" ref="F8:F13" si="2">J8+N8</f>
        <v>250861</v>
      </c>
      <c r="G8" s="47">
        <f t="shared" ref="G8:G13" si="3">K8+O8</f>
        <v>575531</v>
      </c>
      <c r="H8" s="47">
        <f t="shared" ref="H8:H13" si="4">L8+P8</f>
        <v>804023</v>
      </c>
      <c r="I8" s="47">
        <v>41993</v>
      </c>
      <c r="J8" s="47">
        <v>116511</v>
      </c>
      <c r="K8" s="47">
        <v>267484</v>
      </c>
      <c r="L8" s="47">
        <v>393654</v>
      </c>
      <c r="M8" s="47">
        <v>48668</v>
      </c>
      <c r="N8" s="47">
        <v>134350</v>
      </c>
      <c r="O8" s="47">
        <v>308047</v>
      </c>
      <c r="P8" s="62">
        <v>410369</v>
      </c>
    </row>
    <row r="9" spans="2:19" ht="15" x14ac:dyDescent="0.25">
      <c r="B9" s="49">
        <f>k_total_tec_0326!B8</f>
        <v>3</v>
      </c>
      <c r="C9" s="63" t="str">
        <f>k_total_tec_0326!C8</f>
        <v>BCR</v>
      </c>
      <c r="D9" s="47">
        <f t="shared" si="0"/>
        <v>836453</v>
      </c>
      <c r="E9" s="47">
        <f t="shared" si="1"/>
        <v>91716</v>
      </c>
      <c r="F9" s="47">
        <f t="shared" si="2"/>
        <v>275148</v>
      </c>
      <c r="G9" s="47">
        <f t="shared" si="3"/>
        <v>275213</v>
      </c>
      <c r="H9" s="47">
        <f t="shared" si="4"/>
        <v>194376</v>
      </c>
      <c r="I9" s="47">
        <v>42450</v>
      </c>
      <c r="J9" s="47">
        <v>127412</v>
      </c>
      <c r="K9" s="47">
        <v>128567</v>
      </c>
      <c r="L9" s="47">
        <v>93317</v>
      </c>
      <c r="M9" s="47">
        <v>49266</v>
      </c>
      <c r="N9" s="47">
        <v>147736</v>
      </c>
      <c r="O9" s="47">
        <v>146646</v>
      </c>
      <c r="P9" s="62">
        <v>101059</v>
      </c>
    </row>
    <row r="10" spans="2:19" ht="15" x14ac:dyDescent="0.25">
      <c r="B10" s="49">
        <f>k_total_tec_0326!B9</f>
        <v>4</v>
      </c>
      <c r="C10" s="63" t="str">
        <f>k_total_tec_0326!C9</f>
        <v>BRD</v>
      </c>
      <c r="D10" s="47">
        <f t="shared" si="0"/>
        <v>625441</v>
      </c>
      <c r="E10" s="47">
        <f t="shared" si="1"/>
        <v>92250</v>
      </c>
      <c r="F10" s="47">
        <f t="shared" si="2"/>
        <v>261995</v>
      </c>
      <c r="G10" s="47">
        <f t="shared" si="3"/>
        <v>182378</v>
      </c>
      <c r="H10" s="47">
        <f t="shared" si="4"/>
        <v>88818</v>
      </c>
      <c r="I10" s="47">
        <v>42755</v>
      </c>
      <c r="J10" s="47">
        <v>121752</v>
      </c>
      <c r="K10" s="47">
        <v>85735</v>
      </c>
      <c r="L10" s="47">
        <v>41324</v>
      </c>
      <c r="M10" s="47">
        <v>49495</v>
      </c>
      <c r="N10" s="47">
        <v>140243</v>
      </c>
      <c r="O10" s="47">
        <v>96643</v>
      </c>
      <c r="P10" s="62">
        <v>47494</v>
      </c>
    </row>
    <row r="11" spans="2:19" ht="15" x14ac:dyDescent="0.25">
      <c r="B11" s="49">
        <f>k_total_tec_0326!B10</f>
        <v>5</v>
      </c>
      <c r="C11" s="63" t="str">
        <f>k_total_tec_0326!C10</f>
        <v>VITAL</v>
      </c>
      <c r="D11" s="47">
        <f t="shared" si="0"/>
        <v>1087139</v>
      </c>
      <c r="E11" s="47">
        <f t="shared" si="1"/>
        <v>90524</v>
      </c>
      <c r="F11" s="47">
        <f t="shared" si="2"/>
        <v>282677</v>
      </c>
      <c r="G11" s="47">
        <f t="shared" si="3"/>
        <v>393760</v>
      </c>
      <c r="H11" s="47">
        <f t="shared" si="4"/>
        <v>320178</v>
      </c>
      <c r="I11" s="47">
        <v>41931</v>
      </c>
      <c r="J11" s="47">
        <v>130562</v>
      </c>
      <c r="K11" s="47">
        <v>181837</v>
      </c>
      <c r="L11" s="47">
        <v>153944</v>
      </c>
      <c r="M11" s="47">
        <v>48593</v>
      </c>
      <c r="N11" s="47">
        <v>152115</v>
      </c>
      <c r="O11" s="47">
        <v>211923</v>
      </c>
      <c r="P11" s="62">
        <v>166234</v>
      </c>
    </row>
    <row r="12" spans="2:19" ht="15" x14ac:dyDescent="0.25">
      <c r="B12" s="49">
        <f>k_total_tec_0326!B11</f>
        <v>6</v>
      </c>
      <c r="C12" s="63" t="str">
        <f>k_total_tec_0326!C11</f>
        <v>ARIPI</v>
      </c>
      <c r="D12" s="47">
        <f t="shared" si="0"/>
        <v>929101</v>
      </c>
      <c r="E12" s="47">
        <f t="shared" si="1"/>
        <v>90441</v>
      </c>
      <c r="F12" s="47">
        <f t="shared" si="2"/>
        <v>249429</v>
      </c>
      <c r="G12" s="47">
        <f t="shared" si="3"/>
        <v>300470</v>
      </c>
      <c r="H12" s="47">
        <f t="shared" si="4"/>
        <v>288761</v>
      </c>
      <c r="I12" s="47">
        <v>41909</v>
      </c>
      <c r="J12" s="47">
        <v>115557</v>
      </c>
      <c r="K12" s="47">
        <v>138941</v>
      </c>
      <c r="L12" s="47">
        <v>139839</v>
      </c>
      <c r="M12" s="47">
        <v>48532</v>
      </c>
      <c r="N12" s="47">
        <v>133872</v>
      </c>
      <c r="O12" s="47">
        <v>161529</v>
      </c>
      <c r="P12" s="62">
        <v>148922</v>
      </c>
    </row>
    <row r="13" spans="2:19" ht="15" x14ac:dyDescent="0.25">
      <c r="B13" s="49">
        <f>k_total_tec_0326!B12</f>
        <v>7</v>
      </c>
      <c r="C13" s="63" t="s">
        <v>38</v>
      </c>
      <c r="D13" s="47">
        <f t="shared" si="0"/>
        <v>2138709</v>
      </c>
      <c r="E13" s="47">
        <f t="shared" si="1"/>
        <v>91244</v>
      </c>
      <c r="F13" s="47">
        <f t="shared" si="2"/>
        <v>302821</v>
      </c>
      <c r="G13" s="47">
        <f t="shared" si="3"/>
        <v>677698</v>
      </c>
      <c r="H13" s="47">
        <f t="shared" si="4"/>
        <v>1066946</v>
      </c>
      <c r="I13" s="47">
        <v>42267</v>
      </c>
      <c r="J13" s="47">
        <v>140848</v>
      </c>
      <c r="K13" s="47">
        <v>325968</v>
      </c>
      <c r="L13" s="47">
        <v>545281</v>
      </c>
      <c r="M13" s="47">
        <v>48977</v>
      </c>
      <c r="N13" s="47">
        <v>161973</v>
      </c>
      <c r="O13" s="47">
        <v>351730</v>
      </c>
      <c r="P13" s="62">
        <v>521665</v>
      </c>
      <c r="Q13" s="4"/>
      <c r="R13" s="4"/>
      <c r="S13" s="4"/>
    </row>
    <row r="14" spans="2:19" ht="15.75" thickBot="1" x14ac:dyDescent="0.3">
      <c r="B14" s="135" t="s">
        <v>46</v>
      </c>
      <c r="C14" s="136"/>
      <c r="D14" s="56">
        <f t="shared" ref="D14:P14" si="5">SUM(D7:D13)</f>
        <v>8515061</v>
      </c>
      <c r="E14" s="56">
        <f t="shared" si="5"/>
        <v>637629</v>
      </c>
      <c r="F14" s="56">
        <f t="shared" si="5"/>
        <v>1881400</v>
      </c>
      <c r="G14" s="56">
        <f t="shared" si="5"/>
        <v>2817061</v>
      </c>
      <c r="H14" s="56">
        <f t="shared" si="5"/>
        <v>3178971</v>
      </c>
      <c r="I14" s="56">
        <f t="shared" si="5"/>
        <v>295370</v>
      </c>
      <c r="J14" s="56">
        <f t="shared" si="5"/>
        <v>872357</v>
      </c>
      <c r="K14" s="56">
        <f t="shared" si="5"/>
        <v>1320289</v>
      </c>
      <c r="L14" s="56">
        <f t="shared" si="5"/>
        <v>1572629</v>
      </c>
      <c r="M14" s="56">
        <f t="shared" si="5"/>
        <v>342259</v>
      </c>
      <c r="N14" s="56">
        <f t="shared" si="5"/>
        <v>1009043</v>
      </c>
      <c r="O14" s="56">
        <f t="shared" si="5"/>
        <v>1496772</v>
      </c>
      <c r="P14" s="58">
        <f t="shared" si="5"/>
        <v>1606342</v>
      </c>
    </row>
    <row r="16" spans="2:19" x14ac:dyDescent="0.2">
      <c r="B16" s="13"/>
      <c r="C16" s="14"/>
      <c r="E16" s="4"/>
      <c r="I16" s="4"/>
    </row>
    <row r="17" spans="2:3" x14ac:dyDescent="0.2">
      <c r="B17" s="17"/>
      <c r="C17" s="17"/>
    </row>
  </sheetData>
  <mergeCells count="10">
    <mergeCell ref="B2:P2"/>
    <mergeCell ref="E3:H3"/>
    <mergeCell ref="B14:C14"/>
    <mergeCell ref="B3:B5"/>
    <mergeCell ref="C3:C5"/>
    <mergeCell ref="I3:P3"/>
    <mergeCell ref="I4:L4"/>
    <mergeCell ref="M4:P4"/>
    <mergeCell ref="D3:D5"/>
    <mergeCell ref="E4:H4"/>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S34" sqref="S34"/>
    </sheetView>
  </sheetViews>
  <sheetFormatPr defaultRowHeight="12.75" x14ac:dyDescent="0.2"/>
  <sheetData/>
  <phoneticPr fontId="1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8"/>
  <sheetViews>
    <sheetView zoomScaleNormal="100" workbookViewId="0">
      <selection activeCell="N17" sqref="N17"/>
    </sheetView>
  </sheetViews>
  <sheetFormatPr defaultRowHeight="12.75" x14ac:dyDescent="0.2"/>
  <cols>
    <col min="2" max="2" width="4.7109375" customWidth="1"/>
    <col min="3" max="3" width="17.28515625" customWidth="1"/>
    <col min="4" max="4" width="21.85546875" customWidth="1"/>
    <col min="5" max="5" width="16.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x14ac:dyDescent="0.25"/>
    <row r="2" spans="2:11" ht="60.75" customHeight="1" thickBot="1" x14ac:dyDescent="0.25">
      <c r="B2" s="115" t="s">
        <v>176</v>
      </c>
      <c r="C2" s="116"/>
      <c r="D2" s="116"/>
      <c r="E2" s="116"/>
      <c r="F2" s="116"/>
      <c r="G2" s="116"/>
      <c r="H2" s="116"/>
      <c r="I2" s="116"/>
      <c r="J2" s="116"/>
      <c r="K2" s="117"/>
    </row>
    <row r="3" spans="2:11" ht="69.75" customHeight="1" x14ac:dyDescent="0.2">
      <c r="B3" s="122" t="s">
        <v>45</v>
      </c>
      <c r="C3" s="124" t="s">
        <v>9</v>
      </c>
      <c r="D3" s="124" t="s">
        <v>40</v>
      </c>
      <c r="E3" s="124" t="s">
        <v>140</v>
      </c>
      <c r="F3" s="124"/>
      <c r="G3" s="124" t="s">
        <v>178</v>
      </c>
      <c r="H3" s="124"/>
      <c r="I3" s="124"/>
      <c r="J3" s="124" t="s">
        <v>141</v>
      </c>
      <c r="K3" s="128"/>
    </row>
    <row r="4" spans="2:11" ht="119.25" customHeight="1" x14ac:dyDescent="0.2">
      <c r="B4" s="123" t="s">
        <v>45</v>
      </c>
      <c r="C4" s="125"/>
      <c r="D4" s="125"/>
      <c r="E4" s="52" t="s">
        <v>51</v>
      </c>
      <c r="F4" s="52" t="s">
        <v>142</v>
      </c>
      <c r="G4" s="52" t="s">
        <v>51</v>
      </c>
      <c r="H4" s="52" t="s">
        <v>143</v>
      </c>
      <c r="I4" s="52" t="s">
        <v>142</v>
      </c>
      <c r="J4" s="52" t="s">
        <v>179</v>
      </c>
      <c r="K4" s="53" t="s">
        <v>180</v>
      </c>
    </row>
    <row r="5" spans="2:11" hidden="1" x14ac:dyDescent="0.2">
      <c r="B5" s="29"/>
      <c r="C5" s="27"/>
      <c r="D5" s="28" t="s">
        <v>144</v>
      </c>
      <c r="E5" s="28" t="s">
        <v>145</v>
      </c>
      <c r="F5" s="27"/>
      <c r="G5" s="28" t="s">
        <v>146</v>
      </c>
      <c r="H5" s="27"/>
      <c r="I5" s="27"/>
      <c r="J5" s="28" t="s">
        <v>147</v>
      </c>
      <c r="K5" s="30" t="s">
        <v>148</v>
      </c>
    </row>
    <row r="6" spans="2:11" ht="15" x14ac:dyDescent="0.25">
      <c r="B6" s="59">
        <f>[1]k_total_tec_0609!A10</f>
        <v>1</v>
      </c>
      <c r="C6" s="60" t="s">
        <v>39</v>
      </c>
      <c r="D6" s="47">
        <v>1177142</v>
      </c>
      <c r="E6" s="47">
        <v>636713</v>
      </c>
      <c r="F6" s="61">
        <f>E6/D6</f>
        <v>0.54089735987671839</v>
      </c>
      <c r="G6" s="47">
        <v>20951</v>
      </c>
      <c r="H6" s="61">
        <f t="shared" ref="H6:H13" si="0">G6/$G$13</f>
        <v>0.13989249824725403</v>
      </c>
      <c r="I6" s="61">
        <f>G6/D6</f>
        <v>1.7798192571499446E-2</v>
      </c>
      <c r="J6" s="47">
        <v>18245</v>
      </c>
      <c r="K6" s="62">
        <v>2706</v>
      </c>
    </row>
    <row r="7" spans="2:11" ht="15" x14ac:dyDescent="0.25">
      <c r="B7" s="49">
        <v>2</v>
      </c>
      <c r="C7" s="60" t="str">
        <f>[1]k_total_tec_0609!B12</f>
        <v>AZT VIITORUL TAU</v>
      </c>
      <c r="D7" s="47">
        <v>1721076</v>
      </c>
      <c r="E7" s="47">
        <v>948561</v>
      </c>
      <c r="F7" s="61">
        <f t="shared" ref="F7:F12" si="1">E7/D7</f>
        <v>0.55114416795074705</v>
      </c>
      <c r="G7" s="47">
        <v>29904</v>
      </c>
      <c r="H7" s="61">
        <f t="shared" si="0"/>
        <v>0.19967282075251228</v>
      </c>
      <c r="I7" s="61">
        <f>G7/D7</f>
        <v>1.737517692420323E-2</v>
      </c>
      <c r="J7" s="47">
        <v>26060</v>
      </c>
      <c r="K7" s="62">
        <v>3844</v>
      </c>
    </row>
    <row r="8" spans="2:11" ht="15" x14ac:dyDescent="0.25">
      <c r="B8" s="49">
        <v>3</v>
      </c>
      <c r="C8" s="63" t="str">
        <f>[1]k_total_tec_0609!B13</f>
        <v>BCR</v>
      </c>
      <c r="D8" s="47">
        <v>836453</v>
      </c>
      <c r="E8" s="47">
        <v>426778</v>
      </c>
      <c r="F8" s="61">
        <f t="shared" si="1"/>
        <v>0.51022352720356079</v>
      </c>
      <c r="G8" s="47">
        <v>14339</v>
      </c>
      <c r="H8" s="61">
        <f t="shared" si="0"/>
        <v>9.5743331218909628E-2</v>
      </c>
      <c r="I8" s="61">
        <f>G8/D8</f>
        <v>1.7142624869538395E-2</v>
      </c>
      <c r="J8" s="47">
        <v>12402</v>
      </c>
      <c r="K8" s="62">
        <v>1937</v>
      </c>
    </row>
    <row r="9" spans="2:11" ht="15" x14ac:dyDescent="0.25">
      <c r="B9" s="49">
        <v>4</v>
      </c>
      <c r="C9" s="63" t="str">
        <f>[1]k_total_tec_0609!B15</f>
        <v>BRD</v>
      </c>
      <c r="D9" s="47">
        <v>625441</v>
      </c>
      <c r="E9" s="47">
        <v>308744</v>
      </c>
      <c r="F9" s="61">
        <f t="shared" si="1"/>
        <v>0.49364208614401678</v>
      </c>
      <c r="G9" s="47">
        <v>10887</v>
      </c>
      <c r="H9" s="61">
        <f t="shared" si="0"/>
        <v>7.2693887089773979E-2</v>
      </c>
      <c r="I9" s="61">
        <v>2.4474098565715047E-2</v>
      </c>
      <c r="J9" s="47">
        <v>9428</v>
      </c>
      <c r="K9" s="62">
        <v>1459</v>
      </c>
    </row>
    <row r="10" spans="2:11" ht="15" x14ac:dyDescent="0.25">
      <c r="B10" s="49">
        <v>5</v>
      </c>
      <c r="C10" s="63" t="str">
        <f>[1]k_total_tec_0609!B16</f>
        <v>VITAL</v>
      </c>
      <c r="D10" s="47">
        <v>1087139</v>
      </c>
      <c r="E10" s="47">
        <v>551559</v>
      </c>
      <c r="F10" s="61">
        <f t="shared" si="1"/>
        <v>0.50734910623204577</v>
      </c>
      <c r="G10" s="47">
        <v>18383</v>
      </c>
      <c r="H10" s="61">
        <f t="shared" si="0"/>
        <v>0.12274563482789703</v>
      </c>
      <c r="I10" s="61">
        <v>2.3634883424390147E-2</v>
      </c>
      <c r="J10" s="47">
        <v>15934</v>
      </c>
      <c r="K10" s="62">
        <v>2449</v>
      </c>
    </row>
    <row r="11" spans="2:11" ht="15" x14ac:dyDescent="0.25">
      <c r="B11" s="49">
        <v>6</v>
      </c>
      <c r="C11" s="63" t="str">
        <f>[1]k_total_tec_0609!B18</f>
        <v>ARIPI</v>
      </c>
      <c r="D11" s="47">
        <v>929101</v>
      </c>
      <c r="E11" s="47">
        <v>485370</v>
      </c>
      <c r="F11" s="61">
        <f t="shared" si="1"/>
        <v>0.52240822041952384</v>
      </c>
      <c r="G11" s="47">
        <v>16092</v>
      </c>
      <c r="H11" s="61">
        <f t="shared" si="0"/>
        <v>0.10744833572597069</v>
      </c>
      <c r="I11" s="61">
        <v>2.388497247862988E-2</v>
      </c>
      <c r="J11" s="47">
        <v>13915</v>
      </c>
      <c r="K11" s="62">
        <v>2177</v>
      </c>
    </row>
    <row r="12" spans="2:11" ht="15" x14ac:dyDescent="0.25">
      <c r="B12" s="49">
        <v>7</v>
      </c>
      <c r="C12" s="63" t="s">
        <v>38</v>
      </c>
      <c r="D12" s="47">
        <v>2138709</v>
      </c>
      <c r="E12" s="47">
        <v>1252629</v>
      </c>
      <c r="F12" s="61">
        <f t="shared" si="1"/>
        <v>0.58569398641890968</v>
      </c>
      <c r="G12" s="47">
        <v>39209</v>
      </c>
      <c r="H12" s="61">
        <f t="shared" si="0"/>
        <v>0.26180349213768239</v>
      </c>
      <c r="I12" s="61">
        <f>G12/D12</f>
        <v>1.8333022398091561E-2</v>
      </c>
      <c r="J12" s="47">
        <v>34500</v>
      </c>
      <c r="K12" s="62">
        <v>4709</v>
      </c>
    </row>
    <row r="13" spans="2:11" ht="15.75" thickBot="1" x14ac:dyDescent="0.3">
      <c r="B13" s="54" t="s">
        <v>46</v>
      </c>
      <c r="C13" s="55"/>
      <c r="D13" s="56">
        <f>SUM(D6:D12)</f>
        <v>8515061</v>
      </c>
      <c r="E13" s="56">
        <f>SUM(E6:E12)</f>
        <v>4610354</v>
      </c>
      <c r="F13" s="57">
        <f>E13/D13</f>
        <v>0.5414352287082852</v>
      </c>
      <c r="G13" s="56">
        <f>SUM(G6:G12)</f>
        <v>149765</v>
      </c>
      <c r="H13" s="57">
        <f t="shared" si="0"/>
        <v>1</v>
      </c>
      <c r="I13" s="57">
        <f>G13/D13</f>
        <v>1.7588247459413384E-2</v>
      </c>
      <c r="J13" s="56">
        <f>SUM(J6:J12)</f>
        <v>130484</v>
      </c>
      <c r="K13" s="58">
        <f>SUM(K6:K12)</f>
        <v>19281</v>
      </c>
    </row>
    <row r="14" spans="2:11" x14ac:dyDescent="0.2">
      <c r="C14" s="9"/>
      <c r="D14" s="4"/>
      <c r="E14" s="4"/>
    </row>
    <row r="15" spans="2:11" ht="14.25" customHeight="1" x14ac:dyDescent="0.2">
      <c r="B15" s="126" t="s">
        <v>149</v>
      </c>
      <c r="C15" s="126"/>
      <c r="D15" s="126"/>
      <c r="E15" s="126"/>
      <c r="F15" s="126"/>
      <c r="G15" s="126"/>
      <c r="H15" s="126"/>
      <c r="I15" s="126"/>
      <c r="J15" s="126"/>
      <c r="K15" s="126"/>
    </row>
    <row r="16" spans="2:11" ht="33.75" customHeight="1" x14ac:dyDescent="0.2">
      <c r="B16" s="129" t="s">
        <v>28</v>
      </c>
      <c r="C16" s="129"/>
      <c r="D16" s="129"/>
      <c r="E16" s="129"/>
      <c r="F16" s="129"/>
      <c r="G16" s="129"/>
      <c r="H16" s="129"/>
      <c r="I16" s="129"/>
      <c r="J16" s="129"/>
      <c r="K16" s="129"/>
    </row>
    <row r="17" spans="2:11" ht="30.75" customHeight="1" x14ac:dyDescent="0.2">
      <c r="B17" s="126" t="s">
        <v>150</v>
      </c>
      <c r="C17" s="126"/>
      <c r="D17" s="126"/>
      <c r="E17" s="126"/>
      <c r="F17" s="126"/>
      <c r="G17" s="126"/>
      <c r="H17" s="126"/>
      <c r="I17" s="126"/>
      <c r="J17" s="126"/>
      <c r="K17" s="126"/>
    </row>
    <row r="18" spans="2:11" ht="212.25" customHeight="1" x14ac:dyDescent="0.2">
      <c r="B18" s="126" t="s">
        <v>181</v>
      </c>
      <c r="C18" s="127"/>
      <c r="D18" s="127"/>
      <c r="E18" s="127"/>
      <c r="F18" s="127"/>
      <c r="G18" s="127"/>
      <c r="H18" s="127"/>
      <c r="I18" s="127"/>
      <c r="J18" s="127"/>
      <c r="K18" s="127"/>
    </row>
  </sheetData>
  <mergeCells count="11">
    <mergeCell ref="B18:K18"/>
    <mergeCell ref="G3:I3"/>
    <mergeCell ref="J3:K3"/>
    <mergeCell ref="B2:K2"/>
    <mergeCell ref="B15:K15"/>
    <mergeCell ref="B16:K16"/>
    <mergeCell ref="B3:B4"/>
    <mergeCell ref="C3:C4"/>
    <mergeCell ref="D3:D4"/>
    <mergeCell ref="E3:F3"/>
    <mergeCell ref="B17:K17"/>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8"/>
  <sheetViews>
    <sheetView zoomScaleNormal="100" workbookViewId="0">
      <selection activeCell="D30" sqref="D30"/>
    </sheetView>
  </sheetViews>
  <sheetFormatPr defaultRowHeight="12.75" x14ac:dyDescent="0.2"/>
  <cols>
    <col min="2" max="2" width="5" customWidth="1"/>
    <col min="3" max="3" width="19.28515625" customWidth="1"/>
    <col min="4" max="4" width="19" customWidth="1"/>
    <col min="5" max="5" width="17.7109375" customWidth="1"/>
    <col min="6" max="6" width="17.5703125" customWidth="1"/>
  </cols>
  <sheetData>
    <row r="1" spans="2:6" ht="13.5" thickBot="1" x14ac:dyDescent="0.25"/>
    <row r="2" spans="2:6" s="2" customFormat="1" ht="59.25" customHeight="1" x14ac:dyDescent="0.2">
      <c r="B2" s="122" t="s">
        <v>182</v>
      </c>
      <c r="C2" s="133"/>
      <c r="D2" s="133"/>
      <c r="E2" s="133"/>
      <c r="F2" s="134"/>
    </row>
    <row r="3" spans="2:6" s="22" customFormat="1" ht="12.75" customHeight="1" x14ac:dyDescent="0.2">
      <c r="B3" s="123" t="s">
        <v>45</v>
      </c>
      <c r="C3" s="125" t="s">
        <v>29</v>
      </c>
      <c r="D3" s="132" t="s">
        <v>157</v>
      </c>
      <c r="E3" s="132" t="s">
        <v>160</v>
      </c>
      <c r="F3" s="130" t="s">
        <v>165</v>
      </c>
    </row>
    <row r="4" spans="2:6" s="22" customFormat="1" ht="30" customHeight="1" x14ac:dyDescent="0.2">
      <c r="B4" s="123"/>
      <c r="C4" s="125"/>
      <c r="D4" s="125"/>
      <c r="E4" s="125"/>
      <c r="F4" s="131"/>
    </row>
    <row r="5" spans="2:6" ht="15" x14ac:dyDescent="0.25">
      <c r="B5" s="59">
        <f>k_total_tec_0326!B6</f>
        <v>1</v>
      </c>
      <c r="C5" s="60" t="str">
        <f>k_total_tec_0326!C6</f>
        <v>METROPOLITAN LIFE</v>
      </c>
      <c r="D5" s="47">
        <v>1173576</v>
      </c>
      <c r="E5" s="47">
        <v>1175956</v>
      </c>
      <c r="F5" s="62">
        <v>1177142</v>
      </c>
    </row>
    <row r="6" spans="2:6" ht="15" x14ac:dyDescent="0.25">
      <c r="B6" s="49">
        <f>k_total_tec_0326!B7</f>
        <v>2</v>
      </c>
      <c r="C6" s="60" t="str">
        <f>k_total_tec_0326!C7</f>
        <v>AZT VIITORUL TAU</v>
      </c>
      <c r="D6" s="47">
        <v>1717844</v>
      </c>
      <c r="E6" s="47">
        <v>1720061</v>
      </c>
      <c r="F6" s="62">
        <v>1721076</v>
      </c>
    </row>
    <row r="7" spans="2:6" ht="15" x14ac:dyDescent="0.25">
      <c r="B7" s="49">
        <f>k_total_tec_0326!B8</f>
        <v>3</v>
      </c>
      <c r="C7" s="63" t="str">
        <f>k_total_tec_0326!C8</f>
        <v>BCR</v>
      </c>
      <c r="D7" s="47">
        <v>832542</v>
      </c>
      <c r="E7" s="47">
        <v>835145</v>
      </c>
      <c r="F7" s="62">
        <v>836453</v>
      </c>
    </row>
    <row r="8" spans="2:6" ht="15" x14ac:dyDescent="0.25">
      <c r="B8" s="49">
        <f>k_total_tec_0326!B9</f>
        <v>4</v>
      </c>
      <c r="C8" s="63" t="str">
        <f>k_total_tec_0326!C9</f>
        <v>BRD</v>
      </c>
      <c r="D8" s="47">
        <v>621459</v>
      </c>
      <c r="E8" s="47">
        <v>624119</v>
      </c>
      <c r="F8" s="62">
        <v>625441</v>
      </c>
    </row>
    <row r="9" spans="2:6" ht="15" x14ac:dyDescent="0.25">
      <c r="B9" s="49">
        <f>k_total_tec_0326!B10</f>
        <v>5</v>
      </c>
      <c r="C9" s="63" t="str">
        <f>k_total_tec_0326!C10</f>
        <v>VITAL</v>
      </c>
      <c r="D9" s="47">
        <v>1083872</v>
      </c>
      <c r="E9" s="47">
        <v>1086112</v>
      </c>
      <c r="F9" s="62">
        <v>1087139</v>
      </c>
    </row>
    <row r="10" spans="2:6" ht="15" x14ac:dyDescent="0.25">
      <c r="B10" s="49">
        <f>k_total_tec_0326!B11</f>
        <v>6</v>
      </c>
      <c r="C10" s="63" t="str">
        <f>k_total_tec_0326!C11</f>
        <v>ARIPI</v>
      </c>
      <c r="D10" s="47">
        <v>925540</v>
      </c>
      <c r="E10" s="47">
        <v>927995</v>
      </c>
      <c r="F10" s="62">
        <v>929101</v>
      </c>
    </row>
    <row r="11" spans="2:6" ht="15" x14ac:dyDescent="0.25">
      <c r="B11" s="49">
        <f>k_total_tec_0326!B12</f>
        <v>7</v>
      </c>
      <c r="C11" s="63" t="str">
        <f>k_total_tec_0326!C12</f>
        <v>NN</v>
      </c>
      <c r="D11" s="47">
        <v>2135169</v>
      </c>
      <c r="E11" s="47">
        <v>2137514</v>
      </c>
      <c r="F11" s="62">
        <v>2138709</v>
      </c>
    </row>
    <row r="12" spans="2:6" ht="15.75" thickBot="1" x14ac:dyDescent="0.3">
      <c r="B12" s="135" t="s">
        <v>43</v>
      </c>
      <c r="C12" s="136"/>
      <c r="D12" s="64">
        <f>SUM(D5:D11)</f>
        <v>8490002</v>
      </c>
      <c r="E12" s="64">
        <f>SUM(E5:E11)</f>
        <v>8506902</v>
      </c>
      <c r="F12" s="65">
        <f>SUM(F5:F11)</f>
        <v>8515061</v>
      </c>
    </row>
    <row r="17" spans="3:3" ht="18" x14ac:dyDescent="0.25">
      <c r="C17" s="1"/>
    </row>
    <row r="18" spans="3:3" ht="18" x14ac:dyDescent="0.25">
      <c r="C18" s="1"/>
    </row>
  </sheetData>
  <mergeCells count="7">
    <mergeCell ref="B12:C12"/>
    <mergeCell ref="B3:B4"/>
    <mergeCell ref="F3:F4"/>
    <mergeCell ref="E3:E4"/>
    <mergeCell ref="D3:D4"/>
    <mergeCell ref="B2:F2"/>
    <mergeCell ref="C3:C4"/>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24"/>
  <sheetViews>
    <sheetView zoomScaleNormal="100" workbookViewId="0">
      <selection activeCell="G22" sqref="G22"/>
    </sheetView>
  </sheetViews>
  <sheetFormatPr defaultRowHeight="12.75" x14ac:dyDescent="0.2"/>
  <cols>
    <col min="2" max="2" width="5.140625" customWidth="1"/>
    <col min="3" max="3" width="17.42578125" customWidth="1"/>
    <col min="4" max="4" width="20.85546875" style="22" customWidth="1"/>
    <col min="5" max="5" width="20.28515625" style="22" customWidth="1"/>
    <col min="6" max="6" width="19.42578125" style="22" customWidth="1"/>
    <col min="7" max="7" width="18.42578125" customWidth="1"/>
    <col min="10" max="10" width="11.140625" bestFit="1" customWidth="1"/>
    <col min="13" max="13" width="16.7109375" customWidth="1"/>
  </cols>
  <sheetData>
    <row r="1" spans="2:13" ht="13.5" thickBot="1" x14ac:dyDescent="0.25"/>
    <row r="2" spans="2:13" ht="59.25" customHeight="1" x14ac:dyDescent="0.2">
      <c r="B2" s="122" t="s">
        <v>183</v>
      </c>
      <c r="C2" s="133"/>
      <c r="D2" s="133"/>
      <c r="E2" s="133"/>
      <c r="F2" s="133"/>
      <c r="G2" s="134"/>
    </row>
    <row r="3" spans="2:13" ht="12.75" customHeight="1" x14ac:dyDescent="0.2">
      <c r="B3" s="123" t="s">
        <v>45</v>
      </c>
      <c r="C3" s="125" t="s">
        <v>29</v>
      </c>
      <c r="D3" s="137" t="s">
        <v>157</v>
      </c>
      <c r="E3" s="137" t="s">
        <v>160</v>
      </c>
      <c r="F3" s="137" t="s">
        <v>165</v>
      </c>
      <c r="G3" s="131" t="s">
        <v>43</v>
      </c>
    </row>
    <row r="4" spans="2:13" s="5" customFormat="1" x14ac:dyDescent="0.2">
      <c r="B4" s="123"/>
      <c r="C4" s="125"/>
      <c r="D4" s="137"/>
      <c r="E4" s="137"/>
      <c r="F4" s="137"/>
      <c r="G4" s="131"/>
    </row>
    <row r="5" spans="2:13" ht="25.5" x14ac:dyDescent="0.2">
      <c r="B5" s="123"/>
      <c r="C5" s="125"/>
      <c r="D5" s="66" t="s">
        <v>184</v>
      </c>
      <c r="E5" s="66" t="s">
        <v>185</v>
      </c>
      <c r="F5" s="66" t="s">
        <v>186</v>
      </c>
      <c r="G5" s="131"/>
    </row>
    <row r="6" spans="2:13" s="10" customFormat="1" ht="15" x14ac:dyDescent="0.25">
      <c r="B6" s="59">
        <f>k_total_tec_0326!B6</f>
        <v>1</v>
      </c>
      <c r="C6" s="60" t="str">
        <f>k_total_tec_0326!C6</f>
        <v>METROPOLITAN LIFE</v>
      </c>
      <c r="D6" s="47">
        <v>49530533.176285826</v>
      </c>
      <c r="E6" s="47">
        <v>55164499.970580734</v>
      </c>
      <c r="F6" s="47">
        <v>55873766.049323484</v>
      </c>
      <c r="G6" s="62">
        <f t="shared" ref="G6:G12" si="0">SUM(D6:F6)</f>
        <v>160568799.19619006</v>
      </c>
    </row>
    <row r="7" spans="2:13" ht="15.75" x14ac:dyDescent="0.25">
      <c r="B7" s="59">
        <f>k_total_tec_0326!B7</f>
        <v>2</v>
      </c>
      <c r="C7" s="60" t="str">
        <f>k_total_tec_0326!C7</f>
        <v>AZT VIITORUL TAU</v>
      </c>
      <c r="D7" s="47">
        <v>71381615.822536319</v>
      </c>
      <c r="E7" s="47">
        <v>79143552.278031662</v>
      </c>
      <c r="F7" s="47">
        <v>79839532.29056713</v>
      </c>
      <c r="G7" s="62">
        <f t="shared" si="0"/>
        <v>230364700.39113513</v>
      </c>
      <c r="M7" s="25"/>
    </row>
    <row r="8" spans="2:13" ht="15.75" x14ac:dyDescent="0.25">
      <c r="B8" s="59">
        <f>k_total_tec_0326!B8</f>
        <v>3</v>
      </c>
      <c r="C8" s="63" t="str">
        <f>k_total_tec_0326!C8</f>
        <v>BCR</v>
      </c>
      <c r="D8" s="47">
        <v>30975080.683156654</v>
      </c>
      <c r="E8" s="47">
        <v>34462782.670092374</v>
      </c>
      <c r="F8" s="47">
        <v>34728049.515401594</v>
      </c>
      <c r="G8" s="62">
        <f t="shared" si="0"/>
        <v>100165912.86865062</v>
      </c>
      <c r="M8" s="25"/>
    </row>
    <row r="9" spans="2:13" ht="15.75" x14ac:dyDescent="0.25">
      <c r="B9" s="59">
        <f>k_total_tec_0326!B9</f>
        <v>4</v>
      </c>
      <c r="C9" s="63" t="str">
        <f>k_total_tec_0326!C9</f>
        <v>BRD</v>
      </c>
      <c r="D9" s="47">
        <v>22046202.591283862</v>
      </c>
      <c r="E9" s="47">
        <v>24844308.353109617</v>
      </c>
      <c r="F9" s="47">
        <v>25031051.338643126</v>
      </c>
      <c r="G9" s="62">
        <f t="shared" si="0"/>
        <v>71921562.283036605</v>
      </c>
      <c r="M9" s="25"/>
    </row>
    <row r="10" spans="2:13" ht="15.75" x14ac:dyDescent="0.25">
      <c r="B10" s="59">
        <f>k_total_tec_0326!B10</f>
        <v>5</v>
      </c>
      <c r="C10" s="63" t="str">
        <f>k_total_tec_0326!C10</f>
        <v>VITAL</v>
      </c>
      <c r="D10" s="47">
        <v>39970418.335296422</v>
      </c>
      <c r="E10" s="47">
        <v>44674234.412693433</v>
      </c>
      <c r="F10" s="47">
        <v>44692695.134823918</v>
      </c>
      <c r="G10" s="62">
        <f t="shared" si="0"/>
        <v>129337347.88281378</v>
      </c>
      <c r="M10" s="25"/>
    </row>
    <row r="11" spans="2:13" ht="15.75" x14ac:dyDescent="0.25">
      <c r="B11" s="59">
        <f>k_total_tec_0326!B11</f>
        <v>6</v>
      </c>
      <c r="C11" s="63" t="str">
        <f>k_total_tec_0326!C11</f>
        <v>ARIPI</v>
      </c>
      <c r="D11" s="47">
        <v>35423673.537495092</v>
      </c>
      <c r="E11" s="47">
        <v>39411256.00643301</v>
      </c>
      <c r="F11" s="47">
        <v>39648379.61807888</v>
      </c>
      <c r="G11" s="62">
        <f t="shared" si="0"/>
        <v>114483309.16200697</v>
      </c>
      <c r="M11" s="25"/>
    </row>
    <row r="12" spans="2:13" ht="15.75" x14ac:dyDescent="0.25">
      <c r="B12" s="59">
        <f>k_total_tec_0326!B12</f>
        <v>7</v>
      </c>
      <c r="C12" s="63" t="str">
        <f>k_total_tec_0326!C12</f>
        <v>NN</v>
      </c>
      <c r="D12" s="47">
        <v>106208049.07734589</v>
      </c>
      <c r="E12" s="47">
        <v>117452866.80918665</v>
      </c>
      <c r="F12" s="47">
        <v>120739487.76508974</v>
      </c>
      <c r="G12" s="62">
        <f t="shared" si="0"/>
        <v>344400403.6516223</v>
      </c>
      <c r="M12" s="25"/>
    </row>
    <row r="13" spans="2:13" ht="16.5" thickBot="1" x14ac:dyDescent="0.3">
      <c r="B13" s="135" t="s">
        <v>43</v>
      </c>
      <c r="C13" s="136"/>
      <c r="D13" s="56">
        <f>SUM(D6:D12)</f>
        <v>355535573.22340012</v>
      </c>
      <c r="E13" s="56">
        <f>SUM(E6:E12)</f>
        <v>395153500.50012749</v>
      </c>
      <c r="F13" s="56">
        <f>SUM(F6:F12)</f>
        <v>400552961.71192789</v>
      </c>
      <c r="G13" s="58">
        <f>SUM(G6:G12)</f>
        <v>1151242035.4354556</v>
      </c>
      <c r="M13" s="25"/>
    </row>
    <row r="14" spans="2:13" ht="21" customHeight="1" x14ac:dyDescent="0.2">
      <c r="M14" s="26"/>
    </row>
    <row r="24" spans="4:7" x14ac:dyDescent="0.2">
      <c r="D24" s="33"/>
      <c r="E24" s="33"/>
      <c r="F24" s="33"/>
      <c r="G24" s="4"/>
    </row>
  </sheetData>
  <mergeCells count="8">
    <mergeCell ref="G3:G5"/>
    <mergeCell ref="B3:B5"/>
    <mergeCell ref="B2:G2"/>
    <mergeCell ref="B13:C13"/>
    <mergeCell ref="C3:C5"/>
    <mergeCell ref="F3:F4"/>
    <mergeCell ref="E3:E4"/>
    <mergeCell ref="D3:D4"/>
  </mergeCells>
  <phoneticPr fontId="16" type="noConversion"/>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7"/>
  <sheetViews>
    <sheetView workbookViewId="0">
      <selection activeCell="O32" sqref="O32"/>
    </sheetView>
  </sheetViews>
  <sheetFormatPr defaultRowHeight="12.75" x14ac:dyDescent="0.2"/>
  <cols>
    <col min="2" max="2" width="10.42578125" bestFit="1" customWidth="1"/>
    <col min="3" max="5" width="14.28515625" bestFit="1" customWidth="1"/>
  </cols>
  <sheetData>
    <row r="1" spans="2:7" ht="13.5" thickBot="1" x14ac:dyDescent="0.25"/>
    <row r="2" spans="2:7" ht="25.5" x14ac:dyDescent="0.2">
      <c r="B2" s="67"/>
      <c r="C2" s="69" t="s">
        <v>158</v>
      </c>
      <c r="D2" s="69" t="s">
        <v>161</v>
      </c>
      <c r="E2" s="70" t="s">
        <v>166</v>
      </c>
    </row>
    <row r="3" spans="2:7" ht="15" x14ac:dyDescent="0.25">
      <c r="B3" s="71" t="s">
        <v>151</v>
      </c>
      <c r="C3" s="47">
        <v>355535573.22340012</v>
      </c>
      <c r="D3" s="47">
        <v>395153501</v>
      </c>
      <c r="E3" s="62">
        <v>400552962</v>
      </c>
    </row>
    <row r="4" spans="2:7" ht="15" hidden="1" x14ac:dyDescent="0.25">
      <c r="B4" s="71"/>
      <c r="C4" s="74"/>
      <c r="D4" s="74"/>
      <c r="E4" s="75"/>
    </row>
    <row r="5" spans="2:7" ht="15" x14ac:dyDescent="0.25">
      <c r="B5" s="71" t="s">
        <v>152</v>
      </c>
      <c r="C5" s="47">
        <v>1811098210</v>
      </c>
      <c r="D5" s="47">
        <v>2014769153</v>
      </c>
      <c r="E5" s="62">
        <v>2087081207</v>
      </c>
    </row>
    <row r="6" spans="2:7" ht="15" x14ac:dyDescent="0.25">
      <c r="B6" s="71" t="s">
        <v>153</v>
      </c>
      <c r="C6" s="76">
        <v>5.0940000000000003</v>
      </c>
      <c r="D6" s="76">
        <v>5.0987</v>
      </c>
      <c r="E6" s="77">
        <v>5.2104999999999997</v>
      </c>
    </row>
    <row r="7" spans="2:7" ht="39" thickBot="1" x14ac:dyDescent="0.25">
      <c r="B7" s="68"/>
      <c r="C7" s="72" t="s">
        <v>159</v>
      </c>
      <c r="D7" s="72" t="s">
        <v>164</v>
      </c>
      <c r="E7" s="73" t="s">
        <v>175</v>
      </c>
      <c r="G7" s="32"/>
    </row>
  </sheetData>
  <phoneticPr fontId="16"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9"/>
  <sheetViews>
    <sheetView zoomScaleNormal="100" workbookViewId="0">
      <selection activeCell="F28" sqref="F28"/>
    </sheetView>
  </sheetViews>
  <sheetFormatPr defaultRowHeight="12.75" x14ac:dyDescent="0.2"/>
  <cols>
    <col min="2" max="2" width="6.140625" customWidth="1"/>
    <col min="3" max="3" width="18" customWidth="1"/>
    <col min="4" max="4" width="23.5703125" customWidth="1"/>
    <col min="5" max="5" width="21.28515625" customWidth="1"/>
    <col min="6" max="6" width="20.28515625" customWidth="1"/>
  </cols>
  <sheetData>
    <row r="1" spans="2:6" ht="13.5" thickBot="1" x14ac:dyDescent="0.25"/>
    <row r="2" spans="2:6" s="2" customFormat="1" ht="42" customHeight="1" x14ac:dyDescent="0.2">
      <c r="B2" s="122" t="s">
        <v>187</v>
      </c>
      <c r="C2" s="133"/>
      <c r="D2" s="133"/>
      <c r="E2" s="133"/>
      <c r="F2" s="134"/>
    </row>
    <row r="3" spans="2:6" ht="12.75" customHeight="1" x14ac:dyDescent="0.2">
      <c r="B3" s="123" t="s">
        <v>45</v>
      </c>
      <c r="C3" s="125" t="s">
        <v>44</v>
      </c>
      <c r="D3" s="132" t="s">
        <v>157</v>
      </c>
      <c r="E3" s="132" t="s">
        <v>160</v>
      </c>
      <c r="F3" s="130" t="s">
        <v>165</v>
      </c>
    </row>
    <row r="4" spans="2:6" x14ac:dyDescent="0.2">
      <c r="B4" s="123"/>
      <c r="C4" s="125"/>
      <c r="D4" s="125"/>
      <c r="E4" s="125"/>
      <c r="F4" s="131"/>
    </row>
    <row r="5" spans="2:6" ht="25.5" x14ac:dyDescent="0.2">
      <c r="B5" s="123"/>
      <c r="C5" s="125"/>
      <c r="D5" s="66" t="s">
        <v>188</v>
      </c>
      <c r="E5" s="66" t="s">
        <v>189</v>
      </c>
      <c r="F5" s="78" t="s">
        <v>190</v>
      </c>
    </row>
    <row r="6" spans="2:6" ht="15" x14ac:dyDescent="0.25">
      <c r="B6" s="59">
        <f>k_total_tec_0326!B6</f>
        <v>1</v>
      </c>
      <c r="C6" s="60" t="str">
        <f>k_total_tec_0326!C6</f>
        <v>METROPOLITAN LIFE</v>
      </c>
      <c r="D6" s="81">
        <f>sume_euro_0326!D6/evolutie_rp_0326!D5</f>
        <v>42.204793874692243</v>
      </c>
      <c r="E6" s="81">
        <f>sume_euro_0326!E6/evolutie_rp_0326!E5</f>
        <v>46.910343559266444</v>
      </c>
      <c r="F6" s="82">
        <f>sume_euro_0326!F6/evolutie_rp_0326!F5</f>
        <v>47.46561251686159</v>
      </c>
    </row>
    <row r="7" spans="2:6" ht="15" x14ac:dyDescent="0.25">
      <c r="B7" s="49">
        <f>k_total_tec_0326!B7</f>
        <v>2</v>
      </c>
      <c r="C7" s="60" t="str">
        <f>k_total_tec_0326!C7</f>
        <v>AZT VIITORUL TAU</v>
      </c>
      <c r="D7" s="81">
        <f>sume_euro_0326!D7/evolutie_rp_0326!D6</f>
        <v>41.553025666205031</v>
      </c>
      <c r="E7" s="81">
        <f>sume_euro_0326!E7/evolutie_rp_0326!E6</f>
        <v>46.012061361795695</v>
      </c>
      <c r="F7" s="82">
        <f>sume_euro_0326!F7/evolutie_rp_0326!F6</f>
        <v>46.389312436270757</v>
      </c>
    </row>
    <row r="8" spans="2:6" ht="15" x14ac:dyDescent="0.25">
      <c r="B8" s="49">
        <f>k_total_tec_0326!B8</f>
        <v>3</v>
      </c>
      <c r="C8" s="63" t="str">
        <f>k_total_tec_0326!C8</f>
        <v>BCR</v>
      </c>
      <c r="D8" s="81">
        <f>sume_euro_0326!D8/evolutie_rp_0326!D7</f>
        <v>37.205427093355837</v>
      </c>
      <c r="E8" s="81">
        <f>sume_euro_0326!E8/evolutie_rp_0326!E7</f>
        <v>41.265627729427074</v>
      </c>
      <c r="F8" s="82">
        <f>sume_euro_0326!F8/evolutie_rp_0326!F7</f>
        <v>41.518231766042554</v>
      </c>
    </row>
    <row r="9" spans="2:6" ht="15" x14ac:dyDescent="0.25">
      <c r="B9" s="49">
        <f>k_total_tec_0326!B9</f>
        <v>4</v>
      </c>
      <c r="C9" s="63" t="str">
        <f>k_total_tec_0326!C9</f>
        <v>BRD</v>
      </c>
      <c r="D9" s="81">
        <f>sume_euro_0326!D9/evolutie_rp_0326!D8</f>
        <v>35.474910800686551</v>
      </c>
      <c r="E9" s="81">
        <f>sume_euro_0326!E9/evolutie_rp_0326!E8</f>
        <v>39.807005319673998</v>
      </c>
      <c r="F9" s="82">
        <f>sume_euro_0326!F9/evolutie_rp_0326!F8</f>
        <v>40.021443011639988</v>
      </c>
    </row>
    <row r="10" spans="2:6" ht="15" x14ac:dyDescent="0.25">
      <c r="B10" s="49">
        <f>k_total_tec_0326!B10</f>
        <v>5</v>
      </c>
      <c r="C10" s="63" t="str">
        <f>k_total_tec_0326!C10</f>
        <v>VITAL</v>
      </c>
      <c r="D10" s="81">
        <f>sume_euro_0326!D10/evolutie_rp_0326!D9</f>
        <v>36.877434176080222</v>
      </c>
      <c r="E10" s="81">
        <f>sume_euro_0326!E10/evolutie_rp_0326!E9</f>
        <v>41.132253775571428</v>
      </c>
      <c r="F10" s="82">
        <f>sume_euro_0326!F10/evolutie_rp_0326!F9</f>
        <v>41.11037791379384</v>
      </c>
    </row>
    <row r="11" spans="2:6" ht="15" x14ac:dyDescent="0.25">
      <c r="B11" s="49">
        <f>k_total_tec_0326!B11</f>
        <v>6</v>
      </c>
      <c r="C11" s="63" t="str">
        <f>k_total_tec_0326!C11</f>
        <v>ARIPI</v>
      </c>
      <c r="D11" s="81">
        <f>sume_euro_0326!D11/evolutie_rp_0326!D10</f>
        <v>38.273519823557159</v>
      </c>
      <c r="E11" s="81">
        <f>sume_euro_0326!E11/evolutie_rp_0326!E10</f>
        <v>42.469254690416449</v>
      </c>
      <c r="F11" s="82">
        <f>sume_euro_0326!F11/evolutie_rp_0326!F10</f>
        <v>42.673917709784924</v>
      </c>
    </row>
    <row r="12" spans="2:6" ht="15" x14ac:dyDescent="0.25">
      <c r="B12" s="49">
        <f>k_total_tec_0326!B12</f>
        <v>7</v>
      </c>
      <c r="C12" s="63" t="str">
        <f>k_total_tec_0326!C12</f>
        <v>NN</v>
      </c>
      <c r="D12" s="81">
        <f>sume_euro_0326!D12/evolutie_rp_0326!D11</f>
        <v>49.742221377954579</v>
      </c>
      <c r="E12" s="81">
        <f>sume_euro_0326!E12/evolutie_rp_0326!E11</f>
        <v>54.948349722709025</v>
      </c>
      <c r="F12" s="82">
        <f>sume_euro_0326!F12/evolutie_rp_0326!F11</f>
        <v>56.454378676617402</v>
      </c>
    </row>
    <row r="13" spans="2:6" ht="15.75" thickBot="1" x14ac:dyDescent="0.3">
      <c r="B13" s="135" t="s">
        <v>43</v>
      </c>
      <c r="C13" s="136"/>
      <c r="D13" s="79">
        <f>sume_euro_0326!D13/evolutie_rp_0326!D12</f>
        <v>41.876971668958397</v>
      </c>
      <c r="E13" s="79">
        <f>sume_euro_0326!E13/evolutie_rp_0326!E12</f>
        <v>46.45092896334382</v>
      </c>
      <c r="F13" s="80">
        <f>sume_euro_0326!F13/evolutie_rp_0326!F12</f>
        <v>47.040527567791692</v>
      </c>
    </row>
    <row r="18" spans="3:3" ht="18" x14ac:dyDescent="0.25">
      <c r="C18" s="1"/>
    </row>
    <row r="19" spans="3:3" ht="18" x14ac:dyDescent="0.25">
      <c r="C19" s="1"/>
    </row>
  </sheetData>
  <mergeCells count="7">
    <mergeCell ref="F3:F4"/>
    <mergeCell ref="E3:E4"/>
    <mergeCell ref="D3:D4"/>
    <mergeCell ref="B2:F2"/>
    <mergeCell ref="B13:C13"/>
    <mergeCell ref="C3:C5"/>
    <mergeCell ref="B3:B5"/>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3"/>
  <sheetViews>
    <sheetView workbookViewId="0">
      <selection activeCell="J21" sqref="J21"/>
    </sheetView>
  </sheetViews>
  <sheetFormatPr defaultRowHeight="12.75" x14ac:dyDescent="0.2"/>
  <cols>
    <col min="2" max="2" width="5" customWidth="1"/>
    <col min="3" max="3" width="17.7109375" customWidth="1"/>
    <col min="4" max="4" width="18.85546875" customWidth="1"/>
    <col min="5" max="6" width="16.5703125" customWidth="1"/>
    <col min="7" max="7" width="16.28515625" customWidth="1"/>
    <col min="8" max="8" width="11.140625" customWidth="1"/>
    <col min="9" max="9" width="9.28515625" customWidth="1"/>
    <col min="10" max="10" width="10.85546875" customWidth="1"/>
    <col min="11" max="11" width="13" customWidth="1"/>
    <col min="12" max="12" width="18.140625" customWidth="1"/>
    <col min="13" max="13" width="24.42578125" customWidth="1"/>
  </cols>
  <sheetData>
    <row r="1" spans="2:15" ht="13.5" thickBot="1" x14ac:dyDescent="0.25"/>
    <row r="2" spans="2:15" s="2" customFormat="1" ht="45" customHeight="1" x14ac:dyDescent="0.25">
      <c r="B2" s="122" t="s">
        <v>191</v>
      </c>
      <c r="C2" s="133"/>
      <c r="D2" s="133"/>
      <c r="E2" s="133"/>
      <c r="F2" s="133"/>
      <c r="G2" s="133"/>
      <c r="H2" s="133"/>
      <c r="I2" s="133"/>
      <c r="J2" s="133"/>
      <c r="K2" s="133"/>
      <c r="L2" s="133"/>
      <c r="M2" s="134"/>
      <c r="N2" s="3"/>
      <c r="O2" s="3"/>
    </row>
    <row r="3" spans="2:15" ht="27" customHeight="1" x14ac:dyDescent="0.2">
      <c r="B3" s="123" t="s">
        <v>45</v>
      </c>
      <c r="C3" s="125" t="s">
        <v>44</v>
      </c>
      <c r="D3" s="125" t="s">
        <v>167</v>
      </c>
      <c r="E3" s="125" t="s">
        <v>168</v>
      </c>
      <c r="F3" s="125" t="s">
        <v>169</v>
      </c>
      <c r="G3" s="125" t="s">
        <v>170</v>
      </c>
      <c r="H3" s="125" t="s">
        <v>31</v>
      </c>
      <c r="I3" s="125"/>
      <c r="J3" s="125"/>
      <c r="K3" s="125"/>
      <c r="L3" s="125" t="s">
        <v>171</v>
      </c>
      <c r="M3" s="131" t="s">
        <v>192</v>
      </c>
    </row>
    <row r="4" spans="2:15" ht="84" customHeight="1" x14ac:dyDescent="0.2">
      <c r="B4" s="138"/>
      <c r="C4" s="139"/>
      <c r="D4" s="139"/>
      <c r="E4" s="139"/>
      <c r="F4" s="139"/>
      <c r="G4" s="125"/>
      <c r="H4" s="52" t="s">
        <v>7</v>
      </c>
      <c r="I4" s="52" t="s">
        <v>8</v>
      </c>
      <c r="J4" s="52" t="s">
        <v>36</v>
      </c>
      <c r="K4" s="52" t="s">
        <v>37</v>
      </c>
      <c r="L4" s="139"/>
      <c r="M4" s="140"/>
    </row>
    <row r="5" spans="2:15" ht="15.75" x14ac:dyDescent="0.25">
      <c r="B5" s="59">
        <f>k_total_tec_0326!B6</f>
        <v>1</v>
      </c>
      <c r="C5" s="60" t="str">
        <f>k_total_tec_0326!C6</f>
        <v>METROPOLITAN LIFE</v>
      </c>
      <c r="D5" s="47">
        <v>1175956</v>
      </c>
      <c r="E5" s="74">
        <v>48</v>
      </c>
      <c r="F5" s="47">
        <v>53</v>
      </c>
      <c r="G5" s="47">
        <v>2</v>
      </c>
      <c r="H5" s="47">
        <v>90</v>
      </c>
      <c r="I5" s="47">
        <v>4</v>
      </c>
      <c r="J5" s="47">
        <v>0</v>
      </c>
      <c r="K5" s="47">
        <v>1</v>
      </c>
      <c r="L5" s="47">
        <v>1264</v>
      </c>
      <c r="M5" s="62">
        <f>D5-E5+F5+G5-H5+I5+L5+J5+K5</f>
        <v>1177142</v>
      </c>
      <c r="N5" s="83"/>
      <c r="O5" s="4"/>
    </row>
    <row r="6" spans="2:15" ht="15.75" x14ac:dyDescent="0.25">
      <c r="B6" s="49">
        <f>k_total_tec_0326!B7</f>
        <v>2</v>
      </c>
      <c r="C6" s="60" t="str">
        <f>k_total_tec_0326!C7</f>
        <v>AZT VIITORUL TAU</v>
      </c>
      <c r="D6" s="47">
        <v>1720061</v>
      </c>
      <c r="E6" s="74">
        <v>82</v>
      </c>
      <c r="F6" s="47">
        <v>11</v>
      </c>
      <c r="G6" s="47">
        <v>8</v>
      </c>
      <c r="H6" s="47">
        <v>191</v>
      </c>
      <c r="I6" s="47">
        <v>5</v>
      </c>
      <c r="J6" s="47">
        <v>0</v>
      </c>
      <c r="K6" s="47">
        <v>0</v>
      </c>
      <c r="L6" s="47">
        <v>1264</v>
      </c>
      <c r="M6" s="62">
        <f t="shared" ref="M6:M11" si="0">D6-E6+F6+G6-H6+I6+L6+J6+K6</f>
        <v>1721076</v>
      </c>
      <c r="N6" s="83"/>
      <c r="O6" s="4"/>
    </row>
    <row r="7" spans="2:15" ht="15.75" x14ac:dyDescent="0.25">
      <c r="B7" s="49">
        <f>k_total_tec_0326!B8</f>
        <v>3</v>
      </c>
      <c r="C7" s="63" t="str">
        <f>k_total_tec_0326!C8</f>
        <v>BCR</v>
      </c>
      <c r="D7" s="47">
        <v>835145</v>
      </c>
      <c r="E7" s="74">
        <v>31</v>
      </c>
      <c r="F7" s="47">
        <v>112</v>
      </c>
      <c r="G7" s="47">
        <v>25</v>
      </c>
      <c r="H7" s="47">
        <v>65</v>
      </c>
      <c r="I7" s="47">
        <v>3</v>
      </c>
      <c r="J7" s="47">
        <v>0</v>
      </c>
      <c r="K7" s="47">
        <v>0</v>
      </c>
      <c r="L7" s="47">
        <v>1264</v>
      </c>
      <c r="M7" s="62">
        <f t="shared" si="0"/>
        <v>836453</v>
      </c>
      <c r="N7" s="83"/>
      <c r="O7" s="4"/>
    </row>
    <row r="8" spans="2:15" ht="15.75" x14ac:dyDescent="0.25">
      <c r="B8" s="49">
        <f>k_total_tec_0326!B9</f>
        <v>4</v>
      </c>
      <c r="C8" s="63" t="str">
        <f>k_total_tec_0326!C9</f>
        <v>BRD</v>
      </c>
      <c r="D8" s="47">
        <v>624119</v>
      </c>
      <c r="E8" s="74">
        <v>43</v>
      </c>
      <c r="F8" s="47">
        <v>131</v>
      </c>
      <c r="G8" s="47">
        <v>2</v>
      </c>
      <c r="H8" s="47">
        <v>45</v>
      </c>
      <c r="I8" s="47">
        <v>1</v>
      </c>
      <c r="J8" s="47">
        <v>0</v>
      </c>
      <c r="K8" s="47">
        <v>0</v>
      </c>
      <c r="L8" s="47">
        <v>1276</v>
      </c>
      <c r="M8" s="62">
        <f t="shared" si="0"/>
        <v>625441</v>
      </c>
      <c r="N8" s="83"/>
      <c r="O8" s="4"/>
    </row>
    <row r="9" spans="2:15" ht="15.75" x14ac:dyDescent="0.25">
      <c r="B9" s="49">
        <f>k_total_tec_0326!B10</f>
        <v>5</v>
      </c>
      <c r="C9" s="63" t="str">
        <f>k_total_tec_0326!C10</f>
        <v>VITAL</v>
      </c>
      <c r="D9" s="47">
        <v>1086112</v>
      </c>
      <c r="E9" s="74">
        <v>140</v>
      </c>
      <c r="F9" s="47">
        <v>0</v>
      </c>
      <c r="G9" s="47">
        <v>1</v>
      </c>
      <c r="H9" s="47">
        <v>101</v>
      </c>
      <c r="I9" s="47">
        <v>2</v>
      </c>
      <c r="J9" s="47">
        <v>1</v>
      </c>
      <c r="K9" s="47">
        <v>0</v>
      </c>
      <c r="L9" s="47">
        <v>1264</v>
      </c>
      <c r="M9" s="62">
        <f t="shared" si="0"/>
        <v>1087139</v>
      </c>
      <c r="N9" s="83"/>
      <c r="O9" s="4"/>
    </row>
    <row r="10" spans="2:15" ht="15.75" x14ac:dyDescent="0.25">
      <c r="B10" s="49">
        <f>k_total_tec_0326!B11</f>
        <v>6</v>
      </c>
      <c r="C10" s="63" t="str">
        <f>k_total_tec_0326!C11</f>
        <v>ARIPI</v>
      </c>
      <c r="D10" s="47">
        <v>927995</v>
      </c>
      <c r="E10" s="74">
        <v>31</v>
      </c>
      <c r="F10" s="47">
        <v>16</v>
      </c>
      <c r="G10" s="47">
        <v>4</v>
      </c>
      <c r="H10" s="47">
        <v>148</v>
      </c>
      <c r="I10" s="47">
        <v>1</v>
      </c>
      <c r="J10" s="47">
        <v>0</v>
      </c>
      <c r="K10" s="47">
        <v>0</v>
      </c>
      <c r="L10" s="47">
        <v>1264</v>
      </c>
      <c r="M10" s="62">
        <f t="shared" si="0"/>
        <v>929101</v>
      </c>
      <c r="N10" s="83"/>
      <c r="O10" s="4"/>
    </row>
    <row r="11" spans="2:15" ht="15.75" x14ac:dyDescent="0.25">
      <c r="B11" s="49">
        <f>k_total_tec_0326!B12</f>
        <v>7</v>
      </c>
      <c r="C11" s="63" t="str">
        <f>k_total_tec_0326!C12</f>
        <v>NN</v>
      </c>
      <c r="D11" s="47">
        <v>2137514</v>
      </c>
      <c r="E11" s="74">
        <v>41</v>
      </c>
      <c r="F11" s="47">
        <v>93</v>
      </c>
      <c r="G11" s="47">
        <v>62</v>
      </c>
      <c r="H11" s="47">
        <v>189</v>
      </c>
      <c r="I11" s="47">
        <v>6</v>
      </c>
      <c r="J11" s="47">
        <v>0</v>
      </c>
      <c r="K11" s="47">
        <v>0</v>
      </c>
      <c r="L11" s="47">
        <v>1264</v>
      </c>
      <c r="M11" s="62">
        <f t="shared" si="0"/>
        <v>2138709</v>
      </c>
      <c r="N11" s="84"/>
      <c r="O11" s="4"/>
    </row>
    <row r="12" spans="2:15" ht="15.75" thickBot="1" x14ac:dyDescent="0.3">
      <c r="B12" s="135" t="s">
        <v>43</v>
      </c>
      <c r="C12" s="136"/>
      <c r="D12" s="56">
        <f t="shared" ref="D12:M12" si="1">SUM(D5:D11)</f>
        <v>8506902</v>
      </c>
      <c r="E12" s="56">
        <f t="shared" si="1"/>
        <v>416</v>
      </c>
      <c r="F12" s="56">
        <f t="shared" si="1"/>
        <v>416</v>
      </c>
      <c r="G12" s="56">
        <f t="shared" si="1"/>
        <v>104</v>
      </c>
      <c r="H12" s="56">
        <f t="shared" si="1"/>
        <v>829</v>
      </c>
      <c r="I12" s="56">
        <f t="shared" si="1"/>
        <v>22</v>
      </c>
      <c r="J12" s="56">
        <f t="shared" si="1"/>
        <v>1</v>
      </c>
      <c r="K12" s="56">
        <f t="shared" si="1"/>
        <v>1</v>
      </c>
      <c r="L12" s="56">
        <f t="shared" si="1"/>
        <v>8860</v>
      </c>
      <c r="M12" s="58">
        <f t="shared" si="1"/>
        <v>8515061</v>
      </c>
      <c r="N12" s="4"/>
      <c r="O12" s="4"/>
    </row>
    <row r="13" spans="2:15" x14ac:dyDescent="0.2">
      <c r="D13" s="4"/>
      <c r="F13" s="4"/>
      <c r="J13" s="4"/>
      <c r="L13" s="4"/>
    </row>
    <row r="14" spans="2:15" x14ac:dyDescent="0.2">
      <c r="F14" s="4"/>
    </row>
    <row r="15" spans="2:15" x14ac:dyDescent="0.2">
      <c r="D15" s="4"/>
    </row>
    <row r="16" spans="2:15" x14ac:dyDescent="0.2">
      <c r="D16" s="4"/>
    </row>
    <row r="17" spans="3:11" x14ac:dyDescent="0.2">
      <c r="D17" s="4"/>
    </row>
    <row r="18" spans="3:11" ht="18" x14ac:dyDescent="0.25">
      <c r="C18" s="1"/>
      <c r="D18" s="1"/>
      <c r="F18" s="4"/>
      <c r="G18" s="4"/>
      <c r="H18" s="4"/>
      <c r="I18" s="4"/>
      <c r="J18" s="4"/>
      <c r="K18" s="4"/>
    </row>
    <row r="19" spans="3:11" ht="18" x14ac:dyDescent="0.25">
      <c r="C19" s="1"/>
      <c r="D19" s="1"/>
      <c r="F19" s="4"/>
      <c r="G19" s="4"/>
      <c r="H19" s="4"/>
      <c r="I19" s="4"/>
      <c r="J19" s="4"/>
      <c r="K19" s="4"/>
    </row>
    <row r="20" spans="3:11" ht="18" x14ac:dyDescent="0.25">
      <c r="C20" s="1"/>
      <c r="D20" s="1"/>
      <c r="F20" s="4"/>
      <c r="G20" s="4"/>
      <c r="H20" s="4"/>
      <c r="I20" s="4"/>
      <c r="J20" s="4"/>
      <c r="K20" s="4"/>
    </row>
    <row r="21" spans="3:11" ht="18" x14ac:dyDescent="0.25">
      <c r="C21" s="1"/>
      <c r="D21" s="1"/>
      <c r="F21" s="4"/>
      <c r="G21" s="4"/>
      <c r="H21" s="4"/>
      <c r="I21" s="4"/>
      <c r="J21" s="4"/>
      <c r="K21" s="4"/>
    </row>
    <row r="22" spans="3:11" ht="18" x14ac:dyDescent="0.25">
      <c r="C22" s="1"/>
      <c r="D22" s="1"/>
      <c r="F22" s="4"/>
      <c r="G22" s="4"/>
      <c r="H22" s="4"/>
      <c r="I22" s="4"/>
      <c r="J22" s="4"/>
      <c r="K22" s="4"/>
    </row>
    <row r="23" spans="3:11" ht="18" x14ac:dyDescent="0.25">
      <c r="C23" s="1"/>
      <c r="D23" s="1"/>
      <c r="F23" s="4"/>
      <c r="G23" s="4"/>
      <c r="H23" s="4"/>
      <c r="I23" s="4"/>
      <c r="J23" s="4"/>
      <c r="K23" s="4"/>
    </row>
    <row r="24" spans="3:11" ht="18" x14ac:dyDescent="0.25">
      <c r="C24" s="1"/>
      <c r="D24" s="1"/>
      <c r="F24" s="4"/>
      <c r="G24" s="4"/>
      <c r="H24" s="4"/>
      <c r="I24" s="4"/>
      <c r="J24" s="4"/>
      <c r="K24" s="4"/>
    </row>
    <row r="25" spans="3:11" ht="18" x14ac:dyDescent="0.25">
      <c r="C25" s="1"/>
      <c r="D25" s="1"/>
      <c r="F25" s="4"/>
      <c r="G25" s="4"/>
      <c r="H25" s="4"/>
      <c r="I25" s="4"/>
      <c r="J25" s="4"/>
      <c r="K25" s="4"/>
    </row>
    <row r="26" spans="3:11" ht="18" x14ac:dyDescent="0.25">
      <c r="C26" s="1"/>
      <c r="D26" s="1"/>
      <c r="F26" s="4"/>
      <c r="G26" s="4"/>
      <c r="H26" s="4"/>
      <c r="I26" s="4"/>
      <c r="J26" s="4"/>
      <c r="K26" s="4"/>
    </row>
    <row r="27" spans="3:11" ht="18" x14ac:dyDescent="0.25">
      <c r="C27" s="1"/>
      <c r="D27" s="1"/>
      <c r="F27" s="4"/>
      <c r="G27" s="4"/>
      <c r="H27" s="4"/>
      <c r="I27" s="4"/>
      <c r="J27" s="4"/>
      <c r="K27" s="4"/>
    </row>
    <row r="28" spans="3:11" ht="18" x14ac:dyDescent="0.25">
      <c r="C28" s="1"/>
      <c r="D28" s="1"/>
      <c r="F28" s="4"/>
      <c r="G28" s="4"/>
      <c r="H28" s="4"/>
      <c r="I28" s="4"/>
      <c r="J28" s="4"/>
      <c r="K28" s="4"/>
    </row>
    <row r="29" spans="3:11" ht="18" x14ac:dyDescent="0.25">
      <c r="C29" s="1"/>
      <c r="D29" s="1"/>
      <c r="F29" s="4"/>
      <c r="G29" s="4"/>
      <c r="H29" s="4"/>
      <c r="I29" s="4"/>
      <c r="J29" s="4"/>
      <c r="K29" s="4"/>
    </row>
    <row r="30" spans="3:11" ht="18" x14ac:dyDescent="0.25">
      <c r="C30" s="1"/>
      <c r="D30" s="1"/>
      <c r="F30" s="4"/>
      <c r="G30" s="4"/>
      <c r="H30" s="4"/>
      <c r="I30" s="4"/>
      <c r="J30" s="4"/>
      <c r="K30" s="4"/>
    </row>
    <row r="31" spans="3:11" ht="18" x14ac:dyDescent="0.25">
      <c r="C31" s="1"/>
      <c r="D31" s="1"/>
      <c r="F31" s="4"/>
      <c r="G31" s="4"/>
      <c r="H31" s="4"/>
      <c r="I31" s="4"/>
      <c r="J31" s="4"/>
      <c r="K31" s="4"/>
    </row>
    <row r="32" spans="3:11" ht="18" x14ac:dyDescent="0.25">
      <c r="C32" s="1"/>
      <c r="D32" s="1"/>
      <c r="F32" s="4"/>
      <c r="G32" s="4"/>
      <c r="H32" s="4"/>
      <c r="I32" s="4"/>
      <c r="J32" s="4"/>
      <c r="K32" s="4"/>
    </row>
    <row r="33" spans="3:11" ht="18" x14ac:dyDescent="0.25">
      <c r="C33" s="1"/>
      <c r="D33" s="1"/>
      <c r="F33" s="4"/>
      <c r="G33" s="4"/>
      <c r="H33" s="4"/>
      <c r="I33" s="4"/>
      <c r="J33" s="4"/>
      <c r="K33" s="4"/>
    </row>
  </sheetData>
  <mergeCells count="11">
    <mergeCell ref="B2:M2"/>
    <mergeCell ref="E3:E4"/>
    <mergeCell ref="F3:F4"/>
    <mergeCell ref="B3:B4"/>
    <mergeCell ref="B12:C12"/>
    <mergeCell ref="L3:L4"/>
    <mergeCell ref="C3:C4"/>
    <mergeCell ref="M3:M4"/>
    <mergeCell ref="D3:D4"/>
    <mergeCell ref="G3:G4"/>
    <mergeCell ref="H3:K3"/>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3"/>
  <sheetViews>
    <sheetView workbookViewId="0">
      <selection activeCell="H33" sqref="H33"/>
    </sheetView>
  </sheetViews>
  <sheetFormatPr defaultRowHeight="12.75" x14ac:dyDescent="0.2"/>
  <cols>
    <col min="2" max="4" width="16.140625" customWidth="1"/>
  </cols>
  <sheetData>
    <row r="1" spans="2:4" ht="13.5" thickBot="1" x14ac:dyDescent="0.25"/>
    <row r="2" spans="2:4" x14ac:dyDescent="0.2">
      <c r="B2" s="85" t="s">
        <v>157</v>
      </c>
      <c r="C2" s="69" t="s">
        <v>160</v>
      </c>
      <c r="D2" s="70" t="s">
        <v>165</v>
      </c>
    </row>
    <row r="3" spans="2:4" ht="15.75" thickBot="1" x14ac:dyDescent="0.3">
      <c r="B3" s="86">
        <v>8490002</v>
      </c>
      <c r="C3" s="87">
        <v>8506902</v>
      </c>
      <c r="D3" s="88">
        <v>8515061</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6"/>
  <sheetViews>
    <sheetView workbookViewId="0">
      <selection activeCell="K36" sqref="K36"/>
    </sheetView>
  </sheetViews>
  <sheetFormatPr defaultRowHeight="12.75" x14ac:dyDescent="0.2"/>
  <cols>
    <col min="2" max="4" width="16.7109375" customWidth="1"/>
  </cols>
  <sheetData>
    <row r="1" spans="2:4" ht="13.5" thickBot="1" x14ac:dyDescent="0.25"/>
    <row r="2" spans="2:4" x14ac:dyDescent="0.2">
      <c r="B2" s="85" t="s">
        <v>157</v>
      </c>
      <c r="C2" s="69" t="s">
        <v>160</v>
      </c>
      <c r="D2" s="70" t="s">
        <v>165</v>
      </c>
    </row>
    <row r="3" spans="2:4" ht="15.75" thickBot="1" x14ac:dyDescent="0.3">
      <c r="B3" s="86">
        <v>4590650</v>
      </c>
      <c r="C3" s="87">
        <v>4608253</v>
      </c>
      <c r="D3" s="88">
        <v>4617113</v>
      </c>
    </row>
    <row r="6" spans="2:4" x14ac:dyDescent="0.2">
      <c r="B6" s="4"/>
      <c r="C6" s="4"/>
      <c r="D6" s="4"/>
    </row>
  </sheetData>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k_total_tec_0326</vt:lpstr>
      <vt:lpstr>regularizati_0326</vt:lpstr>
      <vt:lpstr>evolutie_rp_0326</vt:lpstr>
      <vt:lpstr>sume_euro_0326</vt:lpstr>
      <vt:lpstr>sume_euro_0326_graf</vt:lpstr>
      <vt:lpstr>evolutie_contrib_0326</vt:lpstr>
      <vt:lpstr>part_fonduri_0326</vt:lpstr>
      <vt:lpstr>evolutie_rp_0326_graf</vt:lpstr>
      <vt:lpstr>evolutie_aleatorii_0326_graf</vt:lpstr>
      <vt:lpstr>participanti_judete_0326</vt:lpstr>
      <vt:lpstr>participanti_jud_dom_0326</vt:lpstr>
      <vt:lpstr>conturi_goale_0326</vt:lpstr>
      <vt:lpstr>rp_sexe_0326</vt:lpstr>
      <vt:lpstr>Sheet2</vt:lpstr>
      <vt:lpstr>rp_varste_sexe_0326</vt:lpstr>
      <vt:lpstr>Sheet1</vt:lpstr>
      <vt:lpstr>evolutie_contrib_0326!Print_Area</vt:lpstr>
      <vt:lpstr>evolutie_rp_0326!Print_Area</vt:lpstr>
      <vt:lpstr>k_total_tec_0326!Print_Area</vt:lpstr>
      <vt:lpstr>part_fonduri_0326!Print_Area</vt:lpstr>
      <vt:lpstr>participanti_judete_0326!Print_Area</vt:lpstr>
      <vt:lpstr>rp_sexe_0326!Print_Area</vt:lpstr>
      <vt:lpstr>rp_varste_sexe_0326!Print_Area</vt:lpstr>
      <vt:lpstr>sume_euro_0326!Print_Area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2026-06-09T13:43:29Z</cp:lastPrinted>
  <dcterms:created xsi:type="dcterms:W3CDTF">2008-08-08T07:39:32Z</dcterms:created>
  <dcterms:modified xsi:type="dcterms:W3CDTF">2026-06-09T14:02:09Z</dcterms:modified>
</cp:coreProperties>
</file>