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E:\PORTAL_CRISTINA\PILONUL II\2026\aprilie 20\"/>
    </mc:Choice>
  </mc:AlternateContent>
  <xr:revisionPtr revIDLastSave="0" documentId="13_ncr:1_{CA78B746-2FAD-4D0F-9786-641CA8D2A62D}" xr6:coauthVersionLast="47" xr6:coauthVersionMax="47" xr10:uidLastSave="{00000000-0000-0000-0000-000000000000}"/>
  <bookViews>
    <workbookView xWindow="-120" yWindow="-120" windowWidth="29040" windowHeight="15720" tabRatio="860" xr2:uid="{00000000-000D-0000-FFFF-FFFF00000000}"/>
  </bookViews>
  <sheets>
    <sheet name="k_total_tec_0226" sheetId="23" r:id="rId1"/>
    <sheet name="regularizati_0226" sheetId="31" r:id="rId2"/>
    <sheet name="evolutie_rp_0226" sheetId="1" r:id="rId3"/>
    <sheet name="sume_euro_0226" sheetId="15" r:id="rId4"/>
    <sheet name="sume_euro_0226_graf" sheetId="16" r:id="rId5"/>
    <sheet name="evolutie_contrib_0226" sheetId="25" r:id="rId6"/>
    <sheet name="part_fonduri_0226" sheetId="24" r:id="rId7"/>
    <sheet name="evolutie_rp_0226_graf" sheetId="13" r:id="rId8"/>
    <sheet name="evolutie_aleatorii_0226_graf" sheetId="14" r:id="rId9"/>
    <sheet name="participanti_judete_0226" sheetId="17" r:id="rId10"/>
    <sheet name="participanti_jud_dom_0226" sheetId="32" r:id="rId11"/>
    <sheet name="conturi_goale_0226" sheetId="30" r:id="rId12"/>
    <sheet name="rp_sexe_0226" sheetId="26" r:id="rId13"/>
    <sheet name="Sheet2" sheetId="34" r:id="rId14"/>
    <sheet name="rp_varste_sexe_0226" sheetId="28" r:id="rId15"/>
    <sheet name="Sheet1" sheetId="33" r:id="rId16"/>
  </sheets>
  <externalReferences>
    <externalReference r:id="rId17"/>
  </externalReferences>
  <definedNames>
    <definedName name="_xlnm.Print_Area" localSheetId="5">evolutie_contrib_0226!#REF!</definedName>
    <definedName name="_xlnm.Print_Area" localSheetId="2">evolutie_rp_0226!#REF!</definedName>
    <definedName name="_xlnm.Print_Area" localSheetId="0">k_total_tec_0226!$B$2:$K$16</definedName>
    <definedName name="_xlnm.Print_Area" localSheetId="6">part_fonduri_0226!$B$2:$M$12</definedName>
    <definedName name="_xlnm.Print_Area" localSheetId="9">participanti_judete_0226!$B$2:$E$48</definedName>
    <definedName name="_xlnm.Print_Area" localSheetId="12">rp_sexe_0226!$B$2:$F$12</definedName>
    <definedName name="_xlnm.Print_Area" localSheetId="14">rp_varste_sexe_0226!$B$2:$P$14</definedName>
    <definedName name="_xlnm.Print_Area" localSheetId="3">sume_euro_0226!#REF!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5" i="15" l="1"/>
  <c r="F25" i="15"/>
  <c r="D25" i="15"/>
  <c r="O13" i="15"/>
  <c r="N13" i="15"/>
  <c r="M13" i="15"/>
  <c r="L13" i="15"/>
  <c r="K13" i="15"/>
  <c r="J13" i="15"/>
  <c r="I13" i="15"/>
  <c r="H13" i="15"/>
  <c r="G13" i="15"/>
  <c r="F13" i="15"/>
  <c r="E13" i="15"/>
  <c r="D13" i="15"/>
  <c r="P12" i="15"/>
  <c r="P11" i="15"/>
  <c r="P10" i="15"/>
  <c r="P9" i="15"/>
  <c r="P8" i="15"/>
  <c r="P7" i="15"/>
  <c r="P6" i="15"/>
  <c r="P13" i="15" s="1"/>
  <c r="E23" i="1"/>
  <c r="D23" i="1"/>
  <c r="O12" i="1"/>
  <c r="N12" i="1"/>
  <c r="M12" i="1"/>
  <c r="L12" i="1"/>
  <c r="K12" i="1"/>
  <c r="J12" i="1"/>
  <c r="I12" i="1"/>
  <c r="H12" i="1"/>
  <c r="G12" i="1"/>
  <c r="F12" i="1"/>
  <c r="E12" i="1"/>
  <c r="D12" i="1"/>
  <c r="D48" i="17"/>
  <c r="E41" i="17" s="1"/>
  <c r="E8" i="28"/>
  <c r="F8" i="28"/>
  <c r="G8" i="28"/>
  <c r="H8" i="28"/>
  <c r="E9" i="28"/>
  <c r="F9" i="28"/>
  <c r="G9" i="28"/>
  <c r="G14" i="28" s="1"/>
  <c r="H9" i="28"/>
  <c r="E10" i="28"/>
  <c r="F10" i="28"/>
  <c r="G10" i="28"/>
  <c r="H10" i="28"/>
  <c r="E11" i="28"/>
  <c r="F11" i="28"/>
  <c r="D11" i="28" s="1"/>
  <c r="G11" i="28"/>
  <c r="H11" i="28"/>
  <c r="E12" i="28"/>
  <c r="F12" i="28"/>
  <c r="G12" i="28"/>
  <c r="H12" i="28"/>
  <c r="E13" i="28"/>
  <c r="F13" i="28"/>
  <c r="G13" i="28"/>
  <c r="H13" i="28"/>
  <c r="D13" i="28"/>
  <c r="M7" i="24"/>
  <c r="D6" i="26"/>
  <c r="D7" i="26"/>
  <c r="D8" i="26"/>
  <c r="D9" i="26"/>
  <c r="D10" i="26"/>
  <c r="D11" i="26"/>
  <c r="E7" i="28"/>
  <c r="F7" i="28"/>
  <c r="G7" i="28"/>
  <c r="H7" i="28"/>
  <c r="F7" i="31"/>
  <c r="F8" i="31"/>
  <c r="F9" i="31"/>
  <c r="F10" i="31"/>
  <c r="F11" i="31"/>
  <c r="F12" i="31"/>
  <c r="F6" i="31"/>
  <c r="G13" i="31"/>
  <c r="H12" i="31" s="1"/>
  <c r="I8" i="31"/>
  <c r="M5" i="24"/>
  <c r="M6" i="24"/>
  <c r="M8" i="24"/>
  <c r="M9" i="24"/>
  <c r="M10" i="24"/>
  <c r="M11" i="24"/>
  <c r="D53" i="32"/>
  <c r="J12" i="24"/>
  <c r="L12" i="24"/>
  <c r="K12" i="24"/>
  <c r="F13" i="23"/>
  <c r="K14" i="28"/>
  <c r="O14" i="28"/>
  <c r="K7" i="23"/>
  <c r="K8" i="23"/>
  <c r="K9" i="23"/>
  <c r="K10" i="23"/>
  <c r="K11" i="23"/>
  <c r="K12" i="23"/>
  <c r="K6" i="23"/>
  <c r="I6" i="23"/>
  <c r="I7" i="23"/>
  <c r="I8" i="23"/>
  <c r="I9" i="23"/>
  <c r="I10" i="23"/>
  <c r="I11" i="23"/>
  <c r="I12" i="23"/>
  <c r="D12" i="24"/>
  <c r="E13" i="23"/>
  <c r="D13" i="23"/>
  <c r="D5" i="26"/>
  <c r="E12" i="26"/>
  <c r="F12" i="26"/>
  <c r="K13" i="31"/>
  <c r="J13" i="31"/>
  <c r="D13" i="31"/>
  <c r="F13" i="31" s="1"/>
  <c r="E13" i="31"/>
  <c r="I12" i="31"/>
  <c r="C11" i="31"/>
  <c r="C10" i="31"/>
  <c r="C9" i="31"/>
  <c r="C8" i="31"/>
  <c r="I7" i="31"/>
  <c r="C7" i="31"/>
  <c r="I6" i="31"/>
  <c r="B6" i="31"/>
  <c r="J13" i="23"/>
  <c r="G13" i="23"/>
  <c r="H13" i="23"/>
  <c r="C12" i="28"/>
  <c r="C11" i="28"/>
  <c r="C10" i="28"/>
  <c r="C9" i="28"/>
  <c r="C8" i="28"/>
  <c r="C7" i="28"/>
  <c r="B7" i="28"/>
  <c r="C10" i="26"/>
  <c r="C9" i="26"/>
  <c r="C8" i="26"/>
  <c r="C7" i="26"/>
  <c r="C6" i="26"/>
  <c r="C5" i="26"/>
  <c r="B5" i="26"/>
  <c r="C11" i="24"/>
  <c r="C10" i="24"/>
  <c r="C9" i="24"/>
  <c r="C8" i="24"/>
  <c r="C7" i="24"/>
  <c r="C6" i="24"/>
  <c r="C5" i="24"/>
  <c r="B5" i="24"/>
  <c r="E12" i="24"/>
  <c r="F12" i="24"/>
  <c r="G12" i="24"/>
  <c r="H12" i="24"/>
  <c r="I12" i="24"/>
  <c r="I14" i="28"/>
  <c r="J14" i="28"/>
  <c r="L14" i="28"/>
  <c r="M14" i="28"/>
  <c r="N14" i="28"/>
  <c r="P14" i="28"/>
  <c r="B6" i="26"/>
  <c r="E25" i="17"/>
  <c r="E30" i="17"/>
  <c r="E20" i="17"/>
  <c r="H13" i="31"/>
  <c r="B8" i="28"/>
  <c r="B6" i="24"/>
  <c r="B9" i="28"/>
  <c r="B7" i="24"/>
  <c r="B7" i="26"/>
  <c r="B8" i="26"/>
  <c r="B8" i="24"/>
  <c r="B10" i="28"/>
  <c r="B9" i="26"/>
  <c r="B9" i="24"/>
  <c r="B11" i="28"/>
  <c r="B12" i="28"/>
  <c r="B10" i="24"/>
  <c r="B10" i="26"/>
  <c r="B11" i="26"/>
  <c r="B11" i="24"/>
  <c r="B13" i="28"/>
  <c r="E14" i="28" l="1"/>
  <c r="D7" i="28"/>
  <c r="D10" i="28"/>
  <c r="H14" i="28"/>
  <c r="D12" i="28"/>
  <c r="F14" i="28"/>
  <c r="D9" i="28"/>
  <c r="D8" i="28"/>
  <c r="D12" i="26"/>
  <c r="E40" i="17"/>
  <c r="E32" i="17"/>
  <c r="E27" i="17"/>
  <c r="E18" i="17"/>
  <c r="E28" i="17"/>
  <c r="E5" i="17"/>
  <c r="E47" i="17"/>
  <c r="E44" i="17"/>
  <c r="E11" i="17"/>
  <c r="E14" i="17"/>
  <c r="E16" i="17"/>
  <c r="E6" i="17"/>
  <c r="E8" i="17"/>
  <c r="E21" i="17"/>
  <c r="E43" i="17"/>
  <c r="E33" i="17"/>
  <c r="E10" i="17"/>
  <c r="E34" i="17"/>
  <c r="E39" i="17"/>
  <c r="E38" i="17"/>
  <c r="E42" i="17"/>
  <c r="E35" i="17"/>
  <c r="E22" i="17"/>
  <c r="E12" i="17"/>
  <c r="E9" i="17"/>
  <c r="E26" i="17"/>
  <c r="E36" i="17"/>
  <c r="E46" i="17"/>
  <c r="E7" i="17"/>
  <c r="E29" i="17"/>
  <c r="E23" i="17"/>
  <c r="E37" i="17"/>
  <c r="E17" i="17"/>
  <c r="E45" i="17"/>
  <c r="E48" i="17"/>
  <c r="E19" i="17"/>
  <c r="E15" i="17"/>
  <c r="E13" i="17"/>
  <c r="E31" i="17"/>
  <c r="E24" i="17"/>
  <c r="M12" i="24"/>
  <c r="H7" i="31"/>
  <c r="H8" i="31"/>
  <c r="H10" i="31"/>
  <c r="H6" i="31"/>
  <c r="H11" i="31"/>
  <c r="H9" i="31"/>
  <c r="I13" i="31"/>
  <c r="K13" i="23"/>
  <c r="I13" i="23"/>
  <c r="D14" i="28" l="1"/>
</calcChain>
</file>

<file path=xl/sharedStrings.xml><?xml version="1.0" encoding="utf-8"?>
<sst xmlns="http://schemas.openxmlformats.org/spreadsheetml/2006/main" count="519" uniqueCount="287">
  <si>
    <t>Venit asigurat  (RON)</t>
  </si>
  <si>
    <t>Venit asigurat  (EUR)</t>
  </si>
  <si>
    <t>Sume curente</t>
  </si>
  <si>
    <t>Restante</t>
  </si>
  <si>
    <t>AZT VIITORUL TAU</t>
  </si>
  <si>
    <t>VITAL</t>
  </si>
  <si>
    <t>ARIPI</t>
  </si>
  <si>
    <t>Invalidari</t>
  </si>
  <si>
    <t>Afilieri</t>
  </si>
  <si>
    <t>Denumire Fond</t>
  </si>
  <si>
    <t>tot_rec</t>
  </si>
  <si>
    <t>sume_tot</t>
  </si>
  <si>
    <t>sume_crt</t>
  </si>
  <si>
    <t>sume_rest</t>
  </si>
  <si>
    <t>venit_asig</t>
  </si>
  <si>
    <t>femei</t>
  </si>
  <si>
    <t>barbati</t>
  </si>
  <si>
    <t>Femei</t>
  </si>
  <si>
    <t>Barbati</t>
  </si>
  <si>
    <t>15-25 ani</t>
  </si>
  <si>
    <t>25-35 ani</t>
  </si>
  <si>
    <t>numar</t>
  </si>
  <si>
    <t>f1525</t>
  </si>
  <si>
    <t>f2535</t>
  </si>
  <si>
    <t>f3545</t>
  </si>
  <si>
    <t>m1525</t>
  </si>
  <si>
    <t>m2535</t>
  </si>
  <si>
    <t>m3545</t>
  </si>
  <si>
    <t>(**) Se refera la participantii care, prin actualizare cu declaratiile primite de la angajatori la luna de referinta, dar aferente lunilor anterioare, au suferit o crestere a venitului asigurat aferent lunilor anterioare sau au fost declarati acum, desi la luni anterioare nu figurau in declaratii.</t>
  </si>
  <si>
    <t>Denumire fond de pensii administrat privat</t>
  </si>
  <si>
    <t>Luna de referinta</t>
  </si>
  <si>
    <t xml:space="preserve">COMENZI </t>
  </si>
  <si>
    <t>Denumire CTP</t>
  </si>
  <si>
    <t>Alte nationalitati</t>
  </si>
  <si>
    <t>peste 45 de ani</t>
  </si>
  <si>
    <t>35-45 ani</t>
  </si>
  <si>
    <t>Preluati MapN acte aderare</t>
  </si>
  <si>
    <t>Preluati MapN repartizare aleatorie</t>
  </si>
  <si>
    <t>NN</t>
  </si>
  <si>
    <t>METROPOLITAN LIFE</t>
  </si>
  <si>
    <t>Numar participanti in registrul participantilor</t>
  </si>
  <si>
    <t>BCR</t>
  </si>
  <si>
    <t>BRD</t>
  </si>
  <si>
    <t>Total</t>
  </si>
  <si>
    <t>Fond</t>
  </si>
  <si>
    <t>Nr. crt.</t>
  </si>
  <si>
    <t>TOTAL</t>
  </si>
  <si>
    <t>Judet</t>
  </si>
  <si>
    <t>Numar de participanti</t>
  </si>
  <si>
    <t>Cod</t>
  </si>
  <si>
    <t>Denumire</t>
  </si>
  <si>
    <t>abs.</t>
  </si>
  <si>
    <t>rel.</t>
  </si>
  <si>
    <t>NEDECLARATI</t>
  </si>
  <si>
    <t>011</t>
  </si>
  <si>
    <t>ALBA</t>
  </si>
  <si>
    <t>021</t>
  </si>
  <si>
    <t>ARAD</t>
  </si>
  <si>
    <t>031</t>
  </si>
  <si>
    <t>ARGES</t>
  </si>
  <si>
    <t>041</t>
  </si>
  <si>
    <t>BACAU</t>
  </si>
  <si>
    <t>051</t>
  </si>
  <si>
    <t>BIHOR</t>
  </si>
  <si>
    <t>061</t>
  </si>
  <si>
    <t>BISTRITA</t>
  </si>
  <si>
    <t>071</t>
  </si>
  <si>
    <t>BOTOSANI</t>
  </si>
  <si>
    <t>081</t>
  </si>
  <si>
    <t>BRASOV</t>
  </si>
  <si>
    <t>091</t>
  </si>
  <si>
    <t>BRAILA</t>
  </si>
  <si>
    <t>101</t>
  </si>
  <si>
    <t>BUZAU</t>
  </si>
  <si>
    <t>111</t>
  </si>
  <si>
    <t>CARAS SEVERIN</t>
  </si>
  <si>
    <t>121</t>
  </si>
  <si>
    <t>CLUJ</t>
  </si>
  <si>
    <t>131</t>
  </si>
  <si>
    <t>CONSTANTA</t>
  </si>
  <si>
    <t>141</t>
  </si>
  <si>
    <t>COVASNA</t>
  </si>
  <si>
    <t>151</t>
  </si>
  <si>
    <t>DIMBOVITA</t>
  </si>
  <si>
    <t>161</t>
  </si>
  <si>
    <t>DOLJ</t>
  </si>
  <si>
    <t>171</t>
  </si>
  <si>
    <t>GALATI</t>
  </si>
  <si>
    <t>181</t>
  </si>
  <si>
    <t>GORJ</t>
  </si>
  <si>
    <t>191</t>
  </si>
  <si>
    <t>HARGHITA</t>
  </si>
  <si>
    <t>201</t>
  </si>
  <si>
    <t>HUNEDOARA</t>
  </si>
  <si>
    <t>211</t>
  </si>
  <si>
    <t>IALOMITA</t>
  </si>
  <si>
    <t>221</t>
  </si>
  <si>
    <t>IASI</t>
  </si>
  <si>
    <t>231</t>
  </si>
  <si>
    <t>GIURGIU</t>
  </si>
  <si>
    <t>241</t>
  </si>
  <si>
    <t>MARAMURES</t>
  </si>
  <si>
    <t>251</t>
  </si>
  <si>
    <t>MEHEDINTI</t>
  </si>
  <si>
    <t>261</t>
  </si>
  <si>
    <t>MURES</t>
  </si>
  <si>
    <t>271</t>
  </si>
  <si>
    <t>NEAMT</t>
  </si>
  <si>
    <t>281</t>
  </si>
  <si>
    <t>OLT</t>
  </si>
  <si>
    <t>291</t>
  </si>
  <si>
    <t>PRAHOVA</t>
  </si>
  <si>
    <t>301</t>
  </si>
  <si>
    <t>SATU MARE</t>
  </si>
  <si>
    <t>311</t>
  </si>
  <si>
    <t>SALAJ</t>
  </si>
  <si>
    <t>321</t>
  </si>
  <si>
    <t>SIBIU</t>
  </si>
  <si>
    <t>331</t>
  </si>
  <si>
    <t>SUCEAVA</t>
  </si>
  <si>
    <t>341</t>
  </si>
  <si>
    <t>TELEORMAN</t>
  </si>
  <si>
    <t>351</t>
  </si>
  <si>
    <t>TIMIS</t>
  </si>
  <si>
    <t>361</t>
  </si>
  <si>
    <t>TULCEA</t>
  </si>
  <si>
    <t>371</t>
  </si>
  <si>
    <t>VASLUI</t>
  </si>
  <si>
    <t>381</t>
  </si>
  <si>
    <t>VILCEA</t>
  </si>
  <si>
    <t>391</t>
  </si>
  <si>
    <t>VRANCEA</t>
  </si>
  <si>
    <t>401</t>
  </si>
  <si>
    <t>CALARASI</t>
  </si>
  <si>
    <t>411</t>
  </si>
  <si>
    <t>BUCURESTI</t>
  </si>
  <si>
    <t>471</t>
  </si>
  <si>
    <t>ILFOV</t>
  </si>
  <si>
    <t/>
  </si>
  <si>
    <t>Numar asigurati in registrul participantilor</t>
  </si>
  <si>
    <t>Numar asigurati pentru care se fac viramente la luna de referinta</t>
  </si>
  <si>
    <t>din care, Numar participanti pentru care s-au efectuat regularizari prin actualizarea cu datele primite de la angajatori (*)</t>
  </si>
  <si>
    <t>din care</t>
  </si>
  <si>
    <t>rel. la numar participanti la fond</t>
  </si>
  <si>
    <t>rel. la total regularizari</t>
  </si>
  <si>
    <t>Numar participanti cu contributii restante de la luni anterioare, virate la luna de referinta (**)</t>
  </si>
  <si>
    <t>Numar participanti cu contributii achitate in plus la luni anterioare, regularizate la luna de referinta (***)</t>
  </si>
  <si>
    <t>tot_part</t>
  </si>
  <si>
    <t>tot_vir</t>
  </si>
  <si>
    <t>tot_reg</t>
  </si>
  <si>
    <t>tot_plus</t>
  </si>
  <si>
    <t>tot_minus</t>
  </si>
  <si>
    <t>(*) Situatia centralizeaza numarul de participanti pentru care se efectueaza la luna de referinta viramente care difera de efectivul datorat aferent lunii de referinta.</t>
  </si>
  <si>
    <t xml:space="preserve">(***) Se refera la participantii care, prin actualizare cu declaratiile primite de la angajatori la luna de referinta, dar aferente lunilor anterioare, au suferit o scadere a venitului asigurat aferent lunilor anterioare sau au fost stersi din declaratii </t>
  </si>
  <si>
    <t>EURO</t>
  </si>
  <si>
    <t>LEI</t>
  </si>
  <si>
    <t>curs EURO</t>
  </si>
  <si>
    <t xml:space="preserve">Numar pozitii in liste </t>
  </si>
  <si>
    <t>Sume virate                                                       (LEI)</t>
  </si>
  <si>
    <t>Total sume virate            (EUR)</t>
  </si>
  <si>
    <t>IANUARIE 2025</t>
  </si>
  <si>
    <t>IANUARIE  2025</t>
  </si>
  <si>
    <t>ianuarie 2025</t>
  </si>
  <si>
    <t>Ianuarie 2025</t>
  </si>
  <si>
    <t xml:space="preserve">1Euro 4,9774 BNR 18/03/2025)              </t>
  </si>
  <si>
    <t>FEBRUARIE 2025</t>
  </si>
  <si>
    <t>FEBRUARIE  2025</t>
  </si>
  <si>
    <t>februarie 2025</t>
  </si>
  <si>
    <t xml:space="preserve">1Euro 4,9775 BNR 16/04/2025)              </t>
  </si>
  <si>
    <t>Februarie 2025</t>
  </si>
  <si>
    <t>Martie 2025</t>
  </si>
  <si>
    <t>MARTIE 2025</t>
  </si>
  <si>
    <t>martie 2025</t>
  </si>
  <si>
    <t xml:space="preserve">1Euro 5,1033 BNR 16/05/2025)              </t>
  </si>
  <si>
    <t>APRILIE 2025</t>
  </si>
  <si>
    <t>Aprilie 2025</t>
  </si>
  <si>
    <t>aprilie 2025</t>
  </si>
  <si>
    <t xml:space="preserve">1Euro 5,0325 BNR 18/06/2025)              </t>
  </si>
  <si>
    <t>MAI 2025</t>
  </si>
  <si>
    <t>mai 2025</t>
  </si>
  <si>
    <t>Mai 2025</t>
  </si>
  <si>
    <t xml:space="preserve">1Euro 5,0736 BNR 18/07/2025)              </t>
  </si>
  <si>
    <t>IUNIE 2025</t>
  </si>
  <si>
    <t>Iunie 2025</t>
  </si>
  <si>
    <t xml:space="preserve">1Euro 5,0588 BNR 18/08/2025)              </t>
  </si>
  <si>
    <t>iunie 2025</t>
  </si>
  <si>
    <t>IULIE 2025</t>
  </si>
  <si>
    <t>iulie 2025</t>
  </si>
  <si>
    <t>Iulie 2025</t>
  </si>
  <si>
    <t xml:space="preserve">1Euro 5,0695 BNR 18/09/2025)              </t>
  </si>
  <si>
    <t>AUGUST 2025</t>
  </si>
  <si>
    <t>August 2025</t>
  </si>
  <si>
    <t xml:space="preserve">1Euro 5,0889 BNR 17/10/2025)              </t>
  </si>
  <si>
    <t>august 2025</t>
  </si>
  <si>
    <t>SEPTEMBRIE 2025</t>
  </si>
  <si>
    <t>Septembrie 2025</t>
  </si>
  <si>
    <t>septembrie 2025</t>
  </si>
  <si>
    <t xml:space="preserve">1Euro 5,0859 BNR 18/11/2025)              </t>
  </si>
  <si>
    <t>OCTOMBRIE 2025</t>
  </si>
  <si>
    <t>octombrie 2025</t>
  </si>
  <si>
    <t>Octombrie 2025</t>
  </si>
  <si>
    <t xml:space="preserve">1Euro 5,0911 BNR 18/12/2025)              </t>
  </si>
  <si>
    <t>NOIEMBRIE 2025</t>
  </si>
  <si>
    <t>Noiembrie 2025</t>
  </si>
  <si>
    <t>noiembrie 2025</t>
  </si>
  <si>
    <t xml:space="preserve">1Euro 5,0921 BNR 19/01/2026)              </t>
  </si>
  <si>
    <t>DECEMBRIE 2025</t>
  </si>
  <si>
    <t>Decembrie 2025</t>
  </si>
  <si>
    <t>decembrie 2025</t>
  </si>
  <si>
    <t xml:space="preserve">1Euro 5,0941 BNR 18/02/2026)              </t>
  </si>
  <si>
    <t>IANUARIE 2026</t>
  </si>
  <si>
    <t>Ianuarie 2026</t>
  </si>
  <si>
    <t xml:space="preserve">1Euro 5,0940 BNR 18/03/2026)              </t>
  </si>
  <si>
    <t>FEBRUARIE 2026</t>
  </si>
  <si>
    <t>Februarie 2026</t>
  </si>
  <si>
    <t>Numar participanti in Registrul Participantilor la luna de referinta  IANUARIE 2025</t>
  </si>
  <si>
    <t>Transferuri validate catre alte fonduri la luna de referinta FEBRUARIE 2026</t>
  </si>
  <si>
    <t>Transferuri validate de la alte fonduri la luna de referinta FEBRUARIE 2026</t>
  </si>
  <si>
    <t>Acte aderare validate pentru luna de referinta FEBRUARIE 2026</t>
  </si>
  <si>
    <t>Asigurati repartizati aleatoriu la luna de referinta FEBRUARIE 2026</t>
  </si>
  <si>
    <t>Numar participanti in Registrul participantilor dupa repartizarea aleatorie la luna de referinta   FEBRUARIE 2026</t>
  </si>
  <si>
    <t>Numar de participanti pentru care se fac viramente in luna de referinta FEBRUARIE 2026</t>
  </si>
  <si>
    <t>ianuarie 2026</t>
  </si>
  <si>
    <t>februarie 2026</t>
  </si>
  <si>
    <t>(BNR 17/04/2026)</t>
  </si>
  <si>
    <t>Situatie centralizatoare
privind numarul participantilor si contributiile virate la fondurile de pensii administrate privat
aferente lunii de referinta 
FEBRUARIE 2026</t>
  </si>
  <si>
    <t>1 EUR</t>
  </si>
  <si>
    <t>Numărul de participanți pentru care se fac viramente în luna de referință este mai mic decât cel total înscris în Registrul Participanților, aceștia putându-se încadra în unele dintre următoarele situații:
 - nu obțin lunar venituri din salarii sau asimilate salariilor și, în consecință, nu figurează lunar în declarațiile D112 transmise de angajatori;
- obțin lunar venituri din salarii sau asimilate salariilor la angajatori care, potrivit legii, se încadrează în categoria persoanelor juridice care pot depune trimestrial declarațiile D112 (angajatori care au până la 3 salariați exclusiv);
- au fost înscriși în Registrul Participanților în perioada de constituire a acestuia conform legii, anterior primei luni de virament la Pilonul II (martie 2008) și ulterior nu au mai obținut venituri din salarii sau asimilate salariilor (conturi goale);
- se află în perioada de concediu pentru creşterea copilului în vârstă de până la 2 ani, respectiv 3 ani în cazul copilului cu handicap sau de concediu de acomodare în cazul copilului adoptat. Indemnizațiile de care se beneficiază în aceste perioade se consideră stagiu asimilat în sistemul public de pensii, dar pentru ele nu se datorează CAS, în consecință nu se fac viramente la Pilonul II;
 - sunt beneficiari de pensie de limită de vârstă sau de invaliditate și se află în perioada legală de 12 luni ulterioară dobândirii acestei calități, în care contul rămâne deschis pentru eventuale regularizări;
- perioada legală de 12 luni de la data decesului în care contul participantului rămâne deschis pentru eventuale regularizări;
- sunt absolvenți ai instituțiilor de învățământ care au fost beneficiari ai indemnizației de ajutor de șomaj în perioada de 60 de zile de la absolvire, perioadă în care au fost înscriși conform legii în Registrul Participanților și, ulterior, nu au reușit să se angajeze în domeniul pentru care au pregătire profesională, în consecință nu mai figurează în declarațiile D112;
- desfășoară activități în domeniul construcțiilor (începând cu luna ianuarie 2019) ș.a</t>
  </si>
  <si>
    <t>Situatie centralizatoare               
privind evolutia numarului de participanti din Registrul participantilor 
pana la luna de referinta 
DECEMBRIE 2025</t>
  </si>
  <si>
    <t>Situatie centralizatoare               
privind evolutia numarului de participanti din Registrul participantilor 
pana la luna de referinta 
FEBRUARIE 2026</t>
  </si>
  <si>
    <t xml:space="preserve">1Euro 4,9774 
BNR (18/03/2025)              </t>
  </si>
  <si>
    <t xml:space="preserve">1Euro 4,9775 
BNR (16/04/2025)              </t>
  </si>
  <si>
    <t xml:space="preserve">1Euro 5,1033 
BNR (16/05/2025)              </t>
  </si>
  <si>
    <t xml:space="preserve">1Euro 5,0325 
BNR (18/06/2025)              </t>
  </si>
  <si>
    <t xml:space="preserve">1Euro 5,0736 
BNR (18/07/2025)              </t>
  </si>
  <si>
    <t xml:space="preserve">1Euro 5,0588 
BNR (18/08/2025)              </t>
  </si>
  <si>
    <t xml:space="preserve">1Euro 5,0695 
BNR (18/09/2025)              </t>
  </si>
  <si>
    <t xml:space="preserve">1Euro 5,0889 
BNR (17/10/2025)              </t>
  </si>
  <si>
    <t xml:space="preserve">1Euro 5,0859 
BNR (18/11/2025)              </t>
  </si>
  <si>
    <t xml:space="preserve">1Euro 5,0911 
BNR (18/12/2025)              </t>
  </si>
  <si>
    <t xml:space="preserve">1Euro 5,0921 
BNR (19/01/2026)              </t>
  </si>
  <si>
    <t xml:space="preserve">1Euro 5,0941 
BNR (18/02/2026)              </t>
  </si>
  <si>
    <t xml:space="preserve">1Euro 5,0940 
BNR (18/03/2026)              </t>
  </si>
  <si>
    <t>Situatie centralizatoare                
privind valoarea in Euro a viramentelor catre fondurile de pensii administrate privat 
aferente lunilor de referinta 
IANUARIE 2025 - FEBRUARIE 2026</t>
  </si>
  <si>
    <t xml:space="preserve">1Euro 5,0987 
BNR (17/04/2026)              </t>
  </si>
  <si>
    <t xml:space="preserve">1Euro 5,0987 
BNR 17/04/2026)              </t>
  </si>
  <si>
    <t>Situatie centralizatoare               
privind evolutia contributiei medii in Euro la pilonul II a participantilor pana la luna de referinta 
DECEMBRIE 2025</t>
  </si>
  <si>
    <t xml:space="preserve">1Euro 4,9774 
BNR 18/03/2025)              </t>
  </si>
  <si>
    <t xml:space="preserve">1Euro 4,9775 
BNR 16/04/2025)              </t>
  </si>
  <si>
    <t xml:space="preserve">1Euro 5,1033 
BNR 16/05/2025)              </t>
  </si>
  <si>
    <t xml:space="preserve">1Euro 5,0325 
BNR 18/06/2025)              </t>
  </si>
  <si>
    <t xml:space="preserve">1Euro 5,0736 
BNR 18/07/2025)              </t>
  </si>
  <si>
    <t xml:space="preserve">1Euro 5,0588 
BNR 18/08/2025)              </t>
  </si>
  <si>
    <t xml:space="preserve">1Euro 5,0695 
BNR 18/09/2025)              </t>
  </si>
  <si>
    <t xml:space="preserve">1Euro 5,0889 
BNR 17/10/2025)              </t>
  </si>
  <si>
    <t xml:space="preserve">1Euro 5,0859 
BNR 18/11/2025)              </t>
  </si>
  <si>
    <t xml:space="preserve">1Euro 5,0911 
BNR 18/12/2025)              </t>
  </si>
  <si>
    <t xml:space="preserve">1Euro 5,0921 
BNR 19/01/2026)              </t>
  </si>
  <si>
    <t xml:space="preserve">1Euro 5,0941 
BNR 18/02/2026)              </t>
  </si>
  <si>
    <t xml:space="preserve">1Euro 5,0940 
BNR 18/03/2026)              </t>
  </si>
  <si>
    <t>Situatie centralizatoare               
privind evolutia contributiei medii in Euro la pilonul II a participantilor pana la luna de referinta 
FEBRUARIE 2026</t>
  </si>
  <si>
    <t>Situatie centralizatoare               
privind evolutia contributiei medii in Euro la pilonul II a participantilor pana la luna de referinta
 FEBRUARIE 2026</t>
  </si>
  <si>
    <t>IANUARIE 
2025</t>
  </si>
  <si>
    <t xml:space="preserve">FEBRUARIE
2025 </t>
  </si>
  <si>
    <t xml:space="preserve">MARTIE
2025 </t>
  </si>
  <si>
    <t>APRILIE
2025</t>
  </si>
  <si>
    <t>MAI
2025</t>
  </si>
  <si>
    <t xml:space="preserve">IUNIE
2025 </t>
  </si>
  <si>
    <t xml:space="preserve">IULIE
2025 </t>
  </si>
  <si>
    <t xml:space="preserve">AUGUST
2025 </t>
  </si>
  <si>
    <t xml:space="preserve">SEPTEMBRIE
2025 </t>
  </si>
  <si>
    <t xml:space="preserve">OCTOMBRIE
2025 </t>
  </si>
  <si>
    <t xml:space="preserve">NOIEMBRIE
2025 </t>
  </si>
  <si>
    <t xml:space="preserve">DECEMBRIE
2025 </t>
  </si>
  <si>
    <t>IANUARIE 
2026</t>
  </si>
  <si>
    <t>FEBRUARIE
2026</t>
  </si>
  <si>
    <t xml:space="preserve">IANUARIE
2025  </t>
  </si>
  <si>
    <t xml:space="preserve">FEBRUARIE
2025  </t>
  </si>
  <si>
    <t xml:space="preserve">APRILIE
2025 </t>
  </si>
  <si>
    <t xml:space="preserve">MAI
2025 </t>
  </si>
  <si>
    <t>IUNIE
2025</t>
  </si>
  <si>
    <t>IANUARIE
2026</t>
  </si>
  <si>
    <t>Situatie centralizatoare           
privind repartizarea participantilor dupa judetul 
angajatorului la luna de referinta 
FEBRUARIE 2026</t>
  </si>
  <si>
    <t>Situatie centralizatoare privind repartizarea participantilor
 dupa judetul de domiciliu pentru care se fac viramente 
la luna de referinta 
FEBRUARIE 2026</t>
  </si>
  <si>
    <t>Situatie centralizatoare privind numarul de participanti  
care nu figurează cu declaraţii depuse 
in sistemul public de pensii</t>
  </si>
  <si>
    <t>Situatie centralizatoare    
privind repartizarea pe sexe a participantilor    
aferente lunii de referinta 
FEBRUARIE 2026</t>
  </si>
  <si>
    <t>Situatie centralizatoare              
privind repartizarea pe sexe si varste a participantilor              
aferente lunii de referinta 
FEBRUARIE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</si>
</sst>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2" x14ac:knownFonts="1">
    <font>
      <sz val="10"/>
      <name val="Arial"/>
      <charset val="238"/>
    </font>
    <font>
      <sz val="10"/>
      <name val="Arial"/>
      <charset val="238"/>
    </font>
    <font>
      <b/>
      <sz val="12"/>
      <name val="Arial"/>
      <family val="2"/>
    </font>
    <font>
      <sz val="12"/>
      <name val="Arial"/>
      <family val="2"/>
    </font>
    <font>
      <b/>
      <sz val="14"/>
      <name val="Arial"/>
      <family val="2"/>
    </font>
    <font>
      <sz val="14"/>
      <name val="Arial"/>
      <family val="2"/>
    </font>
    <font>
      <sz val="10"/>
      <name val="Arial"/>
    </font>
    <font>
      <sz val="11"/>
      <color indexed="8"/>
      <name val="Calibri"/>
      <family val="2"/>
    </font>
    <font>
      <sz val="11"/>
      <color indexed="9"/>
      <name val="Calibri"/>
      <family val="2"/>
    </font>
    <font>
      <sz val="10"/>
      <name val="Arial"/>
      <family val="2"/>
    </font>
    <font>
      <b/>
      <sz val="11"/>
      <color indexed="8"/>
      <name val="Calibri"/>
      <family val="2"/>
    </font>
    <font>
      <b/>
      <sz val="10"/>
      <name val="Arial"/>
      <family val="2"/>
    </font>
    <font>
      <i/>
      <sz val="9"/>
      <name val="Arial"/>
      <family val="2"/>
    </font>
    <font>
      <b/>
      <sz val="11"/>
      <name val="Arial"/>
      <family val="2"/>
    </font>
    <font>
      <sz val="9"/>
      <name val="Arial"/>
      <family val="2"/>
    </font>
    <font>
      <sz val="8"/>
      <name val="Arial"/>
      <charset val="238"/>
    </font>
    <font>
      <i/>
      <sz val="10"/>
      <name val="Arial"/>
      <family val="2"/>
    </font>
    <font>
      <sz val="8"/>
      <name val="Arial"/>
      <family val="2"/>
    </font>
    <font>
      <b/>
      <sz val="9"/>
      <name val="Arial"/>
      <family val="2"/>
    </font>
    <font>
      <sz val="12"/>
      <color indexed="53"/>
      <name val="Arial"/>
      <family val="2"/>
    </font>
    <font>
      <b/>
      <i/>
      <sz val="10"/>
      <name val="Arial"/>
      <family val="2"/>
    </font>
    <font>
      <b/>
      <i/>
      <sz val="9"/>
      <color indexed="8"/>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0"/>
        <bgColor indexed="64"/>
      </patternFill>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8" tint="0.79998168889431442"/>
        <bgColor rgb="FF000000"/>
      </patternFill>
    </fill>
  </fills>
  <borders count="27">
    <border>
      <left/>
      <right/>
      <top/>
      <bottom/>
      <diagonal/>
    </border>
    <border>
      <left/>
      <right/>
      <top style="thin">
        <color indexed="62"/>
      </top>
      <bottom style="double">
        <color indexed="62"/>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8">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1" fillId="0" borderId="0"/>
    <xf numFmtId="0" fontId="6" fillId="0" borderId="0"/>
    <xf numFmtId="0" fontId="10" fillId="0" borderId="1" applyNumberFormat="0" applyFill="0" applyAlignment="0" applyProtection="0"/>
  </cellStyleXfs>
  <cellXfs count="175">
    <xf numFmtId="0" fontId="0" fillId="0" borderId="0" xfId="0"/>
    <xf numFmtId="3" fontId="4" fillId="0" borderId="0" xfId="0" applyNumberFormat="1" applyFont="1" applyBorder="1"/>
    <xf numFmtId="0" fontId="3" fillId="0" borderId="0" xfId="0" applyFont="1"/>
    <xf numFmtId="0" fontId="5" fillId="0" borderId="0" xfId="0" applyFont="1" applyAlignment="1">
      <alignment horizontal="centerContinuous"/>
    </xf>
    <xf numFmtId="3" fontId="0" fillId="0" borderId="0" xfId="0" applyNumberFormat="1"/>
    <xf numFmtId="0" fontId="0" fillId="0" borderId="0" xfId="0" applyAlignment="1">
      <alignment horizontal="center" vertical="center" wrapText="1"/>
    </xf>
    <xf numFmtId="0" fontId="12" fillId="0" borderId="0" xfId="0" applyFont="1" applyFill="1" applyAlignment="1">
      <alignment horizontal="center" vertical="center" wrapText="1"/>
    </xf>
    <xf numFmtId="0" fontId="14" fillId="0" borderId="0" xfId="0" applyFont="1"/>
    <xf numFmtId="0" fontId="3" fillId="0" borderId="0" xfId="26" applyFont="1"/>
    <xf numFmtId="10" fontId="3" fillId="0" borderId="0" xfId="26" applyNumberFormat="1" applyFont="1"/>
    <xf numFmtId="0" fontId="16" fillId="0" borderId="0" xfId="0" applyFont="1" applyAlignment="1">
      <alignment horizontal="right"/>
    </xf>
    <xf numFmtId="164" fontId="16" fillId="0" borderId="0" xfId="0" applyNumberFormat="1" applyFont="1" applyAlignment="1">
      <alignment horizontal="left" vertical="center"/>
    </xf>
    <xf numFmtId="0" fontId="11" fillId="0" borderId="0" xfId="0" applyFont="1"/>
    <xf numFmtId="3" fontId="11" fillId="0" borderId="0" xfId="0" applyNumberFormat="1" applyFont="1"/>
    <xf numFmtId="0" fontId="16" fillId="0" borderId="0" xfId="0" applyFont="1"/>
    <xf numFmtId="0" fontId="9" fillId="0" borderId="0" xfId="0" applyFont="1"/>
    <xf numFmtId="4" fontId="0" fillId="0" borderId="0" xfId="0" applyNumberFormat="1"/>
    <xf numFmtId="0" fontId="19" fillId="0" borderId="0" xfId="26" applyFont="1"/>
    <xf numFmtId="0" fontId="12" fillId="0" borderId="3" xfId="0" applyFont="1" applyFill="1" applyBorder="1" applyAlignment="1">
      <alignment horizontal="center" vertical="center" wrapText="1"/>
    </xf>
    <xf numFmtId="0" fontId="12" fillId="22" borderId="3" xfId="0" applyFont="1" applyFill="1" applyBorder="1" applyAlignment="1">
      <alignment horizontal="center" vertical="center" wrapText="1"/>
    </xf>
    <xf numFmtId="0" fontId="18" fillId="23" borderId="2" xfId="0" applyFont="1" applyFill="1" applyBorder="1" applyAlignment="1">
      <alignment horizontal="center" vertical="center" wrapText="1"/>
    </xf>
    <xf numFmtId="0" fontId="12" fillId="22" borderId="7" xfId="0" applyFont="1" applyFill="1" applyBorder="1" applyAlignment="1">
      <alignment horizontal="center" vertical="center" wrapText="1"/>
    </xf>
    <xf numFmtId="3" fontId="3" fillId="0" borderId="0" xfId="26" applyNumberFormat="1" applyFont="1"/>
    <xf numFmtId="3" fontId="9" fillId="0" borderId="0" xfId="0" applyNumberFormat="1" applyFont="1"/>
    <xf numFmtId="3" fontId="12" fillId="22" borderId="3" xfId="0" applyNumberFormat="1" applyFont="1" applyFill="1" applyBorder="1" applyAlignment="1">
      <alignment horizontal="center" vertical="center" wrapText="1"/>
    </xf>
    <xf numFmtId="3" fontId="12" fillId="0" borderId="7" xfId="0" applyNumberFormat="1" applyFont="1" applyFill="1" applyBorder="1" applyAlignment="1">
      <alignment horizontal="center" vertical="center" wrapText="1"/>
    </xf>
    <xf numFmtId="0" fontId="11" fillId="24" borderId="3" xfId="0" applyFont="1" applyFill="1" applyBorder="1" applyAlignment="1">
      <alignment horizontal="center" vertical="center" wrapText="1"/>
    </xf>
    <xf numFmtId="0" fontId="13" fillId="24" borderId="11" xfId="0" applyFont="1" applyFill="1" applyBorder="1" applyAlignment="1">
      <alignment horizontal="centerContinuous"/>
    </xf>
    <xf numFmtId="0" fontId="13" fillId="24" borderId="12" xfId="0" applyFont="1" applyFill="1" applyBorder="1" applyAlignment="1">
      <alignment horizontal="centerContinuous"/>
    </xf>
    <xf numFmtId="3" fontId="13" fillId="24" borderId="13" xfId="0" applyNumberFormat="1" applyFont="1" applyFill="1" applyBorder="1"/>
    <xf numFmtId="3" fontId="13" fillId="24" borderId="14" xfId="0" applyNumberFormat="1" applyFont="1" applyFill="1" applyBorder="1"/>
    <xf numFmtId="0" fontId="20" fillId="0" borderId="0" xfId="0" applyFont="1" applyAlignment="1">
      <alignment horizontal="right"/>
    </xf>
    <xf numFmtId="164" fontId="21" fillId="0" borderId="0" xfId="0" quotePrefix="1" applyNumberFormat="1" applyFont="1" applyAlignment="1">
      <alignment horizontal="left"/>
    </xf>
    <xf numFmtId="0" fontId="20" fillId="0" borderId="0" xfId="0" applyFont="1"/>
    <xf numFmtId="0" fontId="11" fillId="25" borderId="2" xfId="0" applyFont="1" applyFill="1" applyBorder="1" applyAlignment="1">
      <alignment horizontal="center"/>
    </xf>
    <xf numFmtId="0" fontId="18" fillId="25" borderId="3" xfId="0" applyFont="1" applyFill="1" applyBorder="1" applyAlignment="1">
      <alignment horizontal="left"/>
    </xf>
    <xf numFmtId="3" fontId="13" fillId="25" borderId="3" xfId="0" applyNumberFormat="1" applyFont="1" applyFill="1" applyBorder="1"/>
    <xf numFmtId="3" fontId="13" fillId="25" borderId="7" xfId="0" applyNumberFormat="1" applyFont="1" applyFill="1" applyBorder="1"/>
    <xf numFmtId="0" fontId="11" fillId="25" borderId="2" xfId="0" quotePrefix="1" applyFont="1" applyFill="1" applyBorder="1" applyAlignment="1">
      <alignment horizontal="center"/>
    </xf>
    <xf numFmtId="0" fontId="11" fillId="25" borderId="3" xfId="0" applyFont="1" applyFill="1" applyBorder="1" applyAlignment="1">
      <alignment horizontal="left"/>
    </xf>
    <xf numFmtId="0" fontId="11" fillId="25" borderId="15" xfId="0" quotePrefix="1" applyFont="1" applyFill="1" applyBorder="1" applyAlignment="1">
      <alignment horizontal="center"/>
    </xf>
    <xf numFmtId="0" fontId="11" fillId="25" borderId="6" xfId="0" applyFont="1" applyFill="1" applyBorder="1" applyAlignment="1">
      <alignment horizontal="left"/>
    </xf>
    <xf numFmtId="3" fontId="13" fillId="25" borderId="6" xfId="0" applyNumberFormat="1" applyFont="1" applyFill="1" applyBorder="1"/>
    <xf numFmtId="3" fontId="13" fillId="25" borderId="8" xfId="0" applyNumberFormat="1" applyFont="1" applyFill="1" applyBorder="1"/>
    <xf numFmtId="0" fontId="11" fillId="24" borderId="7" xfId="0" applyFont="1" applyFill="1" applyBorder="1" applyAlignment="1">
      <alignment horizontal="center" vertical="center" wrapText="1"/>
    </xf>
    <xf numFmtId="0" fontId="13" fillId="24" borderId="6" xfId="0" applyFont="1" applyFill="1" applyBorder="1" applyAlignment="1">
      <alignment horizontal="centerContinuous"/>
    </xf>
    <xf numFmtId="3" fontId="13" fillId="24" borderId="6" xfId="0" applyNumberFormat="1" applyFont="1" applyFill="1" applyBorder="1"/>
    <xf numFmtId="10" fontId="13" fillId="24" borderId="6" xfId="0" applyNumberFormat="1" applyFont="1" applyFill="1" applyBorder="1"/>
    <xf numFmtId="3" fontId="13" fillId="24" borderId="8" xfId="0" applyNumberFormat="1" applyFont="1" applyFill="1" applyBorder="1"/>
    <xf numFmtId="0" fontId="13" fillId="24" borderId="15" xfId="0" applyFont="1" applyFill="1" applyBorder="1" applyAlignment="1">
      <alignment horizontal="centerContinuous"/>
    </xf>
    <xf numFmtId="10" fontId="13" fillId="25" borderId="3" xfId="0" applyNumberFormat="1" applyFont="1" applyFill="1" applyBorder="1"/>
    <xf numFmtId="0" fontId="11" fillId="0" borderId="0" xfId="0" applyFont="1" applyAlignment="1">
      <alignment vertical="center"/>
    </xf>
    <xf numFmtId="0" fontId="18" fillId="25" borderId="9" xfId="0" applyFont="1" applyFill="1" applyBorder="1" applyAlignment="1">
      <alignment horizontal="left"/>
    </xf>
    <xf numFmtId="0" fontId="11" fillId="25" borderId="5" xfId="0" applyFont="1" applyFill="1" applyBorder="1" applyAlignment="1">
      <alignment horizontal="left"/>
    </xf>
    <xf numFmtId="3" fontId="13" fillId="24" borderId="6" xfId="0" applyNumberFormat="1" applyFont="1" applyFill="1" applyBorder="1" applyAlignment="1">
      <alignment horizontal="right"/>
    </xf>
    <xf numFmtId="3" fontId="13" fillId="24" borderId="8" xfId="0" applyNumberFormat="1" applyFont="1" applyFill="1" applyBorder="1" applyAlignment="1">
      <alignment horizontal="right"/>
    </xf>
    <xf numFmtId="3" fontId="13" fillId="24" borderId="5" xfId="0" applyNumberFormat="1" applyFont="1" applyFill="1" applyBorder="1" applyAlignment="1">
      <alignment horizontal="right"/>
    </xf>
    <xf numFmtId="0" fontId="20" fillId="24" borderId="3" xfId="0" applyFont="1" applyFill="1" applyBorder="1" applyAlignment="1">
      <alignment vertical="center" wrapText="1"/>
    </xf>
    <xf numFmtId="0" fontId="18" fillId="26" borderId="3" xfId="0" applyFont="1" applyFill="1" applyBorder="1" applyAlignment="1">
      <alignment horizontal="left"/>
    </xf>
    <xf numFmtId="0" fontId="0" fillId="0" borderId="16" xfId="0" applyBorder="1"/>
    <xf numFmtId="17" fontId="11" fillId="24" borderId="17" xfId="0" quotePrefix="1" applyNumberFormat="1" applyFont="1" applyFill="1" applyBorder="1" applyAlignment="1">
      <alignment horizontal="center" vertical="center" wrapText="1"/>
    </xf>
    <xf numFmtId="17" fontId="11" fillId="24" borderId="18" xfId="0" quotePrefix="1" applyNumberFormat="1" applyFont="1" applyFill="1" applyBorder="1" applyAlignment="1">
      <alignment horizontal="center" vertical="center" wrapText="1"/>
    </xf>
    <xf numFmtId="0" fontId="11" fillId="24" borderId="2" xfId="0" applyFont="1" applyFill="1" applyBorder="1"/>
    <xf numFmtId="164" fontId="13" fillId="25" borderId="3" xfId="0" applyNumberFormat="1" applyFont="1" applyFill="1" applyBorder="1"/>
    <xf numFmtId="164" fontId="13" fillId="25" borderId="7" xfId="0" applyNumberFormat="1" applyFont="1" applyFill="1" applyBorder="1"/>
    <xf numFmtId="0" fontId="0" fillId="0" borderId="15" xfId="0" applyBorder="1"/>
    <xf numFmtId="0" fontId="20" fillId="24" borderId="6" xfId="0" applyFont="1" applyFill="1" applyBorder="1" applyAlignment="1">
      <alignment vertical="center" wrapText="1"/>
    </xf>
    <xf numFmtId="0" fontId="20" fillId="24" borderId="8" xfId="0" applyFont="1" applyFill="1" applyBorder="1" applyAlignment="1">
      <alignment vertical="center" wrapText="1"/>
    </xf>
    <xf numFmtId="0" fontId="0" fillId="0" borderId="19" xfId="0" applyBorder="1"/>
    <xf numFmtId="0" fontId="20" fillId="24" borderId="7" xfId="0" applyFont="1" applyFill="1" applyBorder="1" applyAlignment="1">
      <alignment vertical="center" wrapText="1"/>
    </xf>
    <xf numFmtId="0" fontId="18" fillId="25" borderId="3" xfId="0" applyFont="1" applyFill="1" applyBorder="1"/>
    <xf numFmtId="2" fontId="13" fillId="25" borderId="3" xfId="0" applyNumberFormat="1" applyFont="1" applyFill="1" applyBorder="1"/>
    <xf numFmtId="2" fontId="13" fillId="25" borderId="7" xfId="0" applyNumberFormat="1" applyFont="1" applyFill="1" applyBorder="1"/>
    <xf numFmtId="0" fontId="11" fillId="25" borderId="3" xfId="0" applyFont="1" applyFill="1" applyBorder="1"/>
    <xf numFmtId="2" fontId="13" fillId="24" borderId="6" xfId="0" applyNumberFormat="1" applyFont="1" applyFill="1" applyBorder="1"/>
    <xf numFmtId="2" fontId="13" fillId="24" borderId="8" xfId="0" applyNumberFormat="1" applyFont="1" applyFill="1" applyBorder="1"/>
    <xf numFmtId="0" fontId="11" fillId="24" borderId="18" xfId="0" applyFont="1" applyFill="1" applyBorder="1" applyAlignment="1">
      <alignment horizontal="center" vertical="center" wrapText="1"/>
    </xf>
    <xf numFmtId="2" fontId="13" fillId="25" borderId="7" xfId="0" applyNumberFormat="1" applyFont="1" applyFill="1" applyBorder="1" applyAlignment="1">
      <alignment horizontal="center"/>
    </xf>
    <xf numFmtId="2" fontId="13" fillId="24" borderId="8" xfId="0" applyNumberFormat="1" applyFont="1" applyFill="1" applyBorder="1" applyAlignment="1">
      <alignment horizontal="center"/>
    </xf>
    <xf numFmtId="3" fontId="3" fillId="0" borderId="0" xfId="0" applyNumberFormat="1" applyFont="1" applyFill="1" applyBorder="1"/>
    <xf numFmtId="3" fontId="3" fillId="21" borderId="0" xfId="0" applyNumberFormat="1" applyFont="1" applyFill="1" applyBorder="1"/>
    <xf numFmtId="0" fontId="13" fillId="25" borderId="3" xfId="0" applyFont="1" applyFill="1" applyBorder="1"/>
    <xf numFmtId="17" fontId="11" fillId="24" borderId="16" xfId="0" quotePrefix="1" applyNumberFormat="1" applyFont="1" applyFill="1" applyBorder="1" applyAlignment="1">
      <alignment horizontal="center" vertical="center" wrapText="1"/>
    </xf>
    <xf numFmtId="3" fontId="13" fillId="25" borderId="15" xfId="0" applyNumberFormat="1" applyFont="1" applyFill="1" applyBorder="1"/>
    <xf numFmtId="0" fontId="11" fillId="24" borderId="16" xfId="0" applyFont="1" applyFill="1" applyBorder="1" applyAlignment="1">
      <alignment horizontal="center" wrapText="1"/>
    </xf>
    <xf numFmtId="49" fontId="11" fillId="24" borderId="18" xfId="0" applyNumberFormat="1" applyFont="1" applyFill="1" applyBorder="1" applyAlignment="1">
      <alignment horizontal="center" vertical="center" wrapText="1"/>
    </xf>
    <xf numFmtId="0" fontId="11" fillId="24" borderId="2" xfId="26" applyFont="1" applyFill="1" applyBorder="1" applyAlignment="1">
      <alignment horizontal="center"/>
    </xf>
    <xf numFmtId="0" fontId="11" fillId="24" borderId="3" xfId="26" applyFont="1" applyFill="1" applyBorder="1" applyAlignment="1">
      <alignment horizontal="center"/>
    </xf>
    <xf numFmtId="10" fontId="11" fillId="24" borderId="7" xfId="26" applyNumberFormat="1" applyFont="1" applyFill="1" applyBorder="1" applyAlignment="1">
      <alignment horizontal="center"/>
    </xf>
    <xf numFmtId="0" fontId="13" fillId="24" borderId="15" xfId="26" applyFont="1" applyFill="1" applyBorder="1"/>
    <xf numFmtId="0" fontId="13" fillId="24" borderId="6" xfId="26" applyFont="1" applyFill="1" applyBorder="1"/>
    <xf numFmtId="10" fontId="13" fillId="24" borderId="8" xfId="26" applyNumberFormat="1" applyFont="1" applyFill="1" applyBorder="1"/>
    <xf numFmtId="0" fontId="11" fillId="25" borderId="2" xfId="26" applyFont="1" applyFill="1" applyBorder="1"/>
    <xf numFmtId="0" fontId="11" fillId="25" borderId="3" xfId="26" applyFont="1" applyFill="1" applyBorder="1"/>
    <xf numFmtId="10" fontId="13" fillId="25" borderId="7" xfId="26" applyNumberFormat="1" applyFont="1" applyFill="1" applyBorder="1"/>
    <xf numFmtId="0" fontId="11" fillId="24" borderId="7" xfId="26" applyFont="1" applyFill="1" applyBorder="1" applyAlignment="1">
      <alignment horizontal="center" vertical="center" wrapText="1"/>
    </xf>
    <xf numFmtId="0" fontId="11" fillId="24" borderId="7" xfId="26" applyFont="1" applyFill="1" applyBorder="1" applyAlignment="1">
      <alignment horizontal="center"/>
    </xf>
    <xf numFmtId="3" fontId="13" fillId="24" borderId="8" xfId="25" applyNumberFormat="1" applyFont="1" applyFill="1" applyBorder="1"/>
    <xf numFmtId="0" fontId="13" fillId="25" borderId="2" xfId="26" applyFont="1" applyFill="1" applyBorder="1" applyAlignment="1">
      <alignment horizontal="center"/>
    </xf>
    <xf numFmtId="0" fontId="13" fillId="25" borderId="3" xfId="26" applyFont="1" applyFill="1" applyBorder="1"/>
    <xf numFmtId="3" fontId="13" fillId="25" borderId="7" xfId="25" applyNumberFormat="1" applyFont="1" applyFill="1" applyBorder="1"/>
    <xf numFmtId="0" fontId="13" fillId="25" borderId="2" xfId="26" applyFont="1" applyFill="1" applyBorder="1" applyAlignment="1">
      <alignment horizontal="left"/>
    </xf>
    <xf numFmtId="17" fontId="13" fillId="25" borderId="2" xfId="0" quotePrefix="1" applyNumberFormat="1" applyFont="1" applyFill="1" applyBorder="1"/>
    <xf numFmtId="17" fontId="13" fillId="25" borderId="15" xfId="0" quotePrefix="1" applyNumberFormat="1" applyFont="1" applyFill="1" applyBorder="1"/>
    <xf numFmtId="3" fontId="13" fillId="25" borderId="7" xfId="0" applyNumberFormat="1" applyFont="1" applyFill="1" applyBorder="1" applyAlignment="1">
      <alignment horizontal="right"/>
    </xf>
    <xf numFmtId="3" fontId="13" fillId="25" borderId="8" xfId="0" applyNumberFormat="1" applyFont="1" applyFill="1" applyBorder="1" applyAlignment="1">
      <alignment horizontal="right"/>
    </xf>
    <xf numFmtId="3" fontId="13" fillId="0" borderId="3" xfId="0" applyNumberFormat="1" applyFont="1" applyBorder="1"/>
    <xf numFmtId="3" fontId="13" fillId="0" borderId="7" xfId="0" applyNumberFormat="1" applyFont="1" applyBorder="1"/>
    <xf numFmtId="0" fontId="13" fillId="20" borderId="3" xfId="0" applyFont="1" applyFill="1" applyBorder="1" applyAlignment="1">
      <alignment horizontal="center" vertical="center" wrapText="1"/>
    </xf>
    <xf numFmtId="0" fontId="13" fillId="20" borderId="2" xfId="0" applyFont="1" applyFill="1" applyBorder="1" applyAlignment="1">
      <alignment horizontal="center" vertical="center" wrapText="1"/>
    </xf>
    <xf numFmtId="0" fontId="11" fillId="24" borderId="2" xfId="0" applyFont="1" applyFill="1" applyBorder="1" applyAlignment="1">
      <alignment horizontal="center" vertical="center" wrapText="1"/>
    </xf>
    <xf numFmtId="0" fontId="11" fillId="24" borderId="3" xfId="0" applyFont="1" applyFill="1" applyBorder="1" applyAlignment="1">
      <alignment horizontal="center" vertical="center" wrapText="1"/>
    </xf>
    <xf numFmtId="3" fontId="11" fillId="24" borderId="3" xfId="0" applyNumberFormat="1" applyFont="1" applyFill="1" applyBorder="1" applyAlignment="1">
      <alignment horizontal="center" vertical="center" wrapText="1"/>
    </xf>
    <xf numFmtId="3" fontId="11" fillId="24" borderId="7" xfId="0" applyNumberFormat="1" applyFont="1" applyFill="1" applyBorder="1" applyAlignment="1">
      <alignment horizontal="center" vertical="center" wrapText="1"/>
    </xf>
    <xf numFmtId="0" fontId="11" fillId="24" borderId="16" xfId="0" applyFont="1" applyFill="1" applyBorder="1" applyAlignment="1">
      <alignment horizontal="center" vertical="center" wrapText="1"/>
    </xf>
    <xf numFmtId="0" fontId="11" fillId="24" borderId="17" xfId="0" applyFont="1" applyFill="1" applyBorder="1" applyAlignment="1">
      <alignment horizontal="center" vertical="center"/>
    </xf>
    <xf numFmtId="0" fontId="11" fillId="24" borderId="18" xfId="0" applyFont="1" applyFill="1" applyBorder="1" applyAlignment="1">
      <alignment horizontal="center" vertical="center"/>
    </xf>
    <xf numFmtId="0" fontId="9" fillId="0" borderId="0" xfId="0" applyFont="1" applyAlignment="1">
      <alignment horizontal="left" vertical="top" wrapText="1"/>
    </xf>
    <xf numFmtId="0" fontId="9" fillId="0" borderId="0" xfId="0" applyFont="1" applyAlignment="1">
      <alignment horizontal="left" vertical="top"/>
    </xf>
    <xf numFmtId="0" fontId="9" fillId="0" borderId="0" xfId="0" applyNumberFormat="1" applyFont="1" applyAlignment="1">
      <alignment horizontal="left" vertical="top" wrapText="1"/>
    </xf>
    <xf numFmtId="0" fontId="11" fillId="24" borderId="7" xfId="0" applyFont="1" applyFill="1" applyBorder="1" applyAlignment="1">
      <alignment horizontal="center" vertical="center" wrapText="1"/>
    </xf>
    <xf numFmtId="17" fontId="11" fillId="24" borderId="3" xfId="0" quotePrefix="1" applyNumberFormat="1" applyFont="1" applyFill="1" applyBorder="1" applyAlignment="1">
      <alignment horizontal="center" vertical="center" wrapText="1"/>
    </xf>
    <xf numFmtId="0" fontId="13" fillId="24" borderId="15" xfId="0" applyFont="1" applyFill="1" applyBorder="1" applyAlignment="1">
      <alignment horizontal="center"/>
    </xf>
    <xf numFmtId="0" fontId="13" fillId="24" borderId="6" xfId="0" applyFont="1" applyFill="1" applyBorder="1" applyAlignment="1">
      <alignment horizontal="center"/>
    </xf>
    <xf numFmtId="17" fontId="11" fillId="24" borderId="7" xfId="0" quotePrefix="1" applyNumberFormat="1" applyFont="1" applyFill="1" applyBorder="1" applyAlignment="1">
      <alignment horizontal="center" vertical="center" wrapText="1"/>
    </xf>
    <xf numFmtId="0" fontId="11" fillId="24" borderId="17" xfId="0" applyFont="1" applyFill="1" applyBorder="1" applyAlignment="1">
      <alignment horizontal="center" vertical="center" wrapText="1"/>
    </xf>
    <xf numFmtId="0" fontId="11" fillId="24" borderId="18" xfId="0" applyFont="1" applyFill="1" applyBorder="1" applyAlignment="1">
      <alignment horizontal="center" vertical="center" wrapText="1"/>
    </xf>
    <xf numFmtId="0" fontId="13" fillId="24" borderId="4" xfId="0" applyFont="1" applyFill="1" applyBorder="1" applyAlignment="1">
      <alignment horizontal="center"/>
    </xf>
    <xf numFmtId="0" fontId="13" fillId="24" borderId="5" xfId="0" applyFont="1" applyFill="1" applyBorder="1" applyAlignment="1">
      <alignment horizontal="center"/>
    </xf>
    <xf numFmtId="0" fontId="11" fillId="24" borderId="3" xfId="0" quotePrefix="1" applyFont="1" applyFill="1" applyBorder="1" applyAlignment="1">
      <alignment horizontal="center" vertical="center" wrapText="1"/>
    </xf>
    <xf numFmtId="0" fontId="9" fillId="24" borderId="20" xfId="0" applyFont="1" applyFill="1" applyBorder="1" applyAlignment="1">
      <alignment horizontal="center" wrapText="1"/>
    </xf>
    <xf numFmtId="0" fontId="0" fillId="24" borderId="19" xfId="0" applyFill="1" applyBorder="1" applyAlignment="1">
      <alignment horizontal="center"/>
    </xf>
    <xf numFmtId="0" fontId="0" fillId="24" borderId="21" xfId="0" applyFill="1" applyBorder="1" applyAlignment="1">
      <alignment horizontal="center"/>
    </xf>
    <xf numFmtId="0" fontId="0" fillId="24" borderId="22" xfId="0" applyFill="1" applyBorder="1" applyAlignment="1">
      <alignment horizontal="center"/>
    </xf>
    <xf numFmtId="49" fontId="11" fillId="24" borderId="17" xfId="0" applyNumberFormat="1" applyFont="1" applyFill="1" applyBorder="1" applyAlignment="1">
      <alignment horizontal="center" vertical="center" wrapText="1"/>
    </xf>
    <xf numFmtId="49" fontId="11" fillId="24" borderId="3" xfId="0" applyNumberFormat="1" applyFont="1" applyFill="1" applyBorder="1" applyAlignment="1">
      <alignment horizontal="center" vertical="center" wrapText="1"/>
    </xf>
    <xf numFmtId="0" fontId="11" fillId="24" borderId="7" xfId="0" applyFont="1" applyFill="1" applyBorder="1" applyAlignment="1">
      <alignment horizontal="center" vertical="center"/>
    </xf>
    <xf numFmtId="0" fontId="11" fillId="24" borderId="17" xfId="0" quotePrefix="1" applyFont="1" applyFill="1" applyBorder="1" applyAlignment="1">
      <alignment horizontal="center" vertical="center" wrapText="1"/>
    </xf>
    <xf numFmtId="0" fontId="0" fillId="24" borderId="20" xfId="0" applyFill="1" applyBorder="1" applyAlignment="1">
      <alignment horizontal="center"/>
    </xf>
    <xf numFmtId="0" fontId="0" fillId="0" borderId="16" xfId="0" applyBorder="1" applyAlignment="1">
      <alignment horizontal="center"/>
    </xf>
    <xf numFmtId="0" fontId="0" fillId="0" borderId="2" xfId="0" applyBorder="1" applyAlignment="1">
      <alignment horizontal="center"/>
    </xf>
    <xf numFmtId="0" fontId="13" fillId="24" borderId="17" xfId="0" applyFont="1" applyFill="1" applyBorder="1" applyAlignment="1">
      <alignment horizontal="center" vertical="center"/>
    </xf>
    <xf numFmtId="0" fontId="13" fillId="24" borderId="3" xfId="0" applyFont="1" applyFill="1" applyBorder="1" applyAlignment="1">
      <alignment horizontal="center" vertical="center"/>
    </xf>
    <xf numFmtId="0" fontId="0" fillId="0" borderId="15" xfId="0" applyBorder="1" applyAlignment="1">
      <alignment horizontal="center"/>
    </xf>
    <xf numFmtId="0" fontId="11" fillId="24" borderId="3" xfId="0" applyFont="1" applyFill="1" applyBorder="1" applyAlignment="1">
      <alignment horizontal="left" vertical="center" wrapText="1"/>
    </xf>
    <xf numFmtId="0" fontId="11" fillId="24" borderId="6" xfId="0" applyFont="1" applyFill="1" applyBorder="1" applyAlignment="1">
      <alignment horizontal="left" vertical="center" wrapText="1"/>
    </xf>
    <xf numFmtId="49" fontId="13" fillId="24" borderId="18" xfId="0" applyNumberFormat="1" applyFont="1" applyFill="1" applyBorder="1" applyAlignment="1">
      <alignment horizontal="center" vertical="center" wrapText="1"/>
    </xf>
    <xf numFmtId="49" fontId="13" fillId="24" borderId="7" xfId="0" applyNumberFormat="1" applyFont="1" applyFill="1" applyBorder="1" applyAlignment="1">
      <alignment horizontal="center" vertical="center" wrapText="1"/>
    </xf>
    <xf numFmtId="0" fontId="11" fillId="24" borderId="7" xfId="0" applyFont="1" applyFill="1" applyBorder="1" applyAlignment="1">
      <alignment horizontal="left" vertical="center" wrapText="1"/>
    </xf>
    <xf numFmtId="0" fontId="11" fillId="24" borderId="8" xfId="0" applyFont="1" applyFill="1" applyBorder="1" applyAlignment="1">
      <alignment horizontal="left" vertical="center" wrapText="1"/>
    </xf>
    <xf numFmtId="49" fontId="11" fillId="24" borderId="7" xfId="0" applyNumberFormat="1" applyFont="1" applyFill="1" applyBorder="1" applyAlignment="1">
      <alignment horizontal="center" vertical="center" wrapText="1"/>
    </xf>
    <xf numFmtId="0" fontId="13" fillId="24" borderId="23" xfId="0" applyFont="1" applyFill="1" applyBorder="1" applyAlignment="1">
      <alignment horizontal="center"/>
    </xf>
    <xf numFmtId="0" fontId="13" fillId="24" borderId="24" xfId="0" applyFont="1" applyFill="1" applyBorder="1" applyAlignment="1">
      <alignment horizontal="center"/>
    </xf>
    <xf numFmtId="17" fontId="11" fillId="24" borderId="3" xfId="0" applyNumberFormat="1" applyFont="1" applyFill="1" applyBorder="1" applyAlignment="1">
      <alignment horizontal="center" vertical="center"/>
    </xf>
    <xf numFmtId="0" fontId="11" fillId="24" borderId="3" xfId="0" applyFont="1" applyFill="1" applyBorder="1" applyAlignment="1">
      <alignment horizontal="center" vertical="center"/>
    </xf>
    <xf numFmtId="0" fontId="9" fillId="24" borderId="3" xfId="0" applyFont="1" applyFill="1" applyBorder="1" applyAlignment="1">
      <alignment horizontal="center" vertical="center" wrapText="1"/>
    </xf>
    <xf numFmtId="0" fontId="9" fillId="24" borderId="7" xfId="0" applyFont="1" applyFill="1" applyBorder="1" applyAlignment="1">
      <alignment horizontal="center" vertical="center" wrapText="1"/>
    </xf>
    <xf numFmtId="0" fontId="9" fillId="24" borderId="2" xfId="0" applyFont="1" applyFill="1" applyBorder="1" applyAlignment="1">
      <alignment horizontal="center" vertical="center" wrapText="1"/>
    </xf>
    <xf numFmtId="0" fontId="11" fillId="24" borderId="2" xfId="26" applyFont="1" applyFill="1" applyBorder="1" applyAlignment="1">
      <alignment horizontal="center"/>
    </xf>
    <xf numFmtId="0" fontId="11" fillId="24" borderId="3" xfId="26" applyFont="1" applyFill="1" applyBorder="1" applyAlignment="1">
      <alignment horizontal="center"/>
    </xf>
    <xf numFmtId="0" fontId="11" fillId="24" borderId="7" xfId="26" applyFont="1" applyFill="1" applyBorder="1" applyAlignment="1">
      <alignment horizontal="center"/>
    </xf>
    <xf numFmtId="0" fontId="2" fillId="0" borderId="0" xfId="26" applyFont="1" applyAlignment="1">
      <alignment horizontal="center"/>
    </xf>
    <xf numFmtId="0" fontId="11" fillId="24" borderId="16" xfId="26" applyFont="1" applyFill="1" applyBorder="1" applyAlignment="1">
      <alignment horizontal="center" vertical="center" wrapText="1"/>
    </xf>
    <xf numFmtId="0" fontId="11" fillId="24" borderId="17" xfId="26" applyFont="1" applyFill="1" applyBorder="1" applyAlignment="1">
      <alignment horizontal="center" vertical="center"/>
    </xf>
    <xf numFmtId="0" fontId="11" fillId="24" borderId="18" xfId="26" applyFont="1" applyFill="1" applyBorder="1" applyAlignment="1">
      <alignment horizontal="center" vertical="center"/>
    </xf>
    <xf numFmtId="0" fontId="11" fillId="24" borderId="2" xfId="26" applyFont="1" applyFill="1" applyBorder="1" applyAlignment="1">
      <alignment horizontal="center" vertical="center"/>
    </xf>
    <xf numFmtId="0" fontId="11" fillId="24" borderId="3" xfId="26" applyFont="1" applyFill="1" applyBorder="1" applyAlignment="1">
      <alignment horizontal="center" vertical="center"/>
    </xf>
    <xf numFmtId="0" fontId="11" fillId="24" borderId="16" xfId="25" applyFont="1" applyFill="1" applyBorder="1" applyAlignment="1">
      <alignment horizontal="center" vertical="center" wrapText="1"/>
    </xf>
    <xf numFmtId="0" fontId="11" fillId="24" borderId="17" xfId="25" applyFont="1" applyFill="1" applyBorder="1" applyAlignment="1">
      <alignment horizontal="center" vertical="center"/>
    </xf>
    <xf numFmtId="0" fontId="11" fillId="24" borderId="18" xfId="25" applyFont="1" applyFill="1" applyBorder="1" applyAlignment="1">
      <alignment horizontal="center" vertical="center"/>
    </xf>
    <xf numFmtId="3" fontId="13" fillId="24" borderId="15" xfId="0" applyNumberFormat="1" applyFont="1" applyFill="1" applyBorder="1" applyAlignment="1">
      <alignment horizontal="center"/>
    </xf>
    <xf numFmtId="3" fontId="13" fillId="24" borderId="6" xfId="0" applyNumberFormat="1" applyFont="1" applyFill="1" applyBorder="1" applyAlignment="1">
      <alignment horizontal="center"/>
    </xf>
    <xf numFmtId="0" fontId="11" fillId="24" borderId="10" xfId="0" applyFont="1" applyFill="1" applyBorder="1" applyAlignment="1">
      <alignment horizontal="center" vertical="center" wrapText="1"/>
    </xf>
    <xf numFmtId="0" fontId="11" fillId="24" borderId="25" xfId="0" applyFont="1" applyFill="1" applyBorder="1" applyAlignment="1">
      <alignment horizontal="center" vertical="center" wrapText="1"/>
    </xf>
    <xf numFmtId="0" fontId="11" fillId="24" borderId="26" xfId="0" applyFont="1" applyFill="1" applyBorder="1" applyAlignment="1">
      <alignment horizontal="center" vertical="center" wrapText="1"/>
    </xf>
  </cellXfs>
  <cellStyles count="2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Normal" xfId="0" builtinId="0"/>
    <cellStyle name="Normal 2" xfId="25" xr:uid="{00000000-0005-0000-0000-000019000000}"/>
    <cellStyle name="Normal_k_participanti_judete_1008" xfId="26" xr:uid="{00000000-0005-0000-0000-00001A000000}"/>
    <cellStyle name="Total" xfId="27"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baseline="0">
                <a:solidFill>
                  <a:schemeClr val="tx2"/>
                </a:solidFill>
                <a:latin typeface="+mn-lt"/>
                <a:ea typeface="+mn-ea"/>
                <a:cs typeface="+mn-cs"/>
              </a:defRPr>
            </a:pPr>
            <a:r>
              <a:rPr lang="en-GB" sz="1050"/>
              <a:t>Repartizarea pe sexe a participantilor
la luna de referinta FEBRUARIE 2026
</a:t>
            </a:r>
          </a:p>
        </c:rich>
      </c:tx>
      <c:layout>
        <c:manualLayout>
          <c:xMode val="edge"/>
          <c:yMode val="edge"/>
          <c:x val="0.32143734740738633"/>
          <c:y val="4.1580555855175637E-2"/>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2"/>
              </a:solidFill>
              <a:latin typeface="+mn-lt"/>
              <a:ea typeface="+mn-ea"/>
              <a:cs typeface="+mn-cs"/>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5094339622641509"/>
          <c:y val="0.38336052202283849"/>
          <c:w val="0.62708102108768038"/>
          <c:h val="0.36541598694942906"/>
        </c:manualLayout>
      </c:layout>
      <c:pie3DChart>
        <c:varyColors val="1"/>
        <c:ser>
          <c:idx val="0"/>
          <c:order val="0"/>
          <c:spPr>
            <a:solidFill>
              <a:schemeClr val="accent1"/>
            </a:solidFill>
          </c:spPr>
          <c:dPt>
            <c:idx val="0"/>
            <c:bubble3D val="0"/>
            <c:explosion val="8"/>
            <c:spPr>
              <a:solidFill>
                <a:schemeClr val="accent1"/>
              </a:soli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0-C30C-4F25-BED0-C1F592C3FDAF}"/>
              </c:ext>
            </c:extLst>
          </c:dPt>
          <c:dPt>
            <c:idx val="1"/>
            <c:bubble3D val="0"/>
            <c:spPr>
              <a:solidFill>
                <a:schemeClr val="accent1"/>
              </a:soli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1-C30C-4F25-BED0-C1F592C3FDAF}"/>
              </c:ext>
            </c:extLst>
          </c:dPt>
          <c:dLbls>
            <c:dLbl>
              <c:idx val="0"/>
              <c:layout>
                <c:manualLayout>
                  <c:x val="-0.11432208598786414"/>
                  <c:y val="-0.19734381489426384"/>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0-C30C-4F25-BED0-C1F592C3FDAF}"/>
                </c:ext>
              </c:extLst>
            </c:dLbl>
            <c:dLbl>
              <c:idx val="1"/>
              <c:layout>
                <c:manualLayout>
                  <c:x val="6.035556876145199E-2"/>
                  <c:y val="-0.28044289732951405"/>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C30C-4F25-BED0-C1F592C3FDAF}"/>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en-US"/>
              </a:p>
            </c:txPr>
            <c:showLegendKey val="0"/>
            <c:showVal val="1"/>
            <c:showCatName val="0"/>
            <c:showSerName val="0"/>
            <c:showPercent val="1"/>
            <c:showBubbleSize val="0"/>
            <c:separator>
</c:separator>
            <c:showLeaderLines val="0"/>
            <c:extLst>
              <c:ext xmlns:c15="http://schemas.microsoft.com/office/drawing/2012/chart" uri="{CE6537A1-D6FC-4f65-9D91-7224C49458BB}"/>
            </c:extLst>
          </c:dLbls>
          <c:cat>
            <c:strRef>
              <c:f>rp_sexe_0226!$E$4:$F$4</c:f>
              <c:strCache>
                <c:ptCount val="2"/>
                <c:pt idx="0">
                  <c:v>femei</c:v>
                </c:pt>
                <c:pt idx="1">
                  <c:v>barbati</c:v>
                </c:pt>
              </c:strCache>
            </c:strRef>
          </c:cat>
          <c:val>
            <c:numRef>
              <c:f>rp_sexe_0226!$E$12:$F$12</c:f>
              <c:numCache>
                <c:formatCode>#,##0</c:formatCode>
                <c:ptCount val="2"/>
                <c:pt idx="0">
                  <c:v>4057429</c:v>
                </c:pt>
                <c:pt idx="1">
                  <c:v>4449473</c:v>
                </c:pt>
              </c:numCache>
            </c:numRef>
          </c:val>
          <c:extLst>
            <c:ext xmlns:c16="http://schemas.microsoft.com/office/drawing/2014/chart" uri="{C3380CC4-5D6E-409C-BE32-E72D297353CC}">
              <c16:uniqueId val="{00000002-C30C-4F25-BED0-C1F592C3FDAF}"/>
            </c:ext>
          </c:extLst>
        </c:ser>
        <c:dLbls>
          <c:showLegendKey val="0"/>
          <c:showVal val="0"/>
          <c:showCatName val="0"/>
          <c:showSerName val="0"/>
          <c:showPercent val="0"/>
          <c:showBubbleSize val="0"/>
          <c:showLeaderLines val="0"/>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legend>
    <c:plotVisOnly val="1"/>
    <c:dispBlanksAs val="zero"/>
    <c:showDLblsOverMax val="0"/>
  </c:chart>
  <c:spPr>
    <a:solidFill>
      <a:schemeClr val="accent4">
        <a:lumMod val="40000"/>
        <a:lumOff val="60000"/>
      </a:schemeClr>
    </a:solidFill>
    <a:ln w="12700" cap="flat" cmpd="sng" algn="ctr">
      <a:solidFill>
        <a:schemeClr val="accent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baseline="0">
                <a:solidFill>
                  <a:schemeClr val="tx2"/>
                </a:solidFill>
                <a:latin typeface="+mn-lt"/>
                <a:ea typeface="+mn-ea"/>
                <a:cs typeface="+mn-cs"/>
              </a:defRPr>
            </a:pPr>
            <a:r>
              <a:rPr lang="en-GB" sz="1050"/>
              <a:t>Situatie centralizatoare privind repartizarea</a:t>
            </a:r>
          </a:p>
          <a:p>
            <a:pPr>
              <a:defRPr sz="1050"/>
            </a:pPr>
            <a:r>
              <a:rPr lang="en-GB" sz="1050"/>
              <a:t> pe sexe si categorii de varsta a participantilor</a:t>
            </a:r>
          </a:p>
          <a:p>
            <a:pPr>
              <a:defRPr sz="1050"/>
            </a:pPr>
            <a:r>
              <a:rPr lang="en-GB" sz="1050"/>
              <a:t> aferente lunii de referinta FEBRUARIE 2026
</a:t>
            </a:r>
          </a:p>
        </c:rich>
      </c:tx>
      <c:layout>
        <c:manualLayout>
          <c:xMode val="edge"/>
          <c:yMode val="edge"/>
          <c:x val="0.31027942806788139"/>
          <c:y val="3.9511430934146934E-2"/>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2"/>
              </a:solidFill>
              <a:latin typeface="+mn-lt"/>
              <a:ea typeface="+mn-ea"/>
              <a:cs typeface="+mn-cs"/>
            </a:defRPr>
          </a:pPr>
          <a:endParaRPr lang="en-US"/>
        </a:p>
      </c:txPr>
    </c:title>
    <c:autoTitleDeleted val="0"/>
    <c:view3D>
      <c:rotX val="15"/>
      <c:hPercent val="100"/>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893491124260355"/>
          <c:y val="0.27032161057272952"/>
          <c:w val="0.55739644970414204"/>
          <c:h val="0.66918776323598772"/>
        </c:manualLayout>
      </c:layout>
      <c:bar3DChart>
        <c:barDir val="bar"/>
        <c:grouping val="clustered"/>
        <c:varyColors val="0"/>
        <c:ser>
          <c:idx val="0"/>
          <c:order val="0"/>
          <c:tx>
            <c:strRef>
              <c:f>rp_varste_sexe_0226!$E$5:$H$5</c:f>
              <c:strCache>
                <c:ptCount val="4"/>
                <c:pt idx="0">
                  <c:v>15-25 ani</c:v>
                </c:pt>
                <c:pt idx="1">
                  <c:v>25-35 ani</c:v>
                </c:pt>
                <c:pt idx="2">
                  <c:v>35-45 ani</c:v>
                </c:pt>
                <c:pt idx="3">
                  <c:v>peste 45 de ani</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p3d/>
          </c:spPr>
          <c:invertIfNegative val="0"/>
          <c:dLbls>
            <c:dLbl>
              <c:idx val="0"/>
              <c:layout>
                <c:manualLayout>
                  <c:x val="-0.14573239716876549"/>
                  <c:y val="-3.03870235398657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5F5-4088-A81C-75F2D64229E6}"/>
                </c:ext>
              </c:extLst>
            </c:dLbl>
            <c:dLbl>
              <c:idx val="1"/>
              <c:layout>
                <c:manualLayout>
                  <c:x val="-0.26631986886115772"/>
                  <c:y val="-3.816201057059648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5F5-4088-A81C-75F2D64229E6}"/>
                </c:ext>
              </c:extLst>
            </c:dLbl>
            <c:dLbl>
              <c:idx val="2"/>
              <c:layout>
                <c:manualLayout>
                  <c:x val="-0.34972947876100324"/>
                  <c:y val="-3.1630224304153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5F5-4088-A81C-75F2D64229E6}"/>
                </c:ext>
              </c:extLst>
            </c:dLbl>
            <c:dLbl>
              <c:idx val="3"/>
              <c:layout>
                <c:manualLayout>
                  <c:x val="-0.421593438004365"/>
                  <c:y val="-2.44683113240981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5F5-4088-A81C-75F2D64229E6}"/>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rp_varste_sexe_0226!$E$5:$H$5</c:f>
              <c:strCache>
                <c:ptCount val="4"/>
                <c:pt idx="0">
                  <c:v>15-25 ani</c:v>
                </c:pt>
                <c:pt idx="1">
                  <c:v>25-35 ani</c:v>
                </c:pt>
                <c:pt idx="2">
                  <c:v>35-45 ani</c:v>
                </c:pt>
                <c:pt idx="3">
                  <c:v>peste 45 de ani</c:v>
                </c:pt>
              </c:strCache>
            </c:strRef>
          </c:cat>
          <c:val>
            <c:numRef>
              <c:f>rp_varste_sexe_0226!$E$14:$H$14</c:f>
              <c:numCache>
                <c:formatCode>#,##0</c:formatCode>
                <c:ptCount val="4"/>
                <c:pt idx="0">
                  <c:v>632462</c:v>
                </c:pt>
                <c:pt idx="1">
                  <c:v>1878671</c:v>
                </c:pt>
                <c:pt idx="2">
                  <c:v>2816874</c:v>
                </c:pt>
                <c:pt idx="3">
                  <c:v>3178895</c:v>
                </c:pt>
              </c:numCache>
            </c:numRef>
          </c:val>
          <c:extLst>
            <c:ext xmlns:c16="http://schemas.microsoft.com/office/drawing/2014/chart" uri="{C3380CC4-5D6E-409C-BE32-E72D297353CC}">
              <c16:uniqueId val="{00000004-D5F5-4088-A81C-75F2D64229E6}"/>
            </c:ext>
          </c:extLst>
        </c:ser>
        <c:dLbls>
          <c:showLegendKey val="0"/>
          <c:showVal val="0"/>
          <c:showCatName val="0"/>
          <c:showSerName val="0"/>
          <c:showPercent val="0"/>
          <c:showBubbleSize val="0"/>
        </c:dLbls>
        <c:gapWidth val="150"/>
        <c:shape val="box"/>
        <c:axId val="459649599"/>
        <c:axId val="1"/>
        <c:axId val="0"/>
      </c:bar3DChart>
      <c:catAx>
        <c:axId val="459649599"/>
        <c:scaling>
          <c:orientation val="minMax"/>
        </c:scaling>
        <c:delete val="0"/>
        <c:axPos val="l"/>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crossAx val="1"/>
        <c:crosses val="autoZero"/>
        <c:auto val="0"/>
        <c:lblAlgn val="ctr"/>
        <c:lblOffset val="100"/>
        <c:tickLblSkip val="1"/>
        <c:tickMarkSkip val="1"/>
        <c:noMultiLvlLbl val="0"/>
      </c:catAx>
      <c:valAx>
        <c:axId val="1"/>
        <c:scaling>
          <c:orientation val="minMax"/>
        </c:scaling>
        <c:delete val="0"/>
        <c:axPos val="b"/>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crossAx val="459649599"/>
        <c:crosses val="autoZero"/>
        <c:crossBetween val="between"/>
      </c:valAx>
      <c:spPr>
        <a:noFill/>
        <a:ln>
          <a:noFill/>
        </a:ln>
        <a:effectLst/>
      </c:spPr>
    </c:plotArea>
    <c:plotVisOnly val="1"/>
    <c:dispBlanksAs val="gap"/>
    <c:showDLblsOverMax val="0"/>
  </c:chart>
  <c:spPr>
    <a:solidFill>
      <a:schemeClr val="accent4">
        <a:lumMod val="40000"/>
        <a:lumOff val="60000"/>
      </a:schemeClr>
    </a:solidFill>
    <a:ln w="12700" cap="flat" cmpd="sng" algn="ctr">
      <a:solidFill>
        <a:schemeClr val="accent1"/>
      </a:solidFill>
      <a:round/>
    </a:ln>
    <a:effectLst/>
  </c:spPr>
  <c:txPr>
    <a:bodyPr/>
    <a:lstStyle/>
    <a:p>
      <a:pPr>
        <a:defRPr/>
      </a:pPr>
      <a:endParaRPr lang="en-US"/>
    </a:p>
  </c:txPr>
  <c:printSettings>
    <c:headerFooter alignWithMargins="0"/>
    <c:pageMargins b="1" l="0.75" r="0.75" t="1" header="0.5" footer="0.5"/>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9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15</xdr:row>
      <xdr:rowOff>0</xdr:rowOff>
    </xdr:from>
    <xdr:to>
      <xdr:col>9</xdr:col>
      <xdr:colOff>416732</xdr:colOff>
      <xdr:row>37</xdr:row>
      <xdr:rowOff>71181</xdr:rowOff>
    </xdr:to>
    <xdr:pic>
      <xdr:nvPicPr>
        <xdr:cNvPr id="2" name="Picture 1">
          <a:extLst>
            <a:ext uri="{FF2B5EF4-FFF2-40B4-BE49-F238E27FC236}">
              <a16:creationId xmlns:a16="http://schemas.microsoft.com/office/drawing/2014/main" id="{C56FAEB5-960B-4C1B-BFBB-3DDAFF74F282}"/>
            </a:ext>
          </a:extLst>
        </xdr:cNvPr>
        <xdr:cNvPicPr>
          <a:picLocks noChangeAspect="1"/>
        </xdr:cNvPicPr>
      </xdr:nvPicPr>
      <xdr:blipFill>
        <a:blip xmlns:r="http://schemas.openxmlformats.org/officeDocument/2006/relationships" r:embed="rId1"/>
        <a:stretch>
          <a:fillRect/>
        </a:stretch>
      </xdr:blipFill>
      <xdr:spPr>
        <a:xfrm>
          <a:off x="609600" y="4762500"/>
          <a:ext cx="7846232" cy="36335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772533</xdr:colOff>
      <xdr:row>27</xdr:row>
      <xdr:rowOff>120687</xdr:rowOff>
    </xdr:to>
    <xdr:pic>
      <xdr:nvPicPr>
        <xdr:cNvPr id="2" name="Picture 1">
          <a:extLst>
            <a:ext uri="{FF2B5EF4-FFF2-40B4-BE49-F238E27FC236}">
              <a16:creationId xmlns:a16="http://schemas.microsoft.com/office/drawing/2014/main" id="{5E9679D3-ED50-4E3C-9C4C-54ECF8DDEF6C}"/>
            </a:ext>
          </a:extLst>
        </xdr:cNvPr>
        <xdr:cNvPicPr>
          <a:picLocks noChangeAspect="1"/>
        </xdr:cNvPicPr>
      </xdr:nvPicPr>
      <xdr:blipFill>
        <a:blip xmlns:r="http://schemas.openxmlformats.org/officeDocument/2006/relationships" r:embed="rId1"/>
        <a:stretch>
          <a:fillRect/>
        </a:stretch>
      </xdr:blipFill>
      <xdr:spPr>
        <a:xfrm>
          <a:off x="609600" y="2133600"/>
          <a:ext cx="7230483" cy="33591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684153</xdr:colOff>
      <xdr:row>30</xdr:row>
      <xdr:rowOff>147021</xdr:rowOff>
    </xdr:to>
    <xdr:pic>
      <xdr:nvPicPr>
        <xdr:cNvPr id="2" name="Picture 1">
          <a:extLst>
            <a:ext uri="{FF2B5EF4-FFF2-40B4-BE49-F238E27FC236}">
              <a16:creationId xmlns:a16="http://schemas.microsoft.com/office/drawing/2014/main" id="{B7A24A80-4ECF-4F9B-9DC7-5D559BE81CA6}"/>
            </a:ext>
          </a:extLst>
        </xdr:cNvPr>
        <xdr:cNvPicPr>
          <a:picLocks noChangeAspect="1"/>
        </xdr:cNvPicPr>
      </xdr:nvPicPr>
      <xdr:blipFill>
        <a:blip xmlns:r="http://schemas.openxmlformats.org/officeDocument/2006/relationships" r:embed="rId1"/>
        <a:stretch>
          <a:fillRect/>
        </a:stretch>
      </xdr:blipFill>
      <xdr:spPr>
        <a:xfrm>
          <a:off x="609600" y="2381250"/>
          <a:ext cx="7370703" cy="387129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12</xdr:col>
      <xdr:colOff>600075</xdr:colOff>
      <xdr:row>30</xdr:row>
      <xdr:rowOff>9525</xdr:rowOff>
    </xdr:to>
    <xdr:graphicFrame macro="">
      <xdr:nvGraphicFramePr>
        <xdr:cNvPr id="2777092" name="Chart 1">
          <a:extLst>
            <a:ext uri="{FF2B5EF4-FFF2-40B4-BE49-F238E27FC236}">
              <a16:creationId xmlns:a16="http://schemas.microsoft.com/office/drawing/2014/main" id="{68A85EF0-64E6-47F7-9366-4B3A9658682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600075</xdr:colOff>
      <xdr:row>30</xdr:row>
      <xdr:rowOff>9525</xdr:rowOff>
    </xdr:to>
    <xdr:graphicFrame macro="">
      <xdr:nvGraphicFramePr>
        <xdr:cNvPr id="2788354" name="Chart 1">
          <a:extLst>
            <a:ext uri="{FF2B5EF4-FFF2-40B4-BE49-F238E27FC236}">
              <a16:creationId xmlns:a16="http://schemas.microsoft.com/office/drawing/2014/main" id="{47DEF003-A891-4B64-8F84-2EE1A4860A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ntru%20site_0609_varianta%20pentru%20si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_total_tec_0609"/>
      <sheetName val="evolutie_rp_0609"/>
      <sheetName val="sume_euro_0609"/>
      <sheetName val="sume_euro_0609_graf"/>
      <sheetName val="evolutie_contrib_0609"/>
      <sheetName val="part_fonduri_0609"/>
      <sheetName val="evolutie_rp_0609_graf"/>
      <sheetName val="evolutie_aleatorii_0609_graf"/>
      <sheetName val="participanti_judete_0609"/>
      <sheetName val="regularizati_0609"/>
      <sheetName val="rp_sexe_0609"/>
      <sheetName val="RP_SEXE_0609_graf"/>
      <sheetName val="rp_varste_sexe_0609"/>
      <sheetName val="rp_varste_sexe_0609_graf"/>
    </sheetNames>
    <sheetDataSet>
      <sheetData sheetId="0" refreshError="1">
        <row r="10">
          <cell r="A10">
            <v>1</v>
          </cell>
        </row>
        <row r="12">
          <cell r="B12" t="str">
            <v>AZT VIITORUL TAU</v>
          </cell>
        </row>
        <row r="13">
          <cell r="B13" t="str">
            <v>BCR</v>
          </cell>
        </row>
        <row r="15">
          <cell r="B15" t="str">
            <v>BRD</v>
          </cell>
        </row>
        <row r="16">
          <cell r="B16" t="str">
            <v>VITAL</v>
          </cell>
        </row>
        <row r="18">
          <cell r="B18" t="str">
            <v>ARIPI</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31"/>
  <sheetViews>
    <sheetView tabSelected="1" zoomScaleNormal="100" workbookViewId="0">
      <selection activeCell="E31" sqref="E31"/>
    </sheetView>
  </sheetViews>
  <sheetFormatPr defaultRowHeight="12.75" x14ac:dyDescent="0.2"/>
  <cols>
    <col min="2" max="2" width="6.28515625" customWidth="1"/>
    <col min="3" max="3" width="19.28515625" style="7" customWidth="1"/>
    <col min="4" max="4" width="13.5703125" customWidth="1"/>
    <col min="5" max="5" width="12.85546875" customWidth="1"/>
    <col min="6" max="7" width="14.28515625" bestFit="1" customWidth="1"/>
    <col min="8" max="8" width="12.42578125" customWidth="1"/>
    <col min="9" max="9" width="16.42578125" customWidth="1"/>
    <col min="10" max="10" width="15.42578125" style="4" bestFit="1" customWidth="1"/>
    <col min="11" max="11" width="14.5703125" style="4" customWidth="1"/>
  </cols>
  <sheetData>
    <row r="1" spans="2:11" ht="13.5" thickBot="1" x14ac:dyDescent="0.25"/>
    <row r="2" spans="2:11" ht="61.9" customHeight="1" x14ac:dyDescent="0.2">
      <c r="B2" s="114" t="s">
        <v>225</v>
      </c>
      <c r="C2" s="115"/>
      <c r="D2" s="115"/>
      <c r="E2" s="115"/>
      <c r="F2" s="115"/>
      <c r="G2" s="115"/>
      <c r="H2" s="115"/>
      <c r="I2" s="115"/>
      <c r="J2" s="115"/>
      <c r="K2" s="116"/>
    </row>
    <row r="3" spans="2:11" s="5" customFormat="1" ht="76.5" customHeight="1" x14ac:dyDescent="0.2">
      <c r="B3" s="110" t="s">
        <v>45</v>
      </c>
      <c r="C3" s="111" t="s">
        <v>29</v>
      </c>
      <c r="D3" s="111" t="s">
        <v>139</v>
      </c>
      <c r="E3" s="111" t="s">
        <v>157</v>
      </c>
      <c r="F3" s="111" t="s">
        <v>158</v>
      </c>
      <c r="G3" s="111"/>
      <c r="H3" s="111"/>
      <c r="I3" s="111" t="s">
        <v>159</v>
      </c>
      <c r="J3" s="112" t="s">
        <v>0</v>
      </c>
      <c r="K3" s="113" t="s">
        <v>1</v>
      </c>
    </row>
    <row r="4" spans="2:11" s="5" customFormat="1" ht="56.25" customHeight="1" x14ac:dyDescent="0.2">
      <c r="B4" s="110" t="s">
        <v>45</v>
      </c>
      <c r="C4" s="111"/>
      <c r="D4" s="111"/>
      <c r="E4" s="111"/>
      <c r="F4" s="26" t="s">
        <v>43</v>
      </c>
      <c r="G4" s="26" t="s">
        <v>2</v>
      </c>
      <c r="H4" s="26" t="s">
        <v>3</v>
      </c>
      <c r="I4" s="111"/>
      <c r="J4" s="112"/>
      <c r="K4" s="113"/>
    </row>
    <row r="5" spans="2:11" s="6" customFormat="1" ht="13.5" hidden="1" customHeight="1" x14ac:dyDescent="0.2">
      <c r="B5" s="20"/>
      <c r="C5" s="18"/>
      <c r="D5" s="19" t="s">
        <v>147</v>
      </c>
      <c r="E5" s="19" t="s">
        <v>10</v>
      </c>
      <c r="F5" s="19" t="s">
        <v>11</v>
      </c>
      <c r="G5" s="19" t="s">
        <v>12</v>
      </c>
      <c r="H5" s="19" t="s">
        <v>13</v>
      </c>
      <c r="I5" s="18"/>
      <c r="J5" s="24" t="s">
        <v>14</v>
      </c>
      <c r="K5" s="25"/>
    </row>
    <row r="6" spans="2:11" ht="15" x14ac:dyDescent="0.25">
      <c r="B6" s="34">
        <v>1</v>
      </c>
      <c r="C6" s="35" t="s">
        <v>39</v>
      </c>
      <c r="D6" s="36">
        <v>1175956</v>
      </c>
      <c r="E6" s="36">
        <v>1246488</v>
      </c>
      <c r="F6" s="36">
        <v>281267236</v>
      </c>
      <c r="G6" s="36">
        <v>261276150</v>
      </c>
      <c r="H6" s="36">
        <v>19991086</v>
      </c>
      <c r="I6" s="36">
        <f t="shared" ref="I6:I12" si="0">F6/$C$15</f>
        <v>55164499.970580734</v>
      </c>
      <c r="J6" s="36">
        <v>5500288298</v>
      </c>
      <c r="K6" s="37">
        <f t="shared" ref="K6:K12" si="1">J6/$C$15</f>
        <v>1078762880.3420479</v>
      </c>
    </row>
    <row r="7" spans="2:11" ht="15" x14ac:dyDescent="0.25">
      <c r="B7" s="38">
        <v>2</v>
      </c>
      <c r="C7" s="35" t="s">
        <v>4</v>
      </c>
      <c r="D7" s="36">
        <v>1720061</v>
      </c>
      <c r="E7" s="36">
        <v>1826722</v>
      </c>
      <c r="F7" s="36">
        <v>403529230</v>
      </c>
      <c r="G7" s="36">
        <v>376429028</v>
      </c>
      <c r="H7" s="36">
        <v>27100202</v>
      </c>
      <c r="I7" s="36">
        <f t="shared" si="0"/>
        <v>79143552.278031662</v>
      </c>
      <c r="J7" s="36">
        <v>7924392375</v>
      </c>
      <c r="K7" s="37">
        <f t="shared" si="1"/>
        <v>1554198594.7398357</v>
      </c>
    </row>
    <row r="8" spans="2:11" ht="15" x14ac:dyDescent="0.25">
      <c r="B8" s="38">
        <v>3</v>
      </c>
      <c r="C8" s="39" t="s">
        <v>41</v>
      </c>
      <c r="D8" s="36">
        <v>835145</v>
      </c>
      <c r="E8" s="36">
        <v>876846</v>
      </c>
      <c r="F8" s="36">
        <v>175715390</v>
      </c>
      <c r="G8" s="36">
        <v>161904371</v>
      </c>
      <c r="H8" s="36">
        <v>13811019</v>
      </c>
      <c r="I8" s="36">
        <f t="shared" si="0"/>
        <v>34462782.670092374</v>
      </c>
      <c r="J8" s="36">
        <v>3408333452</v>
      </c>
      <c r="K8" s="37">
        <f t="shared" si="1"/>
        <v>668471071.4495852</v>
      </c>
    </row>
    <row r="9" spans="2:11" ht="15" x14ac:dyDescent="0.25">
      <c r="B9" s="38">
        <v>4</v>
      </c>
      <c r="C9" s="39" t="s">
        <v>42</v>
      </c>
      <c r="D9" s="36">
        <v>624119</v>
      </c>
      <c r="E9" s="36">
        <v>652622</v>
      </c>
      <c r="F9" s="36">
        <v>126673675</v>
      </c>
      <c r="G9" s="36">
        <v>115266836</v>
      </c>
      <c r="H9" s="36">
        <v>11406839</v>
      </c>
      <c r="I9" s="36">
        <f t="shared" si="0"/>
        <v>24844308.353109617</v>
      </c>
      <c r="J9" s="36">
        <v>2426559212</v>
      </c>
      <c r="K9" s="37">
        <f t="shared" si="1"/>
        <v>475917236.15823638</v>
      </c>
    </row>
    <row r="10" spans="2:11" ht="15" x14ac:dyDescent="0.25">
      <c r="B10" s="38">
        <v>5</v>
      </c>
      <c r="C10" s="39" t="s">
        <v>5</v>
      </c>
      <c r="D10" s="36">
        <v>1086112</v>
      </c>
      <c r="E10" s="36">
        <v>1142637</v>
      </c>
      <c r="F10" s="36">
        <v>227780519</v>
      </c>
      <c r="G10" s="36">
        <v>210414140</v>
      </c>
      <c r="H10" s="36">
        <v>17366379</v>
      </c>
      <c r="I10" s="36">
        <f t="shared" si="0"/>
        <v>44674234.412693433</v>
      </c>
      <c r="J10" s="36">
        <v>4429532167</v>
      </c>
      <c r="K10" s="37">
        <f t="shared" si="1"/>
        <v>868757166.92490244</v>
      </c>
    </row>
    <row r="11" spans="2:11" ht="15" x14ac:dyDescent="0.25">
      <c r="B11" s="38">
        <v>6</v>
      </c>
      <c r="C11" s="39" t="s">
        <v>6</v>
      </c>
      <c r="D11" s="36">
        <v>927995</v>
      </c>
      <c r="E11" s="36">
        <v>977463</v>
      </c>
      <c r="F11" s="36">
        <v>200946171</v>
      </c>
      <c r="G11" s="36">
        <v>185374777</v>
      </c>
      <c r="H11" s="36">
        <v>15571394</v>
      </c>
      <c r="I11" s="36">
        <f t="shared" si="0"/>
        <v>39411256.00643301</v>
      </c>
      <c r="J11" s="36">
        <v>3902422146</v>
      </c>
      <c r="K11" s="37">
        <f t="shared" si="1"/>
        <v>765375908.76105678</v>
      </c>
    </row>
    <row r="12" spans="2:11" ht="15.75" thickBot="1" x14ac:dyDescent="0.3">
      <c r="B12" s="40">
        <v>7</v>
      </c>
      <c r="C12" s="41" t="s">
        <v>38</v>
      </c>
      <c r="D12" s="42">
        <v>2137514</v>
      </c>
      <c r="E12" s="42">
        <v>2290847</v>
      </c>
      <c r="F12" s="42">
        <v>598856932</v>
      </c>
      <c r="G12" s="42">
        <v>561232340</v>
      </c>
      <c r="H12" s="42">
        <v>37624592</v>
      </c>
      <c r="I12" s="42">
        <f t="shared" si="0"/>
        <v>117452866.80918665</v>
      </c>
      <c r="J12" s="42">
        <v>11814912798</v>
      </c>
      <c r="K12" s="43">
        <f t="shared" si="1"/>
        <v>2317240237.3153939</v>
      </c>
    </row>
    <row r="13" spans="2:11" ht="15.75" thickBot="1" x14ac:dyDescent="0.3">
      <c r="B13" s="27" t="s">
        <v>46</v>
      </c>
      <c r="C13" s="28"/>
      <c r="D13" s="29">
        <f t="shared" ref="D13:K13" si="2">SUM(D6:D12)</f>
        <v>8506902</v>
      </c>
      <c r="E13" s="29">
        <f t="shared" si="2"/>
        <v>9013625</v>
      </c>
      <c r="F13" s="29">
        <f t="shared" si="2"/>
        <v>2014769153</v>
      </c>
      <c r="G13" s="29">
        <f t="shared" si="2"/>
        <v>1871897642</v>
      </c>
      <c r="H13" s="29">
        <f t="shared" si="2"/>
        <v>142871511</v>
      </c>
      <c r="I13" s="29">
        <f t="shared" si="2"/>
        <v>395153500.50012749</v>
      </c>
      <c r="J13" s="29">
        <f t="shared" si="2"/>
        <v>39406440448</v>
      </c>
      <c r="K13" s="30">
        <f t="shared" si="2"/>
        <v>7728723095.6910572</v>
      </c>
    </row>
    <row r="15" spans="2:11" s="12" customFormat="1" x14ac:dyDescent="0.2">
      <c r="B15" s="31" t="s">
        <v>226</v>
      </c>
      <c r="C15" s="32">
        <v>5.0987</v>
      </c>
      <c r="J15" s="13"/>
      <c r="K15" s="13"/>
    </row>
    <row r="16" spans="2:11" x14ac:dyDescent="0.2">
      <c r="B16" s="33"/>
      <c r="C16" s="33" t="s">
        <v>224</v>
      </c>
    </row>
    <row r="17" spans="7:7" x14ac:dyDescent="0.2">
      <c r="G17" s="16"/>
    </row>
    <row r="18" spans="7:7" x14ac:dyDescent="0.2">
      <c r="G18" s="16"/>
    </row>
    <row r="19" spans="7:7" x14ac:dyDescent="0.2">
      <c r="G19" s="16"/>
    </row>
    <row r="20" spans="7:7" x14ac:dyDescent="0.2">
      <c r="G20" s="16"/>
    </row>
    <row r="21" spans="7:7" x14ac:dyDescent="0.2">
      <c r="G21" s="16"/>
    </row>
    <row r="22" spans="7:7" x14ac:dyDescent="0.2">
      <c r="G22" s="16"/>
    </row>
    <row r="23" spans="7:7" x14ac:dyDescent="0.2">
      <c r="G23" s="16"/>
    </row>
    <row r="24" spans="7:7" x14ac:dyDescent="0.2">
      <c r="G24" s="16"/>
    </row>
    <row r="25" spans="7:7" x14ac:dyDescent="0.2">
      <c r="G25" s="16"/>
    </row>
    <row r="26" spans="7:7" x14ac:dyDescent="0.2">
      <c r="G26" s="16"/>
    </row>
    <row r="27" spans="7:7" x14ac:dyDescent="0.2">
      <c r="G27" s="16"/>
    </row>
    <row r="28" spans="7:7" x14ac:dyDescent="0.2">
      <c r="G28" s="16"/>
    </row>
    <row r="29" spans="7:7" x14ac:dyDescent="0.2">
      <c r="G29" s="16"/>
    </row>
    <row r="30" spans="7:7" x14ac:dyDescent="0.2">
      <c r="G30" s="16"/>
    </row>
    <row r="31" spans="7:7" x14ac:dyDescent="0.2">
      <c r="G31" s="16"/>
    </row>
  </sheetData>
  <mergeCells count="9">
    <mergeCell ref="J3:J4"/>
    <mergeCell ref="F3:H3"/>
    <mergeCell ref="K3:K4"/>
    <mergeCell ref="B2:K2"/>
    <mergeCell ref="I3:I4"/>
    <mergeCell ref="B3:B4"/>
    <mergeCell ref="C3:C4"/>
    <mergeCell ref="D3:D4"/>
    <mergeCell ref="E3:E4"/>
  </mergeCells>
  <phoneticPr fontId="17" type="noConversion"/>
  <printOptions horizontalCentered="1"/>
  <pageMargins left="0.19685039370078741" right="0.23622047244094491" top="0.59055118110236227" bottom="0.43307086614173229" header="0.35433070866141736" footer="0.19685039370078741"/>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M49"/>
  <sheetViews>
    <sheetView workbookViewId="0">
      <selection activeCell="I13" sqref="I13"/>
    </sheetView>
  </sheetViews>
  <sheetFormatPr defaultRowHeight="15" x14ac:dyDescent="0.2"/>
  <cols>
    <col min="1" max="1" width="9.140625" style="8"/>
    <col min="2" max="2" width="7.85546875" style="8" customWidth="1"/>
    <col min="3" max="3" width="20.140625" style="8" customWidth="1"/>
    <col min="4" max="4" width="13.7109375" style="8" customWidth="1"/>
    <col min="5" max="5" width="16.5703125" style="9" customWidth="1"/>
    <col min="6" max="16384" width="9.140625" style="8"/>
  </cols>
  <sheetData>
    <row r="1" spans="2:5" ht="15.75" thickBot="1" x14ac:dyDescent="0.25"/>
    <row r="2" spans="2:5" ht="58.15" customHeight="1" x14ac:dyDescent="0.2">
      <c r="B2" s="162" t="s">
        <v>282</v>
      </c>
      <c r="C2" s="163"/>
      <c r="D2" s="163"/>
      <c r="E2" s="164"/>
    </row>
    <row r="3" spans="2:5" x14ac:dyDescent="0.2">
      <c r="B3" s="158" t="s">
        <v>47</v>
      </c>
      <c r="C3" s="159"/>
      <c r="D3" s="159" t="s">
        <v>48</v>
      </c>
      <c r="E3" s="160"/>
    </row>
    <row r="4" spans="2:5" x14ac:dyDescent="0.2">
      <c r="B4" s="86" t="s">
        <v>49</v>
      </c>
      <c r="C4" s="87" t="s">
        <v>50</v>
      </c>
      <c r="D4" s="87" t="s">
        <v>51</v>
      </c>
      <c r="E4" s="88" t="s">
        <v>52</v>
      </c>
    </row>
    <row r="5" spans="2:5" ht="15.75" x14ac:dyDescent="0.25">
      <c r="B5" s="92"/>
      <c r="C5" s="93" t="s">
        <v>53</v>
      </c>
      <c r="D5" s="36">
        <v>73438</v>
      </c>
      <c r="E5" s="94">
        <f t="shared" ref="E5:E48" si="0">D5/$D$48</f>
        <v>8.6327549088963292E-3</v>
      </c>
    </row>
    <row r="6" spans="2:5" ht="15.75" x14ac:dyDescent="0.25">
      <c r="B6" s="92" t="s">
        <v>54</v>
      </c>
      <c r="C6" s="93" t="s">
        <v>55</v>
      </c>
      <c r="D6" s="36">
        <v>68060</v>
      </c>
      <c r="E6" s="94">
        <f t="shared" si="0"/>
        <v>8.0005623668874988E-3</v>
      </c>
    </row>
    <row r="7" spans="2:5" ht="15.75" x14ac:dyDescent="0.25">
      <c r="B7" s="92" t="s">
        <v>56</v>
      </c>
      <c r="C7" s="93" t="s">
        <v>57</v>
      </c>
      <c r="D7" s="36">
        <v>96838</v>
      </c>
      <c r="E7" s="94">
        <f t="shared" si="0"/>
        <v>1.1383462510794176E-2</v>
      </c>
    </row>
    <row r="8" spans="2:5" ht="15.75" x14ac:dyDescent="0.25">
      <c r="B8" s="92" t="s">
        <v>58</v>
      </c>
      <c r="C8" s="93" t="s">
        <v>59</v>
      </c>
      <c r="D8" s="36">
        <v>117997</v>
      </c>
      <c r="E8" s="94">
        <f t="shared" si="0"/>
        <v>1.3870736961587192E-2</v>
      </c>
    </row>
    <row r="9" spans="2:5" ht="15.75" x14ac:dyDescent="0.25">
      <c r="B9" s="92" t="s">
        <v>60</v>
      </c>
      <c r="C9" s="93" t="s">
        <v>61</v>
      </c>
      <c r="D9" s="36">
        <v>105502</v>
      </c>
      <c r="E9" s="94">
        <f t="shared" si="0"/>
        <v>1.2401929633137892E-2</v>
      </c>
    </row>
    <row r="10" spans="2:5" ht="15.75" x14ac:dyDescent="0.25">
      <c r="B10" s="92" t="s">
        <v>62</v>
      </c>
      <c r="C10" s="93" t="s">
        <v>63</v>
      </c>
      <c r="D10" s="36">
        <v>161403</v>
      </c>
      <c r="E10" s="94">
        <f t="shared" si="0"/>
        <v>1.8973182011500778E-2</v>
      </c>
    </row>
    <row r="11" spans="2:5" ht="15.75" x14ac:dyDescent="0.25">
      <c r="B11" s="92" t="s">
        <v>64</v>
      </c>
      <c r="C11" s="93" t="s">
        <v>65</v>
      </c>
      <c r="D11" s="36">
        <v>71383</v>
      </c>
      <c r="E11" s="94">
        <f t="shared" si="0"/>
        <v>8.3911863566783779E-3</v>
      </c>
    </row>
    <row r="12" spans="2:5" ht="15.75" x14ac:dyDescent="0.25">
      <c r="B12" s="92" t="s">
        <v>66</v>
      </c>
      <c r="C12" s="93" t="s">
        <v>67</v>
      </c>
      <c r="D12" s="36">
        <v>59581</v>
      </c>
      <c r="E12" s="94">
        <f t="shared" si="0"/>
        <v>7.0038422918237454E-3</v>
      </c>
    </row>
    <row r="13" spans="2:5" ht="15.75" x14ac:dyDescent="0.25">
      <c r="B13" s="92" t="s">
        <v>68</v>
      </c>
      <c r="C13" s="93" t="s">
        <v>69</v>
      </c>
      <c r="D13" s="36">
        <v>137300</v>
      </c>
      <c r="E13" s="94">
        <f t="shared" si="0"/>
        <v>1.6139835629939078E-2</v>
      </c>
    </row>
    <row r="14" spans="2:5" ht="15.75" x14ac:dyDescent="0.25">
      <c r="B14" s="92" t="s">
        <v>70</v>
      </c>
      <c r="C14" s="93" t="s">
        <v>71</v>
      </c>
      <c r="D14" s="36">
        <v>45175</v>
      </c>
      <c r="E14" s="94">
        <f t="shared" si="0"/>
        <v>5.310393842552788E-3</v>
      </c>
    </row>
    <row r="15" spans="2:5" ht="15.75" x14ac:dyDescent="0.25">
      <c r="B15" s="92" t="s">
        <v>72</v>
      </c>
      <c r="C15" s="93" t="s">
        <v>73</v>
      </c>
      <c r="D15" s="36">
        <v>69686</v>
      </c>
      <c r="E15" s="94">
        <f t="shared" si="0"/>
        <v>8.1917012797373245E-3</v>
      </c>
    </row>
    <row r="16" spans="2:5" ht="15.75" x14ac:dyDescent="0.25">
      <c r="B16" s="92" t="s">
        <v>74</v>
      </c>
      <c r="C16" s="93" t="s">
        <v>75</v>
      </c>
      <c r="D16" s="36">
        <v>46230</v>
      </c>
      <c r="E16" s="94">
        <f t="shared" si="0"/>
        <v>5.434410787852029E-3</v>
      </c>
    </row>
    <row r="17" spans="2:5" ht="15.75" x14ac:dyDescent="0.25">
      <c r="B17" s="92" t="s">
        <v>76</v>
      </c>
      <c r="C17" s="93" t="s">
        <v>77</v>
      </c>
      <c r="D17" s="36">
        <v>229120</v>
      </c>
      <c r="E17" s="94">
        <f t="shared" si="0"/>
        <v>2.693342417721516E-2</v>
      </c>
    </row>
    <row r="18" spans="2:5" ht="15.75" x14ac:dyDescent="0.25">
      <c r="B18" s="92" t="s">
        <v>78</v>
      </c>
      <c r="C18" s="93" t="s">
        <v>79</v>
      </c>
      <c r="D18" s="36">
        <v>181935</v>
      </c>
      <c r="E18" s="94">
        <f t="shared" si="0"/>
        <v>2.1386751604755762E-2</v>
      </c>
    </row>
    <row r="19" spans="2:5" ht="15.75" x14ac:dyDescent="0.25">
      <c r="B19" s="92" t="s">
        <v>80</v>
      </c>
      <c r="C19" s="93" t="s">
        <v>81</v>
      </c>
      <c r="D19" s="36">
        <v>56427</v>
      </c>
      <c r="E19" s="94">
        <f t="shared" si="0"/>
        <v>6.6330845236021296E-3</v>
      </c>
    </row>
    <row r="20" spans="2:5" ht="15.75" x14ac:dyDescent="0.25">
      <c r="B20" s="92" t="s">
        <v>82</v>
      </c>
      <c r="C20" s="93" t="s">
        <v>83</v>
      </c>
      <c r="D20" s="36">
        <v>67336</v>
      </c>
      <c r="E20" s="94">
        <f t="shared" si="0"/>
        <v>7.9154550034783513E-3</v>
      </c>
    </row>
    <row r="21" spans="2:5" ht="15.75" x14ac:dyDescent="0.25">
      <c r="B21" s="92" t="s">
        <v>84</v>
      </c>
      <c r="C21" s="93" t="s">
        <v>85</v>
      </c>
      <c r="D21" s="36">
        <v>131657</v>
      </c>
      <c r="E21" s="94">
        <f t="shared" si="0"/>
        <v>1.5476491912096789E-2</v>
      </c>
    </row>
    <row r="22" spans="2:5" ht="15.75" x14ac:dyDescent="0.25">
      <c r="B22" s="92" t="s">
        <v>86</v>
      </c>
      <c r="C22" s="93" t="s">
        <v>87</v>
      </c>
      <c r="D22" s="36">
        <v>122626</v>
      </c>
      <c r="E22" s="94">
        <f t="shared" si="0"/>
        <v>1.4414883350013907E-2</v>
      </c>
    </row>
    <row r="23" spans="2:5" ht="15.75" x14ac:dyDescent="0.25">
      <c r="B23" s="92" t="s">
        <v>88</v>
      </c>
      <c r="C23" s="93" t="s">
        <v>89</v>
      </c>
      <c r="D23" s="36">
        <v>67132</v>
      </c>
      <c r="E23" s="94">
        <f t="shared" si="0"/>
        <v>7.8914744756669354E-3</v>
      </c>
    </row>
    <row r="24" spans="2:5" ht="15.75" x14ac:dyDescent="0.25">
      <c r="B24" s="92" t="s">
        <v>90</v>
      </c>
      <c r="C24" s="93" t="s">
        <v>91</v>
      </c>
      <c r="D24" s="36">
        <v>104557</v>
      </c>
      <c r="E24" s="94">
        <f t="shared" si="0"/>
        <v>1.2290843364599709E-2</v>
      </c>
    </row>
    <row r="25" spans="2:5" ht="15.75" x14ac:dyDescent="0.25">
      <c r="B25" s="92" t="s">
        <v>92</v>
      </c>
      <c r="C25" s="93" t="s">
        <v>93</v>
      </c>
      <c r="D25" s="36">
        <v>103205</v>
      </c>
      <c r="E25" s="94">
        <f t="shared" si="0"/>
        <v>1.2131913592045612E-2</v>
      </c>
    </row>
    <row r="26" spans="2:5" ht="15.75" x14ac:dyDescent="0.25">
      <c r="B26" s="92" t="s">
        <v>94</v>
      </c>
      <c r="C26" s="93" t="s">
        <v>95</v>
      </c>
      <c r="D26" s="36">
        <v>32181</v>
      </c>
      <c r="E26" s="94">
        <f t="shared" si="0"/>
        <v>3.7829282622510521E-3</v>
      </c>
    </row>
    <row r="27" spans="2:5" ht="15.75" x14ac:dyDescent="0.25">
      <c r="B27" s="92" t="s">
        <v>96</v>
      </c>
      <c r="C27" s="93" t="s">
        <v>97</v>
      </c>
      <c r="D27" s="36">
        <v>215675</v>
      </c>
      <c r="E27" s="94">
        <f t="shared" si="0"/>
        <v>2.5352942822193084E-2</v>
      </c>
    </row>
    <row r="28" spans="2:5" ht="15.75" x14ac:dyDescent="0.25">
      <c r="B28" s="92" t="s">
        <v>98</v>
      </c>
      <c r="C28" s="93" t="s">
        <v>99</v>
      </c>
      <c r="D28" s="36">
        <v>23654</v>
      </c>
      <c r="E28" s="94">
        <f t="shared" si="0"/>
        <v>2.7805657100552E-3</v>
      </c>
    </row>
    <row r="29" spans="2:5" ht="15.75" x14ac:dyDescent="0.25">
      <c r="B29" s="92" t="s">
        <v>100</v>
      </c>
      <c r="C29" s="93" t="s">
        <v>101</v>
      </c>
      <c r="D29" s="36">
        <v>143047</v>
      </c>
      <c r="E29" s="94">
        <f t="shared" si="0"/>
        <v>1.6815404714900912E-2</v>
      </c>
    </row>
    <row r="30" spans="2:5" x14ac:dyDescent="0.25">
      <c r="B30" s="92" t="s">
        <v>102</v>
      </c>
      <c r="C30" s="93" t="s">
        <v>103</v>
      </c>
      <c r="D30" s="36">
        <v>42168</v>
      </c>
      <c r="E30" s="94">
        <f t="shared" si="0"/>
        <v>4.9569161605482227E-3</v>
      </c>
    </row>
    <row r="31" spans="2:5" ht="15.75" x14ac:dyDescent="0.25">
      <c r="B31" s="92" t="s">
        <v>104</v>
      </c>
      <c r="C31" s="93" t="s">
        <v>105</v>
      </c>
      <c r="D31" s="36">
        <v>169439</v>
      </c>
      <c r="E31" s="94">
        <f t="shared" si="0"/>
        <v>1.9917826724699543E-2</v>
      </c>
    </row>
    <row r="32" spans="2:5" ht="15.75" x14ac:dyDescent="0.25">
      <c r="B32" s="92" t="s">
        <v>106</v>
      </c>
      <c r="C32" s="93" t="s">
        <v>107</v>
      </c>
      <c r="D32" s="36">
        <v>110154</v>
      </c>
      <c r="E32" s="94">
        <f t="shared" si="0"/>
        <v>1.2948779708523737E-2</v>
      </c>
    </row>
    <row r="33" spans="2:13" ht="15.75" x14ac:dyDescent="0.25">
      <c r="B33" s="92" t="s">
        <v>108</v>
      </c>
      <c r="C33" s="93" t="s">
        <v>109</v>
      </c>
      <c r="D33" s="36">
        <v>80084</v>
      </c>
      <c r="E33" s="94">
        <f t="shared" si="0"/>
        <v>9.4140028884780857E-3</v>
      </c>
    </row>
    <row r="34" spans="2:13" ht="15.75" x14ac:dyDescent="0.25">
      <c r="B34" s="92" t="s">
        <v>110</v>
      </c>
      <c r="C34" s="93" t="s">
        <v>111</v>
      </c>
      <c r="D34" s="36">
        <v>166928</v>
      </c>
      <c r="E34" s="94">
        <f t="shared" si="0"/>
        <v>1.962265463972666E-2</v>
      </c>
    </row>
    <row r="35" spans="2:13" ht="15.75" x14ac:dyDescent="0.25">
      <c r="B35" s="92" t="s">
        <v>112</v>
      </c>
      <c r="C35" s="93" t="s">
        <v>113</v>
      </c>
      <c r="D35" s="36">
        <v>128915</v>
      </c>
      <c r="E35" s="94">
        <f t="shared" si="0"/>
        <v>1.5154165405925683E-2</v>
      </c>
    </row>
    <row r="36" spans="2:13" ht="15.75" x14ac:dyDescent="0.25">
      <c r="B36" s="92" t="s">
        <v>114</v>
      </c>
      <c r="C36" s="93" t="s">
        <v>115</v>
      </c>
      <c r="D36" s="36">
        <v>73206</v>
      </c>
      <c r="E36" s="94">
        <f t="shared" si="0"/>
        <v>8.6054829360911883E-3</v>
      </c>
    </row>
    <row r="37" spans="2:13" ht="15.75" x14ac:dyDescent="0.25">
      <c r="B37" s="92" t="s">
        <v>116</v>
      </c>
      <c r="C37" s="93" t="s">
        <v>117</v>
      </c>
      <c r="D37" s="36">
        <v>191761</v>
      </c>
      <c r="E37" s="94">
        <f t="shared" si="0"/>
        <v>2.2541813694339021E-2</v>
      </c>
    </row>
    <row r="38" spans="2:13" ht="15.75" x14ac:dyDescent="0.25">
      <c r="B38" s="92" t="s">
        <v>118</v>
      </c>
      <c r="C38" s="93" t="s">
        <v>119</v>
      </c>
      <c r="D38" s="36">
        <v>193385</v>
      </c>
      <c r="E38" s="94">
        <f t="shared" si="0"/>
        <v>2.2732717503975007E-2</v>
      </c>
    </row>
    <row r="39" spans="2:13" ht="15.75" x14ac:dyDescent="0.25">
      <c r="B39" s="92" t="s">
        <v>120</v>
      </c>
      <c r="C39" s="93" t="s">
        <v>121</v>
      </c>
      <c r="D39" s="36">
        <v>39795</v>
      </c>
      <c r="E39" s="94">
        <f t="shared" si="0"/>
        <v>4.6779661973301205E-3</v>
      </c>
    </row>
    <row r="40" spans="2:13" ht="15.75" x14ac:dyDescent="0.25">
      <c r="B40" s="92" t="s">
        <v>122</v>
      </c>
      <c r="C40" s="93" t="s">
        <v>123</v>
      </c>
      <c r="D40" s="36">
        <v>401253</v>
      </c>
      <c r="E40" s="94">
        <f t="shared" si="0"/>
        <v>4.7167934930953712E-2</v>
      </c>
      <c r="M40" s="17"/>
    </row>
    <row r="41" spans="2:13" ht="15.75" x14ac:dyDescent="0.25">
      <c r="B41" s="92" t="s">
        <v>124</v>
      </c>
      <c r="C41" s="93" t="s">
        <v>125</v>
      </c>
      <c r="D41" s="36">
        <v>62755</v>
      </c>
      <c r="E41" s="94">
        <f t="shared" si="0"/>
        <v>7.3769510921837351E-3</v>
      </c>
    </row>
    <row r="42" spans="2:13" ht="15.75" x14ac:dyDescent="0.25">
      <c r="B42" s="92" t="s">
        <v>126</v>
      </c>
      <c r="C42" s="93" t="s">
        <v>127</v>
      </c>
      <c r="D42" s="36">
        <v>92974</v>
      </c>
      <c r="E42" s="94">
        <f t="shared" si="0"/>
        <v>1.0929243101660276E-2</v>
      </c>
    </row>
    <row r="43" spans="2:13" ht="15.75" x14ac:dyDescent="0.25">
      <c r="B43" s="92" t="s">
        <v>128</v>
      </c>
      <c r="C43" s="93" t="s">
        <v>129</v>
      </c>
      <c r="D43" s="36">
        <v>110949</v>
      </c>
      <c r="E43" s="94">
        <f t="shared" si="0"/>
        <v>1.3042233236024114E-2</v>
      </c>
    </row>
    <row r="44" spans="2:13" ht="15.75" x14ac:dyDescent="0.25">
      <c r="B44" s="92" t="s">
        <v>130</v>
      </c>
      <c r="C44" s="93" t="s">
        <v>131</v>
      </c>
      <c r="D44" s="36">
        <v>91789</v>
      </c>
      <c r="E44" s="94">
        <f t="shared" si="0"/>
        <v>1.0789944447461602E-2</v>
      </c>
    </row>
    <row r="45" spans="2:13" ht="15.75" x14ac:dyDescent="0.25">
      <c r="B45" s="92" t="s">
        <v>132</v>
      </c>
      <c r="C45" s="93" t="s">
        <v>133</v>
      </c>
      <c r="D45" s="36">
        <v>41606</v>
      </c>
      <c r="E45" s="94">
        <f t="shared" si="0"/>
        <v>4.8908521574599073E-3</v>
      </c>
    </row>
    <row r="46" spans="2:13" ht="15.75" x14ac:dyDescent="0.25">
      <c r="B46" s="92" t="s">
        <v>134</v>
      </c>
      <c r="C46" s="93" t="s">
        <v>135</v>
      </c>
      <c r="D46" s="36">
        <v>2921013</v>
      </c>
      <c r="E46" s="94">
        <f t="shared" si="0"/>
        <v>0.34336977198044599</v>
      </c>
    </row>
    <row r="47" spans="2:13" ht="15.75" x14ac:dyDescent="0.25">
      <c r="B47" s="92" t="s">
        <v>136</v>
      </c>
      <c r="C47" s="93" t="s">
        <v>137</v>
      </c>
      <c r="D47" s="36">
        <v>1057583</v>
      </c>
      <c r="E47" s="94">
        <f t="shared" si="0"/>
        <v>0.12432058109991158</v>
      </c>
    </row>
    <row r="48" spans="2:13" ht="16.5" thickBot="1" x14ac:dyDescent="0.3">
      <c r="B48" s="89" t="s">
        <v>138</v>
      </c>
      <c r="C48" s="90" t="s">
        <v>46</v>
      </c>
      <c r="D48" s="46">
        <f>SUM(D5:D47)</f>
        <v>8506902</v>
      </c>
      <c r="E48" s="91">
        <f t="shared" si="0"/>
        <v>1</v>
      </c>
    </row>
    <row r="49" spans="4:4" x14ac:dyDescent="0.2">
      <c r="D49" s="22"/>
    </row>
  </sheetData>
  <mergeCells count="3">
    <mergeCell ref="B3:C3"/>
    <mergeCell ref="D3:E3"/>
    <mergeCell ref="B2:E2"/>
  </mergeCells>
  <phoneticPr fontId="6" type="noConversion"/>
  <printOptions horizontalCentered="1" verticalCentered="1"/>
  <pageMargins left="0.27559055118110237" right="0.27559055118110237" top="0.27559055118110237" bottom="0.55118110236220474" header="0.19685039370078741" footer="0.15748031496062992"/>
  <pageSetup scale="83"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53"/>
  <sheetViews>
    <sheetView workbookViewId="0">
      <selection activeCell="J12" sqref="J12"/>
    </sheetView>
  </sheetViews>
  <sheetFormatPr defaultRowHeight="15" x14ac:dyDescent="0.2"/>
  <cols>
    <col min="1" max="1" width="8.85546875" customWidth="1"/>
    <col min="2" max="2" width="7.28515625" customWidth="1"/>
    <col min="3" max="3" width="19.28515625" customWidth="1"/>
    <col min="4" max="4" width="27.7109375" customWidth="1"/>
    <col min="5" max="16384" width="9.140625" style="8"/>
  </cols>
  <sheetData>
    <row r="1" spans="2:4" ht="15.75" thickBot="1" x14ac:dyDescent="0.25"/>
    <row r="2" spans="2:4" ht="58.15" customHeight="1" x14ac:dyDescent="0.2">
      <c r="B2" s="167" t="s">
        <v>283</v>
      </c>
      <c r="C2" s="168"/>
      <c r="D2" s="169"/>
    </row>
    <row r="3" spans="2:4" ht="65.25" customHeight="1" x14ac:dyDescent="0.2">
      <c r="B3" s="165" t="s">
        <v>47</v>
      </c>
      <c r="C3" s="166"/>
      <c r="D3" s="95" t="s">
        <v>221</v>
      </c>
    </row>
    <row r="4" spans="2:4" x14ac:dyDescent="0.2">
      <c r="B4" s="86" t="s">
        <v>49</v>
      </c>
      <c r="C4" s="87" t="s">
        <v>32</v>
      </c>
      <c r="D4" s="96"/>
    </row>
    <row r="5" spans="2:4" ht="15.75" x14ac:dyDescent="0.25">
      <c r="B5" s="98"/>
      <c r="C5" s="99" t="s">
        <v>33</v>
      </c>
      <c r="D5" s="100">
        <v>78646</v>
      </c>
    </row>
    <row r="6" spans="2:4" ht="15.75" x14ac:dyDescent="0.25">
      <c r="B6" s="101" t="s">
        <v>54</v>
      </c>
      <c r="C6" s="99" t="s">
        <v>55</v>
      </c>
      <c r="D6" s="100">
        <v>84770</v>
      </c>
    </row>
    <row r="7" spans="2:4" ht="15.75" x14ac:dyDescent="0.25">
      <c r="B7" s="101" t="s">
        <v>56</v>
      </c>
      <c r="C7" s="99" t="s">
        <v>57</v>
      </c>
      <c r="D7" s="100">
        <v>102499</v>
      </c>
    </row>
    <row r="8" spans="2:4" ht="15.75" x14ac:dyDescent="0.25">
      <c r="B8" s="101" t="s">
        <v>58</v>
      </c>
      <c r="C8" s="99" t="s">
        <v>59</v>
      </c>
      <c r="D8" s="100">
        <v>156637</v>
      </c>
    </row>
    <row r="9" spans="2:4" ht="15.75" x14ac:dyDescent="0.25">
      <c r="B9" s="101" t="s">
        <v>60</v>
      </c>
      <c r="C9" s="99" t="s">
        <v>61</v>
      </c>
      <c r="D9" s="100">
        <v>105485</v>
      </c>
    </row>
    <row r="10" spans="2:4" ht="15.75" x14ac:dyDescent="0.25">
      <c r="B10" s="101" t="s">
        <v>62</v>
      </c>
      <c r="C10" s="99" t="s">
        <v>63</v>
      </c>
      <c r="D10" s="100">
        <v>144927</v>
      </c>
    </row>
    <row r="11" spans="2:4" ht="15.75" x14ac:dyDescent="0.25">
      <c r="B11" s="101" t="s">
        <v>64</v>
      </c>
      <c r="C11" s="99" t="s">
        <v>65</v>
      </c>
      <c r="D11" s="100">
        <v>57028</v>
      </c>
    </row>
    <row r="12" spans="2:4" ht="15.75" x14ac:dyDescent="0.25">
      <c r="B12" s="101" t="s">
        <v>66</v>
      </c>
      <c r="C12" s="99" t="s">
        <v>67</v>
      </c>
      <c r="D12" s="100">
        <v>56379</v>
      </c>
    </row>
    <row r="13" spans="2:4" ht="15.75" x14ac:dyDescent="0.25">
      <c r="B13" s="101" t="s">
        <v>68</v>
      </c>
      <c r="C13" s="99" t="s">
        <v>69</v>
      </c>
      <c r="D13" s="100">
        <v>152752</v>
      </c>
    </row>
    <row r="14" spans="2:4" ht="15.75" x14ac:dyDescent="0.25">
      <c r="B14" s="101" t="s">
        <v>70</v>
      </c>
      <c r="C14" s="99" t="s">
        <v>71</v>
      </c>
      <c r="D14" s="100">
        <v>56210</v>
      </c>
    </row>
    <row r="15" spans="2:4" ht="15.75" x14ac:dyDescent="0.25">
      <c r="B15" s="101" t="s">
        <v>72</v>
      </c>
      <c r="C15" s="99" t="s">
        <v>73</v>
      </c>
      <c r="D15" s="100">
        <v>80189</v>
      </c>
    </row>
    <row r="16" spans="2:4" ht="15.75" x14ac:dyDescent="0.25">
      <c r="B16" s="101" t="s">
        <v>74</v>
      </c>
      <c r="C16" s="99" t="s">
        <v>75</v>
      </c>
      <c r="D16" s="100">
        <v>46365</v>
      </c>
    </row>
    <row r="17" spans="2:4" ht="15.75" x14ac:dyDescent="0.25">
      <c r="B17" s="101" t="s">
        <v>76</v>
      </c>
      <c r="C17" s="99" t="s">
        <v>77</v>
      </c>
      <c r="D17" s="100">
        <v>208659</v>
      </c>
    </row>
    <row r="18" spans="2:4" ht="15.75" x14ac:dyDescent="0.25">
      <c r="B18" s="101" t="s">
        <v>78</v>
      </c>
      <c r="C18" s="99" t="s">
        <v>79</v>
      </c>
      <c r="D18" s="100">
        <v>153752</v>
      </c>
    </row>
    <row r="19" spans="2:4" ht="15.75" x14ac:dyDescent="0.25">
      <c r="B19" s="101" t="s">
        <v>80</v>
      </c>
      <c r="C19" s="99" t="s">
        <v>81</v>
      </c>
      <c r="D19" s="100">
        <v>44262</v>
      </c>
    </row>
    <row r="20" spans="2:4" ht="15.75" x14ac:dyDescent="0.25">
      <c r="B20" s="101" t="s">
        <v>82</v>
      </c>
      <c r="C20" s="99" t="s">
        <v>83</v>
      </c>
      <c r="D20" s="100">
        <v>103267</v>
      </c>
    </row>
    <row r="21" spans="2:4" ht="15.75" x14ac:dyDescent="0.25">
      <c r="B21" s="101" t="s">
        <v>84</v>
      </c>
      <c r="C21" s="99" t="s">
        <v>85</v>
      </c>
      <c r="D21" s="100">
        <v>121879</v>
      </c>
    </row>
    <row r="22" spans="2:4" ht="15.75" x14ac:dyDescent="0.25">
      <c r="B22" s="101" t="s">
        <v>86</v>
      </c>
      <c r="C22" s="99" t="s">
        <v>87</v>
      </c>
      <c r="D22" s="100">
        <v>95038</v>
      </c>
    </row>
    <row r="23" spans="2:4" ht="15.75" x14ac:dyDescent="0.25">
      <c r="B23" s="101" t="s">
        <v>88</v>
      </c>
      <c r="C23" s="99" t="s">
        <v>89</v>
      </c>
      <c r="D23" s="100">
        <v>71283</v>
      </c>
    </row>
    <row r="24" spans="2:4" ht="15.75" x14ac:dyDescent="0.25">
      <c r="B24" s="101" t="s">
        <v>90</v>
      </c>
      <c r="C24" s="99" t="s">
        <v>91</v>
      </c>
      <c r="D24" s="100">
        <v>66181</v>
      </c>
    </row>
    <row r="25" spans="2:4" ht="15.75" x14ac:dyDescent="0.25">
      <c r="B25" s="101" t="s">
        <v>92</v>
      </c>
      <c r="C25" s="99" t="s">
        <v>93</v>
      </c>
      <c r="D25" s="100">
        <v>84076</v>
      </c>
    </row>
    <row r="26" spans="2:4" ht="15.75" x14ac:dyDescent="0.25">
      <c r="B26" s="101" t="s">
        <v>94</v>
      </c>
      <c r="C26" s="99" t="s">
        <v>95</v>
      </c>
      <c r="D26" s="100">
        <v>52016</v>
      </c>
    </row>
    <row r="27" spans="2:4" ht="15.75" x14ac:dyDescent="0.25">
      <c r="B27" s="101" t="s">
        <v>96</v>
      </c>
      <c r="C27" s="99" t="s">
        <v>97</v>
      </c>
      <c r="D27" s="100">
        <v>166873</v>
      </c>
    </row>
    <row r="28" spans="2:4" ht="15.75" x14ac:dyDescent="0.25">
      <c r="B28" s="101" t="s">
        <v>98</v>
      </c>
      <c r="C28" s="99" t="s">
        <v>99</v>
      </c>
      <c r="D28" s="100">
        <v>53041</v>
      </c>
    </row>
    <row r="29" spans="2:4" ht="15.75" x14ac:dyDescent="0.25">
      <c r="B29" s="101" t="s">
        <v>100</v>
      </c>
      <c r="C29" s="99" t="s">
        <v>101</v>
      </c>
      <c r="D29" s="100">
        <v>96073</v>
      </c>
    </row>
    <row r="30" spans="2:4" ht="15.75" x14ac:dyDescent="0.25">
      <c r="B30" s="101" t="s">
        <v>102</v>
      </c>
      <c r="C30" s="99" t="s">
        <v>103</v>
      </c>
      <c r="D30" s="100">
        <v>39463</v>
      </c>
    </row>
    <row r="31" spans="2:4" x14ac:dyDescent="0.25">
      <c r="B31" s="101" t="s">
        <v>104</v>
      </c>
      <c r="C31" s="99" t="s">
        <v>105</v>
      </c>
      <c r="D31" s="100">
        <v>120547</v>
      </c>
    </row>
    <row r="32" spans="2:4" ht="15.75" x14ac:dyDescent="0.25">
      <c r="B32" s="101" t="s">
        <v>106</v>
      </c>
      <c r="C32" s="99" t="s">
        <v>107</v>
      </c>
      <c r="D32" s="100">
        <v>78470</v>
      </c>
    </row>
    <row r="33" spans="2:12" ht="15.75" x14ac:dyDescent="0.25">
      <c r="B33" s="101" t="s">
        <v>108</v>
      </c>
      <c r="C33" s="99" t="s">
        <v>109</v>
      </c>
      <c r="D33" s="100">
        <v>73970</v>
      </c>
    </row>
    <row r="34" spans="2:12" ht="15.75" x14ac:dyDescent="0.25">
      <c r="B34" s="101" t="s">
        <v>110</v>
      </c>
      <c r="C34" s="99" t="s">
        <v>111</v>
      </c>
      <c r="D34" s="100">
        <v>186756</v>
      </c>
    </row>
    <row r="35" spans="2:12" ht="15.75" x14ac:dyDescent="0.25">
      <c r="B35" s="101" t="s">
        <v>112</v>
      </c>
      <c r="C35" s="99" t="s">
        <v>113</v>
      </c>
      <c r="D35" s="100">
        <v>69033</v>
      </c>
    </row>
    <row r="36" spans="2:12" ht="15.75" x14ac:dyDescent="0.25">
      <c r="B36" s="101" t="s">
        <v>114</v>
      </c>
      <c r="C36" s="99" t="s">
        <v>115</v>
      </c>
      <c r="D36" s="100">
        <v>48790</v>
      </c>
    </row>
    <row r="37" spans="2:12" ht="15.75" x14ac:dyDescent="0.25">
      <c r="B37" s="101" t="s">
        <v>116</v>
      </c>
      <c r="C37" s="99" t="s">
        <v>117</v>
      </c>
      <c r="D37" s="100">
        <v>112561</v>
      </c>
    </row>
    <row r="38" spans="2:12" ht="15.75" x14ac:dyDescent="0.25">
      <c r="B38" s="101" t="s">
        <v>118</v>
      </c>
      <c r="C38" s="99" t="s">
        <v>119</v>
      </c>
      <c r="D38" s="100">
        <v>106038</v>
      </c>
    </row>
    <row r="39" spans="2:12" ht="15.75" x14ac:dyDescent="0.25">
      <c r="B39" s="101" t="s">
        <v>120</v>
      </c>
      <c r="C39" s="99" t="s">
        <v>121</v>
      </c>
      <c r="D39" s="100">
        <v>58034</v>
      </c>
    </row>
    <row r="40" spans="2:12" ht="15.75" x14ac:dyDescent="0.25">
      <c r="B40" s="101" t="s">
        <v>122</v>
      </c>
      <c r="C40" s="99" t="s">
        <v>123</v>
      </c>
      <c r="D40" s="100">
        <v>194136</v>
      </c>
    </row>
    <row r="41" spans="2:12" ht="15.75" x14ac:dyDescent="0.25">
      <c r="B41" s="101" t="s">
        <v>124</v>
      </c>
      <c r="C41" s="99" t="s">
        <v>125</v>
      </c>
      <c r="D41" s="100">
        <v>39058</v>
      </c>
    </row>
    <row r="42" spans="2:12" ht="15.75" x14ac:dyDescent="0.25">
      <c r="B42" s="101" t="s">
        <v>126</v>
      </c>
      <c r="C42" s="99" t="s">
        <v>127</v>
      </c>
      <c r="D42" s="100">
        <v>56786</v>
      </c>
    </row>
    <row r="43" spans="2:12" ht="15.75" x14ac:dyDescent="0.25">
      <c r="B43" s="101" t="s">
        <v>128</v>
      </c>
      <c r="C43" s="99" t="s">
        <v>129</v>
      </c>
      <c r="D43" s="100">
        <v>75227</v>
      </c>
    </row>
    <row r="44" spans="2:12" ht="15.75" x14ac:dyDescent="0.25">
      <c r="B44" s="101" t="s">
        <v>130</v>
      </c>
      <c r="C44" s="99" t="s">
        <v>131</v>
      </c>
      <c r="D44" s="100">
        <v>51000</v>
      </c>
      <c r="L44" s="17"/>
    </row>
    <row r="45" spans="2:12" ht="15.75" x14ac:dyDescent="0.25">
      <c r="B45" s="101" t="s">
        <v>132</v>
      </c>
      <c r="C45" s="99" t="s">
        <v>133</v>
      </c>
      <c r="D45" s="100">
        <v>57467</v>
      </c>
    </row>
    <row r="46" spans="2:12" ht="15.75" x14ac:dyDescent="0.25">
      <c r="B46" s="101" t="s">
        <v>134</v>
      </c>
      <c r="C46" s="99" t="s">
        <v>135</v>
      </c>
      <c r="D46" s="100">
        <v>73876</v>
      </c>
    </row>
    <row r="47" spans="2:12" ht="15.75" x14ac:dyDescent="0.25">
      <c r="B47" s="101">
        <v>421</v>
      </c>
      <c r="C47" s="99" t="s">
        <v>135</v>
      </c>
      <c r="D47" s="100">
        <v>100414</v>
      </c>
    </row>
    <row r="48" spans="2:12" ht="15.75" x14ac:dyDescent="0.25">
      <c r="B48" s="101">
        <v>431</v>
      </c>
      <c r="C48" s="99" t="s">
        <v>135</v>
      </c>
      <c r="D48" s="100">
        <v>134377</v>
      </c>
    </row>
    <row r="49" spans="2:4" ht="15.75" x14ac:dyDescent="0.25">
      <c r="B49" s="101">
        <v>441</v>
      </c>
      <c r="C49" s="99" t="s">
        <v>135</v>
      </c>
      <c r="D49" s="100">
        <v>101553</v>
      </c>
    </row>
    <row r="50" spans="2:4" ht="15.75" x14ac:dyDescent="0.25">
      <c r="B50" s="101">
        <v>451</v>
      </c>
      <c r="C50" s="99" t="s">
        <v>135</v>
      </c>
      <c r="D50" s="100">
        <v>81524</v>
      </c>
    </row>
    <row r="51" spans="2:4" ht="15.75" x14ac:dyDescent="0.25">
      <c r="B51" s="101">
        <v>461</v>
      </c>
      <c r="C51" s="99" t="s">
        <v>135</v>
      </c>
      <c r="D51" s="100">
        <v>124928</v>
      </c>
    </row>
    <row r="52" spans="2:4" ht="15.75" x14ac:dyDescent="0.25">
      <c r="B52" s="101" t="s">
        <v>136</v>
      </c>
      <c r="C52" s="99" t="s">
        <v>137</v>
      </c>
      <c r="D52" s="100">
        <v>180030</v>
      </c>
    </row>
    <row r="53" spans="2:4" ht="16.5" thickBot="1" x14ac:dyDescent="0.3">
      <c r="B53" s="89" t="s">
        <v>138</v>
      </c>
      <c r="C53" s="90" t="s">
        <v>46</v>
      </c>
      <c r="D53" s="97">
        <f>SUM(D5:D52)</f>
        <v>4602325</v>
      </c>
    </row>
  </sheetData>
  <mergeCells count="2">
    <mergeCell ref="B3:C3"/>
    <mergeCell ref="B2:D2"/>
  </mergeCells>
  <phoneticPr fontId="6" type="noConversion"/>
  <printOptions horizontalCentered="1" verticalCentered="1"/>
  <pageMargins left="0.27559055118110237" right="0.27559055118110237" top="0.27559055118110237" bottom="0.55118110236220474" header="0.19685039370078741" footer="0.15748031496062992"/>
  <pageSetup scale="79"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C17"/>
  <sheetViews>
    <sheetView workbookViewId="0">
      <selection activeCell="H17" sqref="H17"/>
    </sheetView>
  </sheetViews>
  <sheetFormatPr defaultRowHeight="12.75" x14ac:dyDescent="0.2"/>
  <cols>
    <col min="1" max="1" width="12.140625" customWidth="1"/>
    <col min="2" max="2" width="30.28515625" customWidth="1"/>
    <col min="3" max="3" width="29.7109375" customWidth="1"/>
  </cols>
  <sheetData>
    <row r="1" spans="2:3" ht="16.5" thickBot="1" x14ac:dyDescent="0.3">
      <c r="B1" s="161"/>
      <c r="C1" s="161"/>
    </row>
    <row r="2" spans="2:3" ht="49.15" customHeight="1" x14ac:dyDescent="0.2">
      <c r="B2" s="162" t="s">
        <v>284</v>
      </c>
      <c r="C2" s="164"/>
    </row>
    <row r="3" spans="2:3" x14ac:dyDescent="0.2">
      <c r="B3" s="86" t="s">
        <v>30</v>
      </c>
      <c r="C3" s="96" t="s">
        <v>48</v>
      </c>
    </row>
    <row r="4" spans="2:3" ht="15" x14ac:dyDescent="0.25">
      <c r="B4" s="102" t="s">
        <v>162</v>
      </c>
      <c r="C4" s="104">
        <v>73257</v>
      </c>
    </row>
    <row r="5" spans="2:3" ht="15" x14ac:dyDescent="0.25">
      <c r="B5" s="102" t="s">
        <v>167</v>
      </c>
      <c r="C5" s="104">
        <v>73277</v>
      </c>
    </row>
    <row r="6" spans="2:3" ht="15" x14ac:dyDescent="0.25">
      <c r="B6" s="102" t="s">
        <v>172</v>
      </c>
      <c r="C6" s="104">
        <v>73255</v>
      </c>
    </row>
    <row r="7" spans="2:3" ht="15" x14ac:dyDescent="0.25">
      <c r="B7" s="102" t="s">
        <v>176</v>
      </c>
      <c r="C7" s="104">
        <v>73121</v>
      </c>
    </row>
    <row r="8" spans="2:3" ht="15" x14ac:dyDescent="0.25">
      <c r="B8" s="102" t="s">
        <v>179</v>
      </c>
      <c r="C8" s="104">
        <v>72957</v>
      </c>
    </row>
    <row r="9" spans="2:3" ht="15" x14ac:dyDescent="0.25">
      <c r="B9" s="102" t="s">
        <v>185</v>
      </c>
      <c r="C9" s="104">
        <v>72807</v>
      </c>
    </row>
    <row r="10" spans="2:3" ht="15" x14ac:dyDescent="0.25">
      <c r="B10" s="102" t="s">
        <v>187</v>
      </c>
      <c r="C10" s="104">
        <v>72620</v>
      </c>
    </row>
    <row r="11" spans="2:3" ht="15" x14ac:dyDescent="0.25">
      <c r="B11" s="102" t="s">
        <v>193</v>
      </c>
      <c r="C11" s="104">
        <v>72489</v>
      </c>
    </row>
    <row r="12" spans="2:3" ht="15" x14ac:dyDescent="0.25">
      <c r="B12" s="102" t="s">
        <v>196</v>
      </c>
      <c r="C12" s="104">
        <v>72359</v>
      </c>
    </row>
    <row r="13" spans="2:3" ht="15" x14ac:dyDescent="0.25">
      <c r="B13" s="102" t="s">
        <v>199</v>
      </c>
      <c r="C13" s="104">
        <v>72286</v>
      </c>
    </row>
    <row r="14" spans="2:3" ht="15" x14ac:dyDescent="0.25">
      <c r="B14" s="102" t="s">
        <v>204</v>
      </c>
      <c r="C14" s="104">
        <v>72374</v>
      </c>
    </row>
    <row r="15" spans="2:3" ht="15" x14ac:dyDescent="0.25">
      <c r="B15" s="102" t="s">
        <v>208</v>
      </c>
      <c r="C15" s="104">
        <v>72486</v>
      </c>
    </row>
    <row r="16" spans="2:3" ht="15" x14ac:dyDescent="0.25">
      <c r="B16" s="102" t="s">
        <v>222</v>
      </c>
      <c r="C16" s="104">
        <v>72633</v>
      </c>
    </row>
    <row r="17" spans="2:3" ht="15.75" thickBot="1" x14ac:dyDescent="0.3">
      <c r="B17" s="103" t="s">
        <v>223</v>
      </c>
      <c r="C17" s="105">
        <v>72855</v>
      </c>
    </row>
  </sheetData>
  <mergeCells count="2">
    <mergeCell ref="B1:C1"/>
    <mergeCell ref="B2:C2"/>
  </mergeCells>
  <phoneticPr fontId="15" type="noConversion"/>
  <pageMargins left="0.55118110236220474" right="0.55118110236220474" top="0.39370078740157483" bottom="0.39370078740157483" header="0.51181102362204722" footer="0.51181102362204722"/>
  <pageSetup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H15"/>
  <sheetViews>
    <sheetView zoomScaleNormal="100" workbookViewId="0">
      <selection activeCell="G23" sqref="G23"/>
    </sheetView>
  </sheetViews>
  <sheetFormatPr defaultColWidth="11.42578125" defaultRowHeight="12.75" x14ac:dyDescent="0.2"/>
  <cols>
    <col min="2" max="2" width="5.28515625" customWidth="1"/>
    <col min="3" max="3" width="18.42578125" style="7" customWidth="1"/>
    <col min="4" max="4" width="25.140625" customWidth="1"/>
    <col min="5" max="6" width="13.85546875" bestFit="1" customWidth="1"/>
  </cols>
  <sheetData>
    <row r="1" spans="2:8" ht="13.5" thickBot="1" x14ac:dyDescent="0.25"/>
    <row r="2" spans="2:8" ht="57.75" customHeight="1" x14ac:dyDescent="0.2">
      <c r="B2" s="114" t="s">
        <v>285</v>
      </c>
      <c r="C2" s="115"/>
      <c r="D2" s="115"/>
      <c r="E2" s="115"/>
      <c r="F2" s="116"/>
    </row>
    <row r="3" spans="2:8" ht="23.25" customHeight="1" x14ac:dyDescent="0.2">
      <c r="B3" s="110" t="s">
        <v>45</v>
      </c>
      <c r="C3" s="111" t="s">
        <v>9</v>
      </c>
      <c r="D3" s="111" t="s">
        <v>139</v>
      </c>
      <c r="E3" s="111" t="s">
        <v>142</v>
      </c>
      <c r="F3" s="120"/>
    </row>
    <row r="4" spans="2:8" x14ac:dyDescent="0.2">
      <c r="B4" s="110"/>
      <c r="C4" s="111"/>
      <c r="D4" s="111"/>
      <c r="E4" s="26" t="s">
        <v>15</v>
      </c>
      <c r="F4" s="44" t="s">
        <v>16</v>
      </c>
    </row>
    <row r="5" spans="2:8" ht="15" x14ac:dyDescent="0.25">
      <c r="B5" s="34">
        <f>k_total_tec_0226!B6</f>
        <v>1</v>
      </c>
      <c r="C5" s="35" t="str">
        <f>k_total_tec_0226!C6</f>
        <v>METROPOLITAN LIFE</v>
      </c>
      <c r="D5" s="36">
        <f>E5+F5</f>
        <v>1175956</v>
      </c>
      <c r="E5" s="36">
        <v>558325</v>
      </c>
      <c r="F5" s="37">
        <v>617631</v>
      </c>
      <c r="G5" s="4"/>
      <c r="H5" s="4"/>
    </row>
    <row r="6" spans="2:8" ht="15" x14ac:dyDescent="0.25">
      <c r="B6" s="38">
        <f>k_total_tec_0226!B7</f>
        <v>2</v>
      </c>
      <c r="C6" s="35" t="str">
        <f>k_total_tec_0226!C7</f>
        <v>AZT VIITORUL TAU</v>
      </c>
      <c r="D6" s="36">
        <f t="shared" ref="D6:D11" si="0">E6+F6</f>
        <v>1720061</v>
      </c>
      <c r="E6" s="36">
        <v>819252</v>
      </c>
      <c r="F6" s="37">
        <v>900809</v>
      </c>
      <c r="G6" s="4"/>
      <c r="H6" s="4"/>
    </row>
    <row r="7" spans="2:8" ht="15" x14ac:dyDescent="0.25">
      <c r="B7" s="38">
        <f>k_total_tec_0226!B8</f>
        <v>3</v>
      </c>
      <c r="C7" s="39" t="str">
        <f>k_total_tec_0226!C8</f>
        <v>BCR</v>
      </c>
      <c r="D7" s="36">
        <f t="shared" si="0"/>
        <v>835145</v>
      </c>
      <c r="E7" s="36">
        <v>391225</v>
      </c>
      <c r="F7" s="37">
        <v>443920</v>
      </c>
      <c r="G7" s="4"/>
      <c r="H7" s="4"/>
    </row>
    <row r="8" spans="2:8" ht="15" x14ac:dyDescent="0.25">
      <c r="B8" s="38">
        <f>k_total_tec_0226!B9</f>
        <v>4</v>
      </c>
      <c r="C8" s="39" t="str">
        <f>k_total_tec_0226!C9</f>
        <v>BRD</v>
      </c>
      <c r="D8" s="36">
        <f t="shared" si="0"/>
        <v>624119</v>
      </c>
      <c r="E8" s="36">
        <v>291007</v>
      </c>
      <c r="F8" s="37">
        <v>333112</v>
      </c>
      <c r="G8" s="4"/>
      <c r="H8" s="4"/>
    </row>
    <row r="9" spans="2:8" ht="15" x14ac:dyDescent="0.25">
      <c r="B9" s="38">
        <f>k_total_tec_0226!B10</f>
        <v>5</v>
      </c>
      <c r="C9" s="39" t="str">
        <f>k_total_tec_0226!C10</f>
        <v>VITAL</v>
      </c>
      <c r="D9" s="36">
        <f t="shared" si="0"/>
        <v>1086112</v>
      </c>
      <c r="E9" s="36">
        <v>507907</v>
      </c>
      <c r="F9" s="37">
        <v>578205</v>
      </c>
      <c r="G9" s="4"/>
      <c r="H9" s="4"/>
    </row>
    <row r="10" spans="2:8" ht="15" x14ac:dyDescent="0.25">
      <c r="B10" s="38">
        <f>k_total_tec_0226!B11</f>
        <v>6</v>
      </c>
      <c r="C10" s="39" t="str">
        <f>k_total_tec_0226!C11</f>
        <v>ARIPI</v>
      </c>
      <c r="D10" s="36">
        <f t="shared" si="0"/>
        <v>927995</v>
      </c>
      <c r="E10" s="36">
        <v>435823</v>
      </c>
      <c r="F10" s="37">
        <v>492172</v>
      </c>
      <c r="G10" s="4"/>
      <c r="H10" s="4"/>
    </row>
    <row r="11" spans="2:8" ht="15" x14ac:dyDescent="0.25">
      <c r="B11" s="38">
        <f>k_total_tec_0226!B12</f>
        <v>7</v>
      </c>
      <c r="C11" s="39" t="s">
        <v>38</v>
      </c>
      <c r="D11" s="36">
        <f t="shared" si="0"/>
        <v>2137514</v>
      </c>
      <c r="E11" s="36">
        <v>1053890</v>
      </c>
      <c r="F11" s="37">
        <v>1083624</v>
      </c>
      <c r="G11" s="4"/>
      <c r="H11" s="4"/>
    </row>
    <row r="12" spans="2:8" ht="15.75" thickBot="1" x14ac:dyDescent="0.3">
      <c r="B12" s="170" t="s">
        <v>46</v>
      </c>
      <c r="C12" s="171"/>
      <c r="D12" s="46">
        <f>SUM(D5:D11)</f>
        <v>8506902</v>
      </c>
      <c r="E12" s="46">
        <f>SUM(E5:E11)</f>
        <v>4057429</v>
      </c>
      <c r="F12" s="48">
        <f>SUM(F5:F11)</f>
        <v>4449473</v>
      </c>
      <c r="G12" s="4"/>
      <c r="H12" s="4"/>
    </row>
    <row r="14" spans="2:8" x14ac:dyDescent="0.2">
      <c r="B14" s="10"/>
      <c r="C14" s="11"/>
    </row>
    <row r="15" spans="2:8" x14ac:dyDescent="0.2">
      <c r="B15" s="14"/>
      <c r="C15" s="14"/>
    </row>
  </sheetData>
  <mergeCells count="6">
    <mergeCell ref="B12:C12"/>
    <mergeCell ref="D3:D4"/>
    <mergeCell ref="E3:F3"/>
    <mergeCell ref="B3:B4"/>
    <mergeCell ref="C3:C4"/>
    <mergeCell ref="B2:F2"/>
  </mergeCells>
  <phoneticPr fontId="0" type="noConversion"/>
  <printOptions horizontalCentered="1" verticalCentered="1"/>
  <pageMargins left="0.74803149606299213" right="0.74803149606299213" top="0.98425196850393704" bottom="0.98425196850393704" header="0.51181102362204722" footer="0.51181102362204722"/>
  <pageSetup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election activeCell="Q33" sqref="Q33"/>
    </sheetView>
  </sheetViews>
  <sheetFormatPr defaultRowHeight="12.75" x14ac:dyDescent="0.2"/>
  <sheetData/>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S17"/>
  <sheetViews>
    <sheetView zoomScaleNormal="100" workbookViewId="0">
      <selection activeCell="I20" sqref="I20"/>
    </sheetView>
  </sheetViews>
  <sheetFormatPr defaultColWidth="11.42578125" defaultRowHeight="12.75" x14ac:dyDescent="0.2"/>
  <cols>
    <col min="2" max="2" width="6.28515625" customWidth="1"/>
    <col min="3" max="3" width="17.5703125" style="7" customWidth="1"/>
    <col min="4" max="4" width="17.140625" customWidth="1"/>
    <col min="5" max="5" width="9" bestFit="1" customWidth="1"/>
    <col min="6" max="7" width="10.140625" bestFit="1" customWidth="1"/>
    <col min="8" max="8" width="11.28515625" bestFit="1" customWidth="1"/>
    <col min="9" max="10" width="9" bestFit="1" customWidth="1"/>
    <col min="11" max="11" width="10.140625" bestFit="1" customWidth="1"/>
    <col min="12" max="12" width="11.28515625" bestFit="1" customWidth="1"/>
    <col min="13" max="13" width="9" bestFit="1" customWidth="1"/>
    <col min="14" max="15" width="10.140625" bestFit="1" customWidth="1"/>
    <col min="16" max="16" width="11.28515625" bestFit="1" customWidth="1"/>
    <col min="17" max="17" width="10" customWidth="1"/>
  </cols>
  <sheetData>
    <row r="1" spans="2:19" ht="13.5" thickBot="1" x14ac:dyDescent="0.25"/>
    <row r="2" spans="2:19" ht="55.5" customHeight="1" x14ac:dyDescent="0.2">
      <c r="B2" s="114" t="s">
        <v>286</v>
      </c>
      <c r="C2" s="115"/>
      <c r="D2" s="115"/>
      <c r="E2" s="115"/>
      <c r="F2" s="115"/>
      <c r="G2" s="115"/>
      <c r="H2" s="115"/>
      <c r="I2" s="115"/>
      <c r="J2" s="115"/>
      <c r="K2" s="115"/>
      <c r="L2" s="115"/>
      <c r="M2" s="115"/>
      <c r="N2" s="115"/>
      <c r="O2" s="115"/>
      <c r="P2" s="116"/>
    </row>
    <row r="3" spans="2:19" ht="23.25" customHeight="1" x14ac:dyDescent="0.2">
      <c r="B3" s="110" t="s">
        <v>45</v>
      </c>
      <c r="C3" s="111" t="s">
        <v>9</v>
      </c>
      <c r="D3" s="111" t="s">
        <v>139</v>
      </c>
      <c r="E3" s="172"/>
      <c r="F3" s="173"/>
      <c r="G3" s="173"/>
      <c r="H3" s="174"/>
      <c r="I3" s="111" t="s">
        <v>142</v>
      </c>
      <c r="J3" s="111"/>
      <c r="K3" s="111"/>
      <c r="L3" s="111"/>
      <c r="M3" s="111"/>
      <c r="N3" s="111"/>
      <c r="O3" s="111"/>
      <c r="P3" s="120"/>
    </row>
    <row r="4" spans="2:19" ht="23.25" customHeight="1" x14ac:dyDescent="0.2">
      <c r="B4" s="110"/>
      <c r="C4" s="111"/>
      <c r="D4" s="111"/>
      <c r="E4" s="111" t="s">
        <v>46</v>
      </c>
      <c r="F4" s="111"/>
      <c r="G4" s="111"/>
      <c r="H4" s="111"/>
      <c r="I4" s="111" t="s">
        <v>17</v>
      </c>
      <c r="J4" s="111"/>
      <c r="K4" s="111"/>
      <c r="L4" s="111"/>
      <c r="M4" s="111" t="s">
        <v>18</v>
      </c>
      <c r="N4" s="111"/>
      <c r="O4" s="111"/>
      <c r="P4" s="120"/>
    </row>
    <row r="5" spans="2:19" ht="47.25" customHeight="1" x14ac:dyDescent="0.2">
      <c r="B5" s="110"/>
      <c r="C5" s="111"/>
      <c r="D5" s="111"/>
      <c r="E5" s="26" t="s">
        <v>19</v>
      </c>
      <c r="F5" s="26" t="s">
        <v>20</v>
      </c>
      <c r="G5" s="26" t="s">
        <v>35</v>
      </c>
      <c r="H5" s="26" t="s">
        <v>34</v>
      </c>
      <c r="I5" s="26" t="s">
        <v>19</v>
      </c>
      <c r="J5" s="26" t="s">
        <v>20</v>
      </c>
      <c r="K5" s="26" t="s">
        <v>35</v>
      </c>
      <c r="L5" s="26" t="s">
        <v>34</v>
      </c>
      <c r="M5" s="26" t="s">
        <v>19</v>
      </c>
      <c r="N5" s="26" t="s">
        <v>20</v>
      </c>
      <c r="O5" s="26" t="s">
        <v>35</v>
      </c>
      <c r="P5" s="44" t="s">
        <v>34</v>
      </c>
    </row>
    <row r="6" spans="2:19" ht="18" hidden="1" customHeight="1" x14ac:dyDescent="0.25">
      <c r="B6" s="109"/>
      <c r="C6" s="108"/>
      <c r="D6" s="106" t="s">
        <v>21</v>
      </c>
      <c r="E6" s="106" t="s">
        <v>22</v>
      </c>
      <c r="F6" s="106" t="s">
        <v>23</v>
      </c>
      <c r="G6" s="106"/>
      <c r="H6" s="106" t="s">
        <v>24</v>
      </c>
      <c r="I6" s="106" t="s">
        <v>22</v>
      </c>
      <c r="J6" s="106" t="s">
        <v>23</v>
      </c>
      <c r="K6" s="106"/>
      <c r="L6" s="106" t="s">
        <v>24</v>
      </c>
      <c r="M6" s="106" t="s">
        <v>25</v>
      </c>
      <c r="N6" s="106" t="s">
        <v>26</v>
      </c>
      <c r="O6" s="106"/>
      <c r="P6" s="107" t="s">
        <v>27</v>
      </c>
    </row>
    <row r="7" spans="2:19" ht="15" x14ac:dyDescent="0.25">
      <c r="B7" s="34">
        <f>k_total_tec_0226!B6</f>
        <v>1</v>
      </c>
      <c r="C7" s="35" t="str">
        <f>k_total_tec_0226!C6</f>
        <v>METROPOLITAN LIFE</v>
      </c>
      <c r="D7" s="36">
        <f>SUM(E7+F7+G7+H7)</f>
        <v>1175956</v>
      </c>
      <c r="E7" s="36">
        <f>I7+M7</f>
        <v>90075</v>
      </c>
      <c r="F7" s="36">
        <f>J7+N7</f>
        <v>258091</v>
      </c>
      <c r="G7" s="36">
        <f>K7+O7</f>
        <v>411997</v>
      </c>
      <c r="H7" s="36">
        <f>L7+P7</f>
        <v>415793</v>
      </c>
      <c r="I7" s="36">
        <v>41726</v>
      </c>
      <c r="J7" s="36">
        <v>119584</v>
      </c>
      <c r="K7" s="36">
        <v>191753</v>
      </c>
      <c r="L7" s="36">
        <v>205262</v>
      </c>
      <c r="M7" s="36">
        <v>48349</v>
      </c>
      <c r="N7" s="36">
        <v>138507</v>
      </c>
      <c r="O7" s="36">
        <v>220244</v>
      </c>
      <c r="P7" s="37">
        <v>210531</v>
      </c>
    </row>
    <row r="8" spans="2:19" ht="15" x14ac:dyDescent="0.25">
      <c r="B8" s="38">
        <f>k_total_tec_0226!B7</f>
        <v>2</v>
      </c>
      <c r="C8" s="35" t="str">
        <f>k_total_tec_0226!C7</f>
        <v>AZT VIITORUL TAU</v>
      </c>
      <c r="D8" s="36">
        <f t="shared" ref="D8:D13" si="0">SUM(E8+F8+G8+H8)</f>
        <v>1720061</v>
      </c>
      <c r="E8" s="36">
        <f t="shared" ref="E8:E13" si="1">I8+M8</f>
        <v>89921</v>
      </c>
      <c r="F8" s="36">
        <f t="shared" ref="F8:F13" si="2">J8+N8</f>
        <v>250480</v>
      </c>
      <c r="G8" s="36">
        <f t="shared" ref="G8:G13" si="3">K8+O8</f>
        <v>575554</v>
      </c>
      <c r="H8" s="36">
        <f t="shared" ref="H8:H13" si="4">L8+P8</f>
        <v>804106</v>
      </c>
      <c r="I8" s="36">
        <v>41640</v>
      </c>
      <c r="J8" s="36">
        <v>116375</v>
      </c>
      <c r="K8" s="36">
        <v>267507</v>
      </c>
      <c r="L8" s="36">
        <v>393730</v>
      </c>
      <c r="M8" s="36">
        <v>48281</v>
      </c>
      <c r="N8" s="36">
        <v>134105</v>
      </c>
      <c r="O8" s="36">
        <v>308047</v>
      </c>
      <c r="P8" s="37">
        <v>410376</v>
      </c>
    </row>
    <row r="9" spans="2:19" ht="15" x14ac:dyDescent="0.25">
      <c r="B9" s="38">
        <f>k_total_tec_0226!B8</f>
        <v>3</v>
      </c>
      <c r="C9" s="39" t="str">
        <f>k_total_tec_0226!C8</f>
        <v>BCR</v>
      </c>
      <c r="D9" s="36">
        <f t="shared" si="0"/>
        <v>835145</v>
      </c>
      <c r="E9" s="36">
        <f t="shared" si="1"/>
        <v>90966</v>
      </c>
      <c r="F9" s="36">
        <f t="shared" si="2"/>
        <v>274722</v>
      </c>
      <c r="G9" s="36">
        <f t="shared" si="3"/>
        <v>275151</v>
      </c>
      <c r="H9" s="36">
        <f t="shared" si="4"/>
        <v>194306</v>
      </c>
      <c r="I9" s="36">
        <v>42095</v>
      </c>
      <c r="J9" s="36">
        <v>127267</v>
      </c>
      <c r="K9" s="36">
        <v>128547</v>
      </c>
      <c r="L9" s="36">
        <v>93316</v>
      </c>
      <c r="M9" s="36">
        <v>48871</v>
      </c>
      <c r="N9" s="36">
        <v>147455</v>
      </c>
      <c r="O9" s="36">
        <v>146604</v>
      </c>
      <c r="P9" s="37">
        <v>100990</v>
      </c>
    </row>
    <row r="10" spans="2:19" ht="15" x14ac:dyDescent="0.25">
      <c r="B10" s="38">
        <f>k_total_tec_0226!B9</f>
        <v>4</v>
      </c>
      <c r="C10" s="39" t="str">
        <f>k_total_tec_0226!C9</f>
        <v>BRD</v>
      </c>
      <c r="D10" s="36">
        <f t="shared" si="0"/>
        <v>624119</v>
      </c>
      <c r="E10" s="36">
        <f t="shared" si="1"/>
        <v>91519</v>
      </c>
      <c r="F10" s="36">
        <f t="shared" si="2"/>
        <v>261616</v>
      </c>
      <c r="G10" s="36">
        <f t="shared" si="3"/>
        <v>182299</v>
      </c>
      <c r="H10" s="36">
        <f t="shared" si="4"/>
        <v>88685</v>
      </c>
      <c r="I10" s="36">
        <v>42402</v>
      </c>
      <c r="J10" s="36">
        <v>121618</v>
      </c>
      <c r="K10" s="36">
        <v>85696</v>
      </c>
      <c r="L10" s="36">
        <v>41291</v>
      </c>
      <c r="M10" s="36">
        <v>49117</v>
      </c>
      <c r="N10" s="36">
        <v>139998</v>
      </c>
      <c r="O10" s="36">
        <v>96603</v>
      </c>
      <c r="P10" s="37">
        <v>47394</v>
      </c>
    </row>
    <row r="11" spans="2:19" ht="15" x14ac:dyDescent="0.25">
      <c r="B11" s="38">
        <f>k_total_tec_0226!B10</f>
        <v>5</v>
      </c>
      <c r="C11" s="39" t="str">
        <f>k_total_tec_0226!C10</f>
        <v>VITAL</v>
      </c>
      <c r="D11" s="36">
        <f t="shared" si="0"/>
        <v>1086112</v>
      </c>
      <c r="E11" s="36">
        <f t="shared" si="1"/>
        <v>89793</v>
      </c>
      <c r="F11" s="36">
        <f t="shared" si="2"/>
        <v>282318</v>
      </c>
      <c r="G11" s="36">
        <f t="shared" si="3"/>
        <v>393789</v>
      </c>
      <c r="H11" s="36">
        <f t="shared" si="4"/>
        <v>320212</v>
      </c>
      <c r="I11" s="36">
        <v>41587</v>
      </c>
      <c r="J11" s="36">
        <v>130442</v>
      </c>
      <c r="K11" s="36">
        <v>181869</v>
      </c>
      <c r="L11" s="36">
        <v>154009</v>
      </c>
      <c r="M11" s="36">
        <v>48206</v>
      </c>
      <c r="N11" s="36">
        <v>151876</v>
      </c>
      <c r="O11" s="36">
        <v>211920</v>
      </c>
      <c r="P11" s="37">
        <v>166203</v>
      </c>
    </row>
    <row r="12" spans="2:19" ht="15" x14ac:dyDescent="0.25">
      <c r="B12" s="38">
        <f>k_total_tec_0226!B11</f>
        <v>6</v>
      </c>
      <c r="C12" s="39" t="str">
        <f>k_total_tec_0226!C11</f>
        <v>ARIPI</v>
      </c>
      <c r="D12" s="36">
        <f t="shared" si="0"/>
        <v>927995</v>
      </c>
      <c r="E12" s="36">
        <f t="shared" si="1"/>
        <v>89704</v>
      </c>
      <c r="F12" s="36">
        <f t="shared" si="2"/>
        <v>249054</v>
      </c>
      <c r="G12" s="36">
        <f t="shared" si="3"/>
        <v>300460</v>
      </c>
      <c r="H12" s="36">
        <f t="shared" si="4"/>
        <v>288777</v>
      </c>
      <c r="I12" s="36">
        <v>41555</v>
      </c>
      <c r="J12" s="36">
        <v>115435</v>
      </c>
      <c r="K12" s="36">
        <v>138947</v>
      </c>
      <c r="L12" s="36">
        <v>139886</v>
      </c>
      <c r="M12" s="36">
        <v>48149</v>
      </c>
      <c r="N12" s="36">
        <v>133619</v>
      </c>
      <c r="O12" s="36">
        <v>161513</v>
      </c>
      <c r="P12" s="37">
        <v>148891</v>
      </c>
    </row>
    <row r="13" spans="2:19" ht="15" x14ac:dyDescent="0.25">
      <c r="B13" s="38">
        <f>k_total_tec_0226!B12</f>
        <v>7</v>
      </c>
      <c r="C13" s="39" t="s">
        <v>38</v>
      </c>
      <c r="D13" s="36">
        <f t="shared" si="0"/>
        <v>2137514</v>
      </c>
      <c r="E13" s="36">
        <f t="shared" si="1"/>
        <v>90484</v>
      </c>
      <c r="F13" s="36">
        <f t="shared" si="2"/>
        <v>302390</v>
      </c>
      <c r="G13" s="36">
        <f t="shared" si="3"/>
        <v>677624</v>
      </c>
      <c r="H13" s="36">
        <f t="shared" si="4"/>
        <v>1067016</v>
      </c>
      <c r="I13" s="36">
        <v>41906</v>
      </c>
      <c r="J13" s="36">
        <v>140689</v>
      </c>
      <c r="K13" s="36">
        <v>325931</v>
      </c>
      <c r="L13" s="36">
        <v>545364</v>
      </c>
      <c r="M13" s="36">
        <v>48578</v>
      </c>
      <c r="N13" s="36">
        <v>161701</v>
      </c>
      <c r="O13" s="36">
        <v>351693</v>
      </c>
      <c r="P13" s="37">
        <v>521652</v>
      </c>
      <c r="Q13" s="4"/>
      <c r="R13" s="4"/>
      <c r="S13" s="4"/>
    </row>
    <row r="14" spans="2:19" ht="15.75" thickBot="1" x14ac:dyDescent="0.3">
      <c r="B14" s="122" t="s">
        <v>46</v>
      </c>
      <c r="C14" s="123"/>
      <c r="D14" s="46">
        <f t="shared" ref="D14:P14" si="5">SUM(D7:D13)</f>
        <v>8506902</v>
      </c>
      <c r="E14" s="46">
        <f t="shared" si="5"/>
        <v>632462</v>
      </c>
      <c r="F14" s="46">
        <f t="shared" si="5"/>
        <v>1878671</v>
      </c>
      <c r="G14" s="46">
        <f t="shared" si="5"/>
        <v>2816874</v>
      </c>
      <c r="H14" s="46">
        <f t="shared" si="5"/>
        <v>3178895</v>
      </c>
      <c r="I14" s="46">
        <f t="shared" si="5"/>
        <v>292911</v>
      </c>
      <c r="J14" s="46">
        <f t="shared" si="5"/>
        <v>871410</v>
      </c>
      <c r="K14" s="46">
        <f t="shared" si="5"/>
        <v>1320250</v>
      </c>
      <c r="L14" s="46">
        <f t="shared" si="5"/>
        <v>1572858</v>
      </c>
      <c r="M14" s="46">
        <f t="shared" si="5"/>
        <v>339551</v>
      </c>
      <c r="N14" s="46">
        <f t="shared" si="5"/>
        <v>1007261</v>
      </c>
      <c r="O14" s="46">
        <f t="shared" si="5"/>
        <v>1496624</v>
      </c>
      <c r="P14" s="48">
        <f t="shared" si="5"/>
        <v>1606037</v>
      </c>
    </row>
    <row r="16" spans="2:19" x14ac:dyDescent="0.2">
      <c r="B16" s="10"/>
      <c r="C16" s="11"/>
      <c r="E16" s="4"/>
      <c r="I16" s="4"/>
    </row>
    <row r="17" spans="2:3" x14ac:dyDescent="0.2">
      <c r="B17" s="14"/>
      <c r="C17" s="14"/>
    </row>
  </sheetData>
  <mergeCells count="10">
    <mergeCell ref="B14:C14"/>
    <mergeCell ref="B3:B5"/>
    <mergeCell ref="C3:C5"/>
    <mergeCell ref="I3:P3"/>
    <mergeCell ref="I4:L4"/>
    <mergeCell ref="M4:P4"/>
    <mergeCell ref="D3:D5"/>
    <mergeCell ref="E4:H4"/>
    <mergeCell ref="B2:P2"/>
    <mergeCell ref="E3:H3"/>
  </mergeCells>
  <phoneticPr fontId="0" type="noConversion"/>
  <printOptions horizontalCentered="1" verticalCentered="1"/>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
  <sheetViews>
    <sheetView workbookViewId="0">
      <selection activeCell="U38" sqref="U38"/>
    </sheetView>
  </sheetViews>
  <sheetFormatPr defaultRowHeight="12.75" x14ac:dyDescent="0.2"/>
  <sheetData/>
  <phoneticPr fontId="15"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18"/>
  <sheetViews>
    <sheetView zoomScaleNormal="100" workbookViewId="0">
      <selection activeCell="M4" sqref="M4"/>
    </sheetView>
  </sheetViews>
  <sheetFormatPr defaultRowHeight="12.75" x14ac:dyDescent="0.2"/>
  <cols>
    <col min="2" max="2" width="6.42578125" customWidth="1"/>
    <col min="3" max="3" width="18.28515625" customWidth="1"/>
    <col min="4" max="4" width="23.5703125" customWidth="1"/>
    <col min="5" max="5" width="19.85546875" customWidth="1"/>
    <col min="6" max="6" width="14.28515625" customWidth="1"/>
    <col min="7" max="7" width="12.5703125" customWidth="1"/>
    <col min="8" max="8" width="15.7109375" customWidth="1"/>
    <col min="9" max="9" width="19" customWidth="1"/>
    <col min="10" max="10" width="14.28515625" customWidth="1"/>
    <col min="11" max="11" width="18" customWidth="1"/>
  </cols>
  <sheetData>
    <row r="1" spans="2:11" ht="13.5" thickBot="1" x14ac:dyDescent="0.25"/>
    <row r="2" spans="2:11" ht="58.9" customHeight="1" x14ac:dyDescent="0.2">
      <c r="B2" s="114" t="s">
        <v>225</v>
      </c>
      <c r="C2" s="115"/>
      <c r="D2" s="115"/>
      <c r="E2" s="115"/>
      <c r="F2" s="115"/>
      <c r="G2" s="115"/>
      <c r="H2" s="115"/>
      <c r="I2" s="115"/>
      <c r="J2" s="115"/>
      <c r="K2" s="116"/>
    </row>
    <row r="3" spans="2:11" ht="69.75" customHeight="1" x14ac:dyDescent="0.2">
      <c r="B3" s="110" t="s">
        <v>45</v>
      </c>
      <c r="C3" s="111" t="s">
        <v>9</v>
      </c>
      <c r="D3" s="111" t="s">
        <v>40</v>
      </c>
      <c r="E3" s="111" t="s">
        <v>140</v>
      </c>
      <c r="F3" s="111"/>
      <c r="G3" s="111" t="s">
        <v>141</v>
      </c>
      <c r="H3" s="111"/>
      <c r="I3" s="111"/>
      <c r="J3" s="111" t="s">
        <v>142</v>
      </c>
      <c r="K3" s="120"/>
    </row>
    <row r="4" spans="2:11" ht="119.25" customHeight="1" x14ac:dyDescent="0.2">
      <c r="B4" s="110" t="s">
        <v>45</v>
      </c>
      <c r="C4" s="111"/>
      <c r="D4" s="111"/>
      <c r="E4" s="26" t="s">
        <v>51</v>
      </c>
      <c r="F4" s="26" t="s">
        <v>143</v>
      </c>
      <c r="G4" s="26" t="s">
        <v>51</v>
      </c>
      <c r="H4" s="26" t="s">
        <v>144</v>
      </c>
      <c r="I4" s="26" t="s">
        <v>143</v>
      </c>
      <c r="J4" s="26" t="s">
        <v>145</v>
      </c>
      <c r="K4" s="44" t="s">
        <v>146</v>
      </c>
    </row>
    <row r="5" spans="2:11" hidden="1" x14ac:dyDescent="0.2">
      <c r="B5" s="20"/>
      <c r="C5" s="18"/>
      <c r="D5" s="19" t="s">
        <v>147</v>
      </c>
      <c r="E5" s="19" t="s">
        <v>148</v>
      </c>
      <c r="F5" s="18"/>
      <c r="G5" s="19" t="s">
        <v>149</v>
      </c>
      <c r="H5" s="18"/>
      <c r="I5" s="18"/>
      <c r="J5" s="19" t="s">
        <v>150</v>
      </c>
      <c r="K5" s="21" t="s">
        <v>151</v>
      </c>
    </row>
    <row r="6" spans="2:11" ht="15" x14ac:dyDescent="0.25">
      <c r="B6" s="34">
        <f>[1]k_total_tec_0609!A10</f>
        <v>1</v>
      </c>
      <c r="C6" s="35" t="s">
        <v>39</v>
      </c>
      <c r="D6" s="36">
        <v>1175956</v>
      </c>
      <c r="E6" s="36">
        <v>635382</v>
      </c>
      <c r="F6" s="50">
        <f>E6/D6</f>
        <v>0.54031103204541664</v>
      </c>
      <c r="G6" s="36">
        <v>56279</v>
      </c>
      <c r="H6" s="50">
        <f t="shared" ref="H6:H13" si="0">G6/$G$13</f>
        <v>0.1390037394349847</v>
      </c>
      <c r="I6" s="50">
        <f>G6/D6</f>
        <v>4.7858083125559121E-2</v>
      </c>
      <c r="J6" s="36">
        <v>54766</v>
      </c>
      <c r="K6" s="37">
        <v>1513</v>
      </c>
    </row>
    <row r="7" spans="2:11" ht="15" x14ac:dyDescent="0.25">
      <c r="B7" s="38">
        <v>2</v>
      </c>
      <c r="C7" s="35" t="str">
        <f>[1]k_total_tec_0609!B12</f>
        <v>AZT VIITORUL TAU</v>
      </c>
      <c r="D7" s="36">
        <v>1720061</v>
      </c>
      <c r="E7" s="36">
        <v>947542</v>
      </c>
      <c r="F7" s="50">
        <f t="shared" ref="F7:F12" si="1">E7/D7</f>
        <v>0.5508769747119433</v>
      </c>
      <c r="G7" s="36">
        <v>81187</v>
      </c>
      <c r="H7" s="50">
        <f t="shared" si="0"/>
        <v>0.20052411367487169</v>
      </c>
      <c r="I7" s="50">
        <f>G7/D7</f>
        <v>4.720007023006742E-2</v>
      </c>
      <c r="J7" s="36">
        <v>78936</v>
      </c>
      <c r="K7" s="37">
        <v>2251</v>
      </c>
    </row>
    <row r="8" spans="2:11" ht="15" x14ac:dyDescent="0.25">
      <c r="B8" s="38">
        <v>3</v>
      </c>
      <c r="C8" s="39" t="str">
        <f>[1]k_total_tec_0609!B13</f>
        <v>BCR</v>
      </c>
      <c r="D8" s="36">
        <v>835145</v>
      </c>
      <c r="E8" s="36">
        <v>426136</v>
      </c>
      <c r="F8" s="50">
        <f t="shared" si="1"/>
        <v>0.51025390800399928</v>
      </c>
      <c r="G8" s="36">
        <v>39186</v>
      </c>
      <c r="H8" s="50">
        <f t="shared" si="0"/>
        <v>9.6785666651847235E-2</v>
      </c>
      <c r="I8" s="50">
        <f>G8/D8</f>
        <v>4.6921193325709903E-2</v>
      </c>
      <c r="J8" s="36">
        <v>38017</v>
      </c>
      <c r="K8" s="37">
        <v>1169</v>
      </c>
    </row>
    <row r="9" spans="2:11" ht="15" x14ac:dyDescent="0.25">
      <c r="B9" s="38">
        <v>4</v>
      </c>
      <c r="C9" s="39" t="str">
        <f>[1]k_total_tec_0609!B15</f>
        <v>BRD</v>
      </c>
      <c r="D9" s="36">
        <v>624119</v>
      </c>
      <c r="E9" s="36">
        <v>307646</v>
      </c>
      <c r="F9" s="50">
        <f t="shared" si="1"/>
        <v>0.49292843191763108</v>
      </c>
      <c r="G9" s="36">
        <v>29049</v>
      </c>
      <c r="H9" s="50">
        <f t="shared" si="0"/>
        <v>7.1748247602957962E-2</v>
      </c>
      <c r="I9" s="50">
        <v>2.4474098565715047E-2</v>
      </c>
      <c r="J9" s="36">
        <v>28223</v>
      </c>
      <c r="K9" s="37">
        <v>826</v>
      </c>
    </row>
    <row r="10" spans="2:11" ht="15" x14ac:dyDescent="0.25">
      <c r="B10" s="38">
        <v>5</v>
      </c>
      <c r="C10" s="39" t="str">
        <f>[1]k_total_tec_0609!B16</f>
        <v>VITAL</v>
      </c>
      <c r="D10" s="36">
        <v>1086112</v>
      </c>
      <c r="E10" s="36">
        <v>550757</v>
      </c>
      <c r="F10" s="50">
        <f t="shared" si="1"/>
        <v>0.50709042897970003</v>
      </c>
      <c r="G10" s="36">
        <v>49784</v>
      </c>
      <c r="H10" s="50">
        <f t="shared" si="0"/>
        <v>0.1229617115448263</v>
      </c>
      <c r="I10" s="50">
        <v>2.3634883424390147E-2</v>
      </c>
      <c r="J10" s="36">
        <v>48393</v>
      </c>
      <c r="K10" s="37">
        <v>1391</v>
      </c>
    </row>
    <row r="11" spans="2:11" ht="15" x14ac:dyDescent="0.25">
      <c r="B11" s="38">
        <v>6</v>
      </c>
      <c r="C11" s="39" t="str">
        <f>[1]k_total_tec_0609!B18</f>
        <v>ARIPI</v>
      </c>
      <c r="D11" s="36">
        <v>927995</v>
      </c>
      <c r="E11" s="36">
        <v>484662</v>
      </c>
      <c r="F11" s="50">
        <f t="shared" si="1"/>
        <v>0.52226790015032409</v>
      </c>
      <c r="G11" s="36">
        <v>43964</v>
      </c>
      <c r="H11" s="50">
        <f t="shared" si="0"/>
        <v>0.10858686900122014</v>
      </c>
      <c r="I11" s="50">
        <v>2.388497247862988E-2</v>
      </c>
      <c r="J11" s="36">
        <v>42779</v>
      </c>
      <c r="K11" s="37">
        <v>1185</v>
      </c>
    </row>
    <row r="12" spans="2:11" ht="15" x14ac:dyDescent="0.25">
      <c r="B12" s="38">
        <v>7</v>
      </c>
      <c r="C12" s="39" t="s">
        <v>38</v>
      </c>
      <c r="D12" s="36">
        <v>2137514</v>
      </c>
      <c r="E12" s="36">
        <v>1250200</v>
      </c>
      <c r="F12" s="50">
        <f t="shared" si="1"/>
        <v>0.58488505806277757</v>
      </c>
      <c r="G12" s="36">
        <v>105425</v>
      </c>
      <c r="H12" s="50">
        <f t="shared" si="0"/>
        <v>0.26038965208929199</v>
      </c>
      <c r="I12" s="50">
        <f>G12/D12</f>
        <v>4.9321314386712792E-2</v>
      </c>
      <c r="J12" s="36">
        <v>102557</v>
      </c>
      <c r="K12" s="37">
        <v>2868</v>
      </c>
    </row>
    <row r="13" spans="2:11" ht="15.75" thickBot="1" x14ac:dyDescent="0.3">
      <c r="B13" s="49" t="s">
        <v>46</v>
      </c>
      <c r="C13" s="45"/>
      <c r="D13" s="46">
        <f>SUM(D6:D12)</f>
        <v>8506902</v>
      </c>
      <c r="E13" s="46">
        <f>SUM(E6:E12)</f>
        <v>4602325</v>
      </c>
      <c r="F13" s="47">
        <f>E13/D13</f>
        <v>0.54101069931215851</v>
      </c>
      <c r="G13" s="46">
        <f>SUM(G6:G12)</f>
        <v>404874</v>
      </c>
      <c r="H13" s="47">
        <f t="shared" si="0"/>
        <v>1</v>
      </c>
      <c r="I13" s="47">
        <f>G13/D13</f>
        <v>4.7593589299606366E-2</v>
      </c>
      <c r="J13" s="46">
        <f>SUM(J6:J12)</f>
        <v>393671</v>
      </c>
      <c r="K13" s="48">
        <f>SUM(K6:K12)</f>
        <v>11203</v>
      </c>
    </row>
    <row r="14" spans="2:11" x14ac:dyDescent="0.2">
      <c r="C14" s="7"/>
      <c r="D14" s="4"/>
      <c r="E14" s="4"/>
    </row>
    <row r="15" spans="2:11" ht="13.9" customHeight="1" x14ac:dyDescent="0.2">
      <c r="B15" s="117" t="s">
        <v>152</v>
      </c>
      <c r="C15" s="117"/>
      <c r="D15" s="117"/>
      <c r="E15" s="117"/>
      <c r="F15" s="117"/>
      <c r="G15" s="117"/>
      <c r="H15" s="117"/>
      <c r="I15" s="117"/>
      <c r="J15" s="117"/>
      <c r="K15" s="117"/>
    </row>
    <row r="16" spans="2:11" ht="33.75" customHeight="1" x14ac:dyDescent="0.2">
      <c r="B16" s="119" t="s">
        <v>28</v>
      </c>
      <c r="C16" s="119"/>
      <c r="D16" s="119"/>
      <c r="E16" s="119"/>
      <c r="F16" s="119"/>
      <c r="G16" s="119"/>
      <c r="H16" s="119"/>
      <c r="I16" s="119"/>
      <c r="J16" s="119"/>
      <c r="K16" s="119"/>
    </row>
    <row r="17" spans="2:11" ht="30.75" customHeight="1" x14ac:dyDescent="0.2">
      <c r="B17" s="117" t="s">
        <v>153</v>
      </c>
      <c r="C17" s="117"/>
      <c r="D17" s="117"/>
      <c r="E17" s="117"/>
      <c r="F17" s="117"/>
      <c r="G17" s="117"/>
      <c r="H17" s="117"/>
      <c r="I17" s="117"/>
      <c r="J17" s="117"/>
      <c r="K17" s="117"/>
    </row>
    <row r="18" spans="2:11" ht="210" customHeight="1" x14ac:dyDescent="0.2">
      <c r="B18" s="117" t="s">
        <v>227</v>
      </c>
      <c r="C18" s="118"/>
      <c r="D18" s="118"/>
      <c r="E18" s="118"/>
      <c r="F18" s="118"/>
      <c r="G18" s="118"/>
      <c r="H18" s="118"/>
      <c r="I18" s="118"/>
      <c r="J18" s="118"/>
      <c r="K18" s="118"/>
    </row>
  </sheetData>
  <mergeCells count="11">
    <mergeCell ref="J3:K3"/>
    <mergeCell ref="B3:B4"/>
    <mergeCell ref="B18:K18"/>
    <mergeCell ref="C3:C4"/>
    <mergeCell ref="D3:D4"/>
    <mergeCell ref="E3:F3"/>
    <mergeCell ref="B2:K2"/>
    <mergeCell ref="B15:K15"/>
    <mergeCell ref="B16:K16"/>
    <mergeCell ref="G3:I3"/>
    <mergeCell ref="B17:K17"/>
  </mergeCells>
  <phoneticPr fontId="15" type="noConversion"/>
  <printOptions horizontalCentered="1" verticalCentered="1"/>
  <pageMargins left="0" right="0" top="0.98425196850393704" bottom="0" header="0.51181102362204722" footer="0.51181102362204722"/>
  <pageSetup scale="6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O23"/>
  <sheetViews>
    <sheetView zoomScaleNormal="100" workbookViewId="0">
      <selection activeCell="H13" sqref="H13"/>
    </sheetView>
  </sheetViews>
  <sheetFormatPr defaultRowHeight="12.75" x14ac:dyDescent="0.2"/>
  <cols>
    <col min="2" max="2" width="5.28515625" customWidth="1"/>
    <col min="3" max="3" width="18.7109375" customWidth="1"/>
    <col min="4" max="17" width="13.5703125" customWidth="1"/>
  </cols>
  <sheetData>
    <row r="1" spans="2:15" ht="13.5" thickBot="1" x14ac:dyDescent="0.25"/>
    <row r="2" spans="2:15" ht="60.6" customHeight="1" x14ac:dyDescent="0.2">
      <c r="B2" s="114" t="s">
        <v>228</v>
      </c>
      <c r="C2" s="115"/>
      <c r="D2" s="115"/>
      <c r="E2" s="115"/>
      <c r="F2" s="115"/>
      <c r="G2" s="115"/>
      <c r="H2" s="115"/>
      <c r="I2" s="115"/>
      <c r="J2" s="115"/>
      <c r="K2" s="115"/>
      <c r="L2" s="115"/>
      <c r="M2" s="115"/>
      <c r="N2" s="115"/>
      <c r="O2" s="116"/>
    </row>
    <row r="3" spans="2:15" x14ac:dyDescent="0.2">
      <c r="B3" s="110" t="s">
        <v>45</v>
      </c>
      <c r="C3" s="111" t="s">
        <v>29</v>
      </c>
      <c r="D3" s="121" t="s">
        <v>160</v>
      </c>
      <c r="E3" s="121" t="s">
        <v>165</v>
      </c>
      <c r="F3" s="121" t="s">
        <v>171</v>
      </c>
      <c r="G3" s="121" t="s">
        <v>174</v>
      </c>
      <c r="H3" s="121" t="s">
        <v>178</v>
      </c>
      <c r="I3" s="121" t="s">
        <v>182</v>
      </c>
      <c r="J3" s="121" t="s">
        <v>186</v>
      </c>
      <c r="K3" s="121" t="s">
        <v>190</v>
      </c>
      <c r="L3" s="121" t="s">
        <v>194</v>
      </c>
      <c r="M3" s="121" t="s">
        <v>198</v>
      </c>
      <c r="N3" s="121" t="s">
        <v>202</v>
      </c>
      <c r="O3" s="124" t="s">
        <v>206</v>
      </c>
    </row>
    <row r="4" spans="2:15" ht="26.45" customHeight="1" x14ac:dyDescent="0.2">
      <c r="B4" s="110"/>
      <c r="C4" s="111"/>
      <c r="D4" s="111"/>
      <c r="E4" s="111"/>
      <c r="F4" s="111"/>
      <c r="G4" s="111"/>
      <c r="H4" s="111"/>
      <c r="I4" s="111"/>
      <c r="J4" s="111"/>
      <c r="K4" s="111"/>
      <c r="L4" s="111"/>
      <c r="M4" s="111"/>
      <c r="N4" s="111"/>
      <c r="O4" s="120"/>
    </row>
    <row r="5" spans="2:15" ht="15" x14ac:dyDescent="0.25">
      <c r="B5" s="34">
        <v>1</v>
      </c>
      <c r="C5" s="52" t="s">
        <v>39</v>
      </c>
      <c r="D5" s="36">
        <v>1148673</v>
      </c>
      <c r="E5" s="36">
        <v>1150126</v>
      </c>
      <c r="F5" s="36">
        <v>1150997</v>
      </c>
      <c r="G5" s="36">
        <v>1156036</v>
      </c>
      <c r="H5" s="36">
        <v>1157297</v>
      </c>
      <c r="I5" s="36">
        <v>1158676</v>
      </c>
      <c r="J5" s="36">
        <v>1159538</v>
      </c>
      <c r="K5" s="36">
        <v>1160728</v>
      </c>
      <c r="L5" s="36">
        <v>1162939</v>
      </c>
      <c r="M5" s="36">
        <v>1166311</v>
      </c>
      <c r="N5" s="36">
        <v>1168804</v>
      </c>
      <c r="O5" s="37">
        <v>1171452</v>
      </c>
    </row>
    <row r="6" spans="2:15" ht="15" x14ac:dyDescent="0.25">
      <c r="B6" s="38">
        <v>2</v>
      </c>
      <c r="C6" s="35" t="s">
        <v>4</v>
      </c>
      <c r="D6" s="36">
        <v>1698063</v>
      </c>
      <c r="E6" s="36">
        <v>1699079</v>
      </c>
      <c r="F6" s="36">
        <v>1699513</v>
      </c>
      <c r="G6" s="36">
        <v>1704259</v>
      </c>
      <c r="H6" s="36">
        <v>1705130</v>
      </c>
      <c r="I6" s="36">
        <v>1706135</v>
      </c>
      <c r="J6" s="36">
        <v>1706917</v>
      </c>
      <c r="K6" s="36">
        <v>1707865</v>
      </c>
      <c r="L6" s="36">
        <v>1709565</v>
      </c>
      <c r="M6" s="36">
        <v>1711133</v>
      </c>
      <c r="N6" s="36">
        <v>1713296</v>
      </c>
      <c r="O6" s="37">
        <v>1715858</v>
      </c>
    </row>
    <row r="7" spans="2:15" ht="15" x14ac:dyDescent="0.25">
      <c r="B7" s="38">
        <v>3</v>
      </c>
      <c r="C7" s="39" t="s">
        <v>41</v>
      </c>
      <c r="D7" s="36">
        <v>802755</v>
      </c>
      <c r="E7" s="36">
        <v>804582</v>
      </c>
      <c r="F7" s="36">
        <v>805788</v>
      </c>
      <c r="G7" s="36">
        <v>811320</v>
      </c>
      <c r="H7" s="36">
        <v>813005</v>
      </c>
      <c r="I7" s="36">
        <v>814742</v>
      </c>
      <c r="J7" s="36">
        <v>816138</v>
      </c>
      <c r="K7" s="36">
        <v>817777</v>
      </c>
      <c r="L7" s="36">
        <v>820755</v>
      </c>
      <c r="M7" s="36">
        <v>824634</v>
      </c>
      <c r="N7" s="36">
        <v>827340</v>
      </c>
      <c r="O7" s="37">
        <v>830117</v>
      </c>
    </row>
    <row r="8" spans="2:15" ht="15" x14ac:dyDescent="0.25">
      <c r="B8" s="38">
        <v>4</v>
      </c>
      <c r="C8" s="39" t="s">
        <v>42</v>
      </c>
      <c r="D8" s="36">
        <v>591313</v>
      </c>
      <c r="E8" s="36">
        <v>592975</v>
      </c>
      <c r="F8" s="36">
        <v>594076</v>
      </c>
      <c r="G8" s="36">
        <v>599513</v>
      </c>
      <c r="H8" s="36">
        <v>601085</v>
      </c>
      <c r="I8" s="36">
        <v>602757</v>
      </c>
      <c r="J8" s="36">
        <v>604286</v>
      </c>
      <c r="K8" s="36">
        <v>606155</v>
      </c>
      <c r="L8" s="36">
        <v>609237</v>
      </c>
      <c r="M8" s="36">
        <v>613247</v>
      </c>
      <c r="N8" s="36">
        <v>615856</v>
      </c>
      <c r="O8" s="37">
        <v>618569</v>
      </c>
    </row>
    <row r="9" spans="2:15" ht="15" x14ac:dyDescent="0.25">
      <c r="B9" s="38">
        <v>5</v>
      </c>
      <c r="C9" s="39" t="s">
        <v>5</v>
      </c>
      <c r="D9" s="36">
        <v>1058684</v>
      </c>
      <c r="E9" s="36">
        <v>1060148</v>
      </c>
      <c r="F9" s="36">
        <v>1060976</v>
      </c>
      <c r="G9" s="36">
        <v>1066138</v>
      </c>
      <c r="H9" s="36">
        <v>1067367</v>
      </c>
      <c r="I9" s="36">
        <v>1068699</v>
      </c>
      <c r="J9" s="36">
        <v>1069925</v>
      </c>
      <c r="K9" s="36">
        <v>1071424</v>
      </c>
      <c r="L9" s="36">
        <v>1073983</v>
      </c>
      <c r="M9" s="36">
        <v>1077009</v>
      </c>
      <c r="N9" s="36">
        <v>1079346</v>
      </c>
      <c r="O9" s="37">
        <v>1081975</v>
      </c>
    </row>
    <row r="10" spans="2:15" ht="15" x14ac:dyDescent="0.25">
      <c r="B10" s="38">
        <v>6</v>
      </c>
      <c r="C10" s="39" t="s">
        <v>6</v>
      </c>
      <c r="D10" s="36">
        <v>897905</v>
      </c>
      <c r="E10" s="36">
        <v>899444</v>
      </c>
      <c r="F10" s="36">
        <v>900378</v>
      </c>
      <c r="G10" s="36">
        <v>905630</v>
      </c>
      <c r="H10" s="36">
        <v>907022</v>
      </c>
      <c r="I10" s="36">
        <v>908543</v>
      </c>
      <c r="J10" s="36">
        <v>909873</v>
      </c>
      <c r="K10" s="36">
        <v>911535</v>
      </c>
      <c r="L10" s="36">
        <v>914284</v>
      </c>
      <c r="M10" s="36">
        <v>918187</v>
      </c>
      <c r="N10" s="36">
        <v>920646</v>
      </c>
      <c r="O10" s="37">
        <v>923322</v>
      </c>
    </row>
    <row r="11" spans="2:15" ht="15" x14ac:dyDescent="0.25">
      <c r="B11" s="38">
        <v>7</v>
      </c>
      <c r="C11" s="53" t="s">
        <v>38</v>
      </c>
      <c r="D11" s="36">
        <v>2117387</v>
      </c>
      <c r="E11" s="36">
        <v>2118415</v>
      </c>
      <c r="F11" s="36">
        <v>2118757</v>
      </c>
      <c r="G11" s="36">
        <v>2123344</v>
      </c>
      <c r="H11" s="36">
        <v>2124107</v>
      </c>
      <c r="I11" s="36">
        <v>2124923</v>
      </c>
      <c r="J11" s="36">
        <v>2125230</v>
      </c>
      <c r="K11" s="36">
        <v>2124886</v>
      </c>
      <c r="L11" s="36">
        <v>2125829</v>
      </c>
      <c r="M11" s="36">
        <v>2128144</v>
      </c>
      <c r="N11" s="36">
        <v>2130513</v>
      </c>
      <c r="O11" s="37">
        <v>2133036</v>
      </c>
    </row>
    <row r="12" spans="2:15" ht="15.75" thickBot="1" x14ac:dyDescent="0.3">
      <c r="B12" s="127" t="s">
        <v>43</v>
      </c>
      <c r="C12" s="128"/>
      <c r="D12" s="56">
        <f t="shared" ref="D12:O12" si="0">SUM(D5:D11)</f>
        <v>8314780</v>
      </c>
      <c r="E12" s="56">
        <f t="shared" si="0"/>
        <v>8324769</v>
      </c>
      <c r="F12" s="54">
        <f t="shared" si="0"/>
        <v>8330485</v>
      </c>
      <c r="G12" s="54">
        <f t="shared" si="0"/>
        <v>8366240</v>
      </c>
      <c r="H12" s="54">
        <f t="shared" si="0"/>
        <v>8375013</v>
      </c>
      <c r="I12" s="54">
        <f>SUM(I5:I11)</f>
        <v>8384475</v>
      </c>
      <c r="J12" s="54">
        <f t="shared" si="0"/>
        <v>8391907</v>
      </c>
      <c r="K12" s="54">
        <f t="shared" si="0"/>
        <v>8400370</v>
      </c>
      <c r="L12" s="54">
        <f t="shared" si="0"/>
        <v>8416592</v>
      </c>
      <c r="M12" s="54">
        <f t="shared" si="0"/>
        <v>8438665</v>
      </c>
      <c r="N12" s="54">
        <f t="shared" si="0"/>
        <v>8455801</v>
      </c>
      <c r="O12" s="55">
        <f t="shared" si="0"/>
        <v>8474329</v>
      </c>
    </row>
    <row r="13" spans="2:15" ht="72.599999999999994" customHeight="1" x14ac:dyDescent="0.2">
      <c r="B13" s="114" t="s">
        <v>229</v>
      </c>
      <c r="C13" s="125"/>
      <c r="D13" s="125"/>
      <c r="E13" s="126"/>
      <c r="F13" s="51"/>
      <c r="G13" s="51"/>
      <c r="H13" s="51"/>
      <c r="I13" s="51"/>
      <c r="J13" s="51"/>
      <c r="K13" s="51"/>
      <c r="L13" s="51"/>
      <c r="M13" s="51"/>
      <c r="N13" s="51"/>
      <c r="O13" s="51"/>
    </row>
    <row r="14" spans="2:15" x14ac:dyDescent="0.2">
      <c r="B14" s="110" t="s">
        <v>45</v>
      </c>
      <c r="C14" s="111" t="s">
        <v>29</v>
      </c>
      <c r="D14" s="121" t="s">
        <v>210</v>
      </c>
      <c r="E14" s="124" t="s">
        <v>213</v>
      </c>
    </row>
    <row r="15" spans="2:15" x14ac:dyDescent="0.2">
      <c r="B15" s="110"/>
      <c r="C15" s="111"/>
      <c r="D15" s="111"/>
      <c r="E15" s="120"/>
    </row>
    <row r="16" spans="2:15" ht="15" x14ac:dyDescent="0.25">
      <c r="B16" s="34">
        <v>1</v>
      </c>
      <c r="C16" s="35" t="s">
        <v>39</v>
      </c>
      <c r="D16" s="36">
        <v>1173576</v>
      </c>
      <c r="E16" s="37">
        <v>1175956</v>
      </c>
    </row>
    <row r="17" spans="2:5" ht="15" x14ac:dyDescent="0.25">
      <c r="B17" s="38">
        <v>2</v>
      </c>
      <c r="C17" s="35" t="s">
        <v>4</v>
      </c>
      <c r="D17" s="36">
        <v>1717844</v>
      </c>
      <c r="E17" s="37">
        <v>1720061</v>
      </c>
    </row>
    <row r="18" spans="2:5" ht="15" x14ac:dyDescent="0.25">
      <c r="B18" s="38">
        <v>3</v>
      </c>
      <c r="C18" s="39" t="s">
        <v>41</v>
      </c>
      <c r="D18" s="36">
        <v>832542</v>
      </c>
      <c r="E18" s="37">
        <v>835145</v>
      </c>
    </row>
    <row r="19" spans="2:5" ht="15" x14ac:dyDescent="0.25">
      <c r="B19" s="38">
        <v>4</v>
      </c>
      <c r="C19" s="39" t="s">
        <v>42</v>
      </c>
      <c r="D19" s="36">
        <v>621459</v>
      </c>
      <c r="E19" s="37">
        <v>624119</v>
      </c>
    </row>
    <row r="20" spans="2:5" ht="15" x14ac:dyDescent="0.25">
      <c r="B20" s="38">
        <v>5</v>
      </c>
      <c r="C20" s="39" t="s">
        <v>5</v>
      </c>
      <c r="D20" s="36">
        <v>1083872</v>
      </c>
      <c r="E20" s="37">
        <v>1086112</v>
      </c>
    </row>
    <row r="21" spans="2:5" ht="15" x14ac:dyDescent="0.25">
      <c r="B21" s="38">
        <v>6</v>
      </c>
      <c r="C21" s="39" t="s">
        <v>6</v>
      </c>
      <c r="D21" s="36">
        <v>925540</v>
      </c>
      <c r="E21" s="37">
        <v>927995</v>
      </c>
    </row>
    <row r="22" spans="2:5" ht="15" x14ac:dyDescent="0.25">
      <c r="B22" s="38">
        <v>7</v>
      </c>
      <c r="C22" s="39" t="s">
        <v>38</v>
      </c>
      <c r="D22" s="36">
        <v>2135169</v>
      </c>
      <c r="E22" s="37">
        <v>2137514</v>
      </c>
    </row>
    <row r="23" spans="2:5" ht="15.75" thickBot="1" x14ac:dyDescent="0.3">
      <c r="B23" s="122" t="s">
        <v>43</v>
      </c>
      <c r="C23" s="123"/>
      <c r="D23" s="54">
        <f>SUM(D16:D22)</f>
        <v>8490002</v>
      </c>
      <c r="E23" s="55">
        <f>SUM(E16:E22)</f>
        <v>8506902</v>
      </c>
    </row>
  </sheetData>
  <mergeCells count="22">
    <mergeCell ref="O3:O4"/>
    <mergeCell ref="B2:O2"/>
    <mergeCell ref="B3:B4"/>
    <mergeCell ref="C3:C4"/>
    <mergeCell ref="D3:D4"/>
    <mergeCell ref="E3:E4"/>
    <mergeCell ref="F3:F4"/>
    <mergeCell ref="G3:G4"/>
    <mergeCell ref="H3:H4"/>
    <mergeCell ref="K3:K4"/>
    <mergeCell ref="L3:L4"/>
    <mergeCell ref="M3:M4"/>
    <mergeCell ref="N3:N4"/>
    <mergeCell ref="I3:I4"/>
    <mergeCell ref="B14:B15"/>
    <mergeCell ref="C14:C15"/>
    <mergeCell ref="D14:D15"/>
    <mergeCell ref="B23:C23"/>
    <mergeCell ref="J3:J4"/>
    <mergeCell ref="E14:E15"/>
    <mergeCell ref="B13:E13"/>
    <mergeCell ref="B12:C12"/>
  </mergeCells>
  <phoneticPr fontId="0" type="noConversion"/>
  <printOptions horizontalCentered="1" verticalCentered="1"/>
  <pageMargins left="0" right="0" top="0" bottom="0"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R25"/>
  <sheetViews>
    <sheetView zoomScaleNormal="100" workbookViewId="0">
      <selection activeCell="J27" sqref="J27"/>
    </sheetView>
  </sheetViews>
  <sheetFormatPr defaultRowHeight="12.75" x14ac:dyDescent="0.2"/>
  <cols>
    <col min="2" max="2" width="4.5703125" customWidth="1"/>
    <col min="3" max="3" width="19" customWidth="1"/>
    <col min="4" max="17" width="17.5703125" style="15" customWidth="1"/>
    <col min="18" max="18" width="18.42578125" customWidth="1"/>
    <col min="21" max="21" width="11.140625" bestFit="1" customWidth="1"/>
    <col min="24" max="24" width="16.7109375" customWidth="1"/>
  </cols>
  <sheetData>
    <row r="1" spans="2:18" ht="13.5" thickBot="1" x14ac:dyDescent="0.25"/>
    <row r="2" spans="2:18" ht="57.6" customHeight="1" x14ac:dyDescent="0.2">
      <c r="B2" s="114" t="s">
        <v>243</v>
      </c>
      <c r="C2" s="115"/>
      <c r="D2" s="115"/>
      <c r="E2" s="115"/>
      <c r="F2" s="115"/>
      <c r="G2" s="115"/>
      <c r="H2" s="115"/>
      <c r="I2" s="115"/>
      <c r="J2" s="115"/>
      <c r="K2" s="115"/>
      <c r="L2" s="115"/>
      <c r="M2" s="115"/>
      <c r="N2" s="115"/>
      <c r="O2" s="115"/>
      <c r="P2" s="116"/>
    </row>
    <row r="3" spans="2:18" x14ac:dyDescent="0.2">
      <c r="B3" s="110" t="s">
        <v>45</v>
      </c>
      <c r="C3" s="111" t="s">
        <v>29</v>
      </c>
      <c r="D3" s="129" t="s">
        <v>161</v>
      </c>
      <c r="E3" s="129" t="s">
        <v>166</v>
      </c>
      <c r="F3" s="129" t="s">
        <v>171</v>
      </c>
      <c r="G3" s="129" t="s">
        <v>174</v>
      </c>
      <c r="H3" s="129" t="s">
        <v>178</v>
      </c>
      <c r="I3" s="129" t="s">
        <v>182</v>
      </c>
      <c r="J3" s="129" t="s">
        <v>186</v>
      </c>
      <c r="K3" s="129" t="s">
        <v>190</v>
      </c>
      <c r="L3" s="129" t="s">
        <v>194</v>
      </c>
      <c r="M3" s="129" t="s">
        <v>198</v>
      </c>
      <c r="N3" s="129" t="s">
        <v>202</v>
      </c>
      <c r="O3" s="129" t="s">
        <v>206</v>
      </c>
      <c r="P3" s="120" t="s">
        <v>43</v>
      </c>
    </row>
    <row r="4" spans="2:18" x14ac:dyDescent="0.2">
      <c r="B4" s="110"/>
      <c r="C4" s="111"/>
      <c r="D4" s="129"/>
      <c r="E4" s="129"/>
      <c r="F4" s="129"/>
      <c r="G4" s="129"/>
      <c r="H4" s="129"/>
      <c r="I4" s="129"/>
      <c r="J4" s="129"/>
      <c r="K4" s="129"/>
      <c r="L4" s="129"/>
      <c r="M4" s="129"/>
      <c r="N4" s="129"/>
      <c r="O4" s="129"/>
      <c r="P4" s="120"/>
    </row>
    <row r="5" spans="2:18" ht="25.5" x14ac:dyDescent="0.2">
      <c r="B5" s="110"/>
      <c r="C5" s="111"/>
      <c r="D5" s="57" t="s">
        <v>230</v>
      </c>
      <c r="E5" s="57" t="s">
        <v>231</v>
      </c>
      <c r="F5" s="57" t="s">
        <v>232</v>
      </c>
      <c r="G5" s="57" t="s">
        <v>233</v>
      </c>
      <c r="H5" s="57" t="s">
        <v>234</v>
      </c>
      <c r="I5" s="57" t="s">
        <v>235</v>
      </c>
      <c r="J5" s="57" t="s">
        <v>236</v>
      </c>
      <c r="K5" s="57" t="s">
        <v>237</v>
      </c>
      <c r="L5" s="57" t="s">
        <v>238</v>
      </c>
      <c r="M5" s="57" t="s">
        <v>239</v>
      </c>
      <c r="N5" s="57" t="s">
        <v>240</v>
      </c>
      <c r="O5" s="57" t="s">
        <v>241</v>
      </c>
      <c r="P5" s="120"/>
    </row>
    <row r="6" spans="2:18" ht="15" x14ac:dyDescent="0.25">
      <c r="B6" s="34">
        <v>1</v>
      </c>
      <c r="C6" s="58" t="s">
        <v>39</v>
      </c>
      <c r="D6" s="36">
        <v>51045520.954715312</v>
      </c>
      <c r="E6" s="36">
        <v>51095193.771973886</v>
      </c>
      <c r="F6" s="36">
        <v>53370072.110203199</v>
      </c>
      <c r="G6" s="36">
        <v>53328694.485842027</v>
      </c>
      <c r="H6" s="36">
        <v>54334665.12929675</v>
      </c>
      <c r="I6" s="36">
        <v>52669058.274689652</v>
      </c>
      <c r="J6" s="36">
        <v>51951875.332873069</v>
      </c>
      <c r="K6" s="36">
        <v>50459436.616950601</v>
      </c>
      <c r="L6" s="36">
        <v>51642137.084881738</v>
      </c>
      <c r="M6" s="36">
        <v>51303192.237433955</v>
      </c>
      <c r="N6" s="36">
        <v>51217564.462598927</v>
      </c>
      <c r="O6" s="36">
        <v>57130202.194695823</v>
      </c>
      <c r="P6" s="37">
        <f t="shared" ref="P6:P12" si="0">SUM(D6:O6)</f>
        <v>629547612.65615487</v>
      </c>
    </row>
    <row r="7" spans="2:18" ht="15" x14ac:dyDescent="0.25">
      <c r="B7" s="34">
        <v>2</v>
      </c>
      <c r="C7" s="35" t="s">
        <v>4</v>
      </c>
      <c r="D7" s="36">
        <v>74377137.059508979</v>
      </c>
      <c r="E7" s="36">
        <v>74799652.636865899</v>
      </c>
      <c r="F7" s="36">
        <v>77139798.169811696</v>
      </c>
      <c r="G7" s="36">
        <v>77142500.149031296</v>
      </c>
      <c r="H7" s="36">
        <v>79028228.279722482</v>
      </c>
      <c r="I7" s="36">
        <v>76489600.695817187</v>
      </c>
      <c r="J7" s="36">
        <v>75537406.844856501</v>
      </c>
      <c r="K7" s="36">
        <v>73468453.496826425</v>
      </c>
      <c r="L7" s="36">
        <v>74976908.905011907</v>
      </c>
      <c r="M7" s="36">
        <v>74328106.106735289</v>
      </c>
      <c r="N7" s="36">
        <v>74100395.514620677</v>
      </c>
      <c r="O7" s="36">
        <v>82306418.012995422</v>
      </c>
      <c r="P7" s="37">
        <f t="shared" si="0"/>
        <v>913694605.87180376</v>
      </c>
    </row>
    <row r="8" spans="2:18" ht="15" x14ac:dyDescent="0.25">
      <c r="B8" s="34">
        <v>3</v>
      </c>
      <c r="C8" s="35" t="s">
        <v>41</v>
      </c>
      <c r="D8" s="36">
        <v>31072580.664604008</v>
      </c>
      <c r="E8" s="36">
        <v>31181910.79859367</v>
      </c>
      <c r="F8" s="36">
        <v>32319257.147336036</v>
      </c>
      <c r="G8" s="36">
        <v>33117881.967213117</v>
      </c>
      <c r="H8" s="36">
        <v>33558107.852412492</v>
      </c>
      <c r="I8" s="36">
        <v>32557746.105795842</v>
      </c>
      <c r="J8" s="36">
        <v>32223167.176250126</v>
      </c>
      <c r="K8" s="36">
        <v>31377135.333765648</v>
      </c>
      <c r="L8" s="36">
        <v>32139438.840716492</v>
      </c>
      <c r="M8" s="36">
        <v>32026292.942586083</v>
      </c>
      <c r="N8" s="36">
        <v>31931228.766127922</v>
      </c>
      <c r="O8" s="36">
        <v>35301986.02304627</v>
      </c>
      <c r="P8" s="37">
        <f t="shared" si="0"/>
        <v>388806733.61844772</v>
      </c>
    </row>
    <row r="9" spans="2:18" ht="15" x14ac:dyDescent="0.25">
      <c r="B9" s="34">
        <v>4</v>
      </c>
      <c r="C9" s="35" t="s">
        <v>42</v>
      </c>
      <c r="D9" s="36">
        <v>21881921.886928916</v>
      </c>
      <c r="E9" s="36">
        <v>21936194.274234053</v>
      </c>
      <c r="F9" s="36">
        <v>23028422.785256598</v>
      </c>
      <c r="G9" s="36">
        <v>23153733.730750125</v>
      </c>
      <c r="H9" s="36">
        <v>23755593.85840429</v>
      </c>
      <c r="I9" s="36">
        <v>23003785.28504784</v>
      </c>
      <c r="J9" s="36">
        <v>22848540.48722754</v>
      </c>
      <c r="K9" s="36">
        <v>22277656.664505102</v>
      </c>
      <c r="L9" s="36">
        <v>22728693.053343561</v>
      </c>
      <c r="M9" s="36">
        <v>22801616.546522364</v>
      </c>
      <c r="N9" s="36">
        <v>22749195.027591757</v>
      </c>
      <c r="O9" s="36">
        <v>25192082.212755933</v>
      </c>
      <c r="P9" s="37">
        <f t="shared" si="0"/>
        <v>275357435.81256807</v>
      </c>
    </row>
    <row r="10" spans="2:18" ht="15" x14ac:dyDescent="0.25">
      <c r="B10" s="34">
        <v>5</v>
      </c>
      <c r="C10" s="35" t="s">
        <v>5</v>
      </c>
      <c r="D10" s="36">
        <v>40950140.63567324</v>
      </c>
      <c r="E10" s="36">
        <v>41112457.6594676</v>
      </c>
      <c r="F10" s="36">
        <v>42782360.825348303</v>
      </c>
      <c r="G10" s="36">
        <v>42801476.999503233</v>
      </c>
      <c r="H10" s="36">
        <v>43660003.350678019</v>
      </c>
      <c r="I10" s="36">
        <v>42470982.05107931</v>
      </c>
      <c r="J10" s="36">
        <v>42091912.02288194</v>
      </c>
      <c r="K10" s="36">
        <v>41080983.513136439</v>
      </c>
      <c r="L10" s="36">
        <v>41893744.863249376</v>
      </c>
      <c r="M10" s="36">
        <v>41625405.315157823</v>
      </c>
      <c r="N10" s="36">
        <v>41570542.997977257</v>
      </c>
      <c r="O10" s="36">
        <v>45915549.164719969</v>
      </c>
      <c r="P10" s="37">
        <f t="shared" si="0"/>
        <v>507955559.39887249</v>
      </c>
    </row>
    <row r="11" spans="2:18" ht="15" x14ac:dyDescent="0.25">
      <c r="B11" s="34">
        <v>6</v>
      </c>
      <c r="C11" s="35" t="s">
        <v>6</v>
      </c>
      <c r="D11" s="36">
        <v>36147444.850725278</v>
      </c>
      <c r="E11" s="36">
        <v>36079624.711200401</v>
      </c>
      <c r="F11" s="36">
        <v>37401950.110712677</v>
      </c>
      <c r="G11" s="36">
        <v>37775740.685543969</v>
      </c>
      <c r="H11" s="36">
        <v>38610695.561337121</v>
      </c>
      <c r="I11" s="36">
        <v>37406623.902901873</v>
      </c>
      <c r="J11" s="36">
        <v>37048972.679751456</v>
      </c>
      <c r="K11" s="36">
        <v>36082841.085499816</v>
      </c>
      <c r="L11" s="36">
        <v>36976947.049686387</v>
      </c>
      <c r="M11" s="36">
        <v>36712664.060812004</v>
      </c>
      <c r="N11" s="36">
        <v>36752587.73394081</v>
      </c>
      <c r="O11" s="36">
        <v>40545081.564947687</v>
      </c>
      <c r="P11" s="37">
        <f t="shared" si="0"/>
        <v>447541173.9970594</v>
      </c>
      <c r="Q11" s="23"/>
      <c r="R11" s="4"/>
    </row>
    <row r="12" spans="2:18" ht="15.75" thickBot="1" x14ac:dyDescent="0.3">
      <c r="B12" s="34">
        <v>7</v>
      </c>
      <c r="C12" s="35" t="s">
        <v>38</v>
      </c>
      <c r="D12" s="36">
        <v>110916409.57126209</v>
      </c>
      <c r="E12" s="36">
        <v>111276400.40180814</v>
      </c>
      <c r="F12" s="36">
        <v>116821343.05253464</v>
      </c>
      <c r="G12" s="36">
        <v>115809825.93144561</v>
      </c>
      <c r="H12" s="36">
        <v>116961530.66855882</v>
      </c>
      <c r="I12" s="36">
        <v>113614560.76539892</v>
      </c>
      <c r="J12" s="36">
        <v>111969175.06657462</v>
      </c>
      <c r="K12" s="36">
        <v>108441082.55222151</v>
      </c>
      <c r="L12" s="36">
        <v>110912065.12121749</v>
      </c>
      <c r="M12" s="36">
        <v>109857273.87008701</v>
      </c>
      <c r="N12" s="36">
        <v>109913970.85681741</v>
      </c>
      <c r="O12" s="36">
        <v>122800871.98916394</v>
      </c>
      <c r="P12" s="37">
        <f t="shared" si="0"/>
        <v>1359294509.84709</v>
      </c>
    </row>
    <row r="13" spans="2:18" ht="15.75" thickBot="1" x14ac:dyDescent="0.3">
      <c r="B13" s="122" t="s">
        <v>43</v>
      </c>
      <c r="C13" s="123"/>
      <c r="D13" s="46">
        <f t="shared" ref="D13:P13" si="1">SUM(D6:D12)</f>
        <v>366391155.62341785</v>
      </c>
      <c r="E13" s="46">
        <f t="shared" si="1"/>
        <v>367481434.25414366</v>
      </c>
      <c r="F13" s="46">
        <f t="shared" si="1"/>
        <v>382863204.20120311</v>
      </c>
      <c r="G13" s="46">
        <f t="shared" si="1"/>
        <v>383129853.94932938</v>
      </c>
      <c r="H13" s="46">
        <f t="shared" si="1"/>
        <v>389908824.70041001</v>
      </c>
      <c r="I13" s="46">
        <f t="shared" si="1"/>
        <v>378212357.08073062</v>
      </c>
      <c r="J13" s="46">
        <f t="shared" si="1"/>
        <v>373671049.61041528</v>
      </c>
      <c r="K13" s="46">
        <f t="shared" si="1"/>
        <v>363187589.26290554</v>
      </c>
      <c r="L13" s="46">
        <f t="shared" si="1"/>
        <v>371269934.91810691</v>
      </c>
      <c r="M13" s="46">
        <f t="shared" si="1"/>
        <v>368654551.07933456</v>
      </c>
      <c r="N13" s="46">
        <f t="shared" si="1"/>
        <v>368235485.35967475</v>
      </c>
      <c r="O13" s="46">
        <f t="shared" si="1"/>
        <v>409192191.16232502</v>
      </c>
      <c r="P13" s="48">
        <f t="shared" si="1"/>
        <v>4522197631.2019958</v>
      </c>
    </row>
    <row r="14" spans="2:18" ht="9" customHeight="1" thickBot="1" x14ac:dyDescent="0.25">
      <c r="B14" s="130"/>
      <c r="C14" s="131"/>
      <c r="D14" s="131"/>
      <c r="E14" s="131"/>
      <c r="F14" s="131"/>
      <c r="G14" s="132"/>
      <c r="H14" s="132"/>
      <c r="I14" s="132"/>
      <c r="J14" s="132"/>
      <c r="K14" s="132"/>
      <c r="L14" s="132"/>
      <c r="M14" s="132"/>
      <c r="N14" s="132"/>
      <c r="O14" s="132"/>
      <c r="P14" s="133"/>
    </row>
    <row r="15" spans="2:18" x14ac:dyDescent="0.2">
      <c r="B15" s="114" t="s">
        <v>45</v>
      </c>
      <c r="C15" s="125" t="s">
        <v>29</v>
      </c>
      <c r="D15" s="137" t="s">
        <v>210</v>
      </c>
      <c r="E15" s="134" t="s">
        <v>213</v>
      </c>
      <c r="F15" s="116" t="s">
        <v>43</v>
      </c>
    </row>
    <row r="16" spans="2:18" x14ac:dyDescent="0.2">
      <c r="B16" s="110"/>
      <c r="C16" s="111"/>
      <c r="D16" s="129"/>
      <c r="E16" s="135"/>
      <c r="F16" s="136"/>
    </row>
    <row r="17" spans="2:6" ht="25.5" x14ac:dyDescent="0.2">
      <c r="B17" s="110"/>
      <c r="C17" s="111"/>
      <c r="D17" s="57" t="s">
        <v>242</v>
      </c>
      <c r="E17" s="57" t="s">
        <v>244</v>
      </c>
      <c r="F17" s="136"/>
    </row>
    <row r="18" spans="2:6" ht="15" x14ac:dyDescent="0.25">
      <c r="B18" s="34">
        <v>1</v>
      </c>
      <c r="C18" s="58" t="s">
        <v>39</v>
      </c>
      <c r="D18" s="36">
        <v>49530533.176285826</v>
      </c>
      <c r="E18" s="36">
        <v>55164499.970580734</v>
      </c>
      <c r="F18" s="37">
        <v>734242645.80302143</v>
      </c>
    </row>
    <row r="19" spans="2:6" ht="15" x14ac:dyDescent="0.25">
      <c r="B19" s="34">
        <v>2</v>
      </c>
      <c r="C19" s="35" t="s">
        <v>4</v>
      </c>
      <c r="D19" s="36">
        <v>71381615.822536319</v>
      </c>
      <c r="E19" s="36">
        <v>79143552.278031662</v>
      </c>
      <c r="F19" s="37">
        <v>1064219773.9723718</v>
      </c>
    </row>
    <row r="20" spans="2:6" ht="15" x14ac:dyDescent="0.25">
      <c r="B20" s="34">
        <v>3</v>
      </c>
      <c r="C20" s="35" t="s">
        <v>41</v>
      </c>
      <c r="D20" s="36">
        <v>30975080.683156654</v>
      </c>
      <c r="E20" s="36">
        <v>34462782.670092374</v>
      </c>
      <c r="F20" s="37">
        <v>454244596.97169673</v>
      </c>
    </row>
    <row r="21" spans="2:6" ht="15" x14ac:dyDescent="0.25">
      <c r="B21" s="34">
        <v>4</v>
      </c>
      <c r="C21" s="35" t="s">
        <v>42</v>
      </c>
      <c r="D21" s="36">
        <v>22046202.591283862</v>
      </c>
      <c r="E21" s="36">
        <v>24844308.353109617</v>
      </c>
      <c r="F21" s="37">
        <v>322247946.75696152</v>
      </c>
    </row>
    <row r="22" spans="2:6" ht="15" x14ac:dyDescent="0.25">
      <c r="B22" s="34">
        <v>5</v>
      </c>
      <c r="C22" s="35" t="s">
        <v>5</v>
      </c>
      <c r="D22" s="36">
        <v>39970418.335296422</v>
      </c>
      <c r="E22" s="36">
        <v>44674234.412693433</v>
      </c>
      <c r="F22" s="37">
        <v>592600212.14686227</v>
      </c>
    </row>
    <row r="23" spans="2:6" ht="15" x14ac:dyDescent="0.25">
      <c r="B23" s="34">
        <v>6</v>
      </c>
      <c r="C23" s="35" t="s">
        <v>6</v>
      </c>
      <c r="D23" s="36">
        <v>35423673.537495092</v>
      </c>
      <c r="E23" s="36">
        <v>39411256.00643301</v>
      </c>
      <c r="F23" s="37">
        <v>522376103.54098749</v>
      </c>
    </row>
    <row r="24" spans="2:6" ht="15" x14ac:dyDescent="0.25">
      <c r="B24" s="34">
        <v>7</v>
      </c>
      <c r="C24" s="35" t="s">
        <v>38</v>
      </c>
      <c r="D24" s="36">
        <v>106208049.07734589</v>
      </c>
      <c r="E24" s="36">
        <v>117452866.80918665</v>
      </c>
      <c r="F24" s="37">
        <v>1582955425.7336226</v>
      </c>
    </row>
    <row r="25" spans="2:6" ht="15.75" thickBot="1" x14ac:dyDescent="0.3">
      <c r="B25" s="122" t="s">
        <v>43</v>
      </c>
      <c r="C25" s="123"/>
      <c r="D25" s="46">
        <f>SUM(D18:D24)</f>
        <v>355535573.22340012</v>
      </c>
      <c r="E25" s="46">
        <f>SUM(E18:E24)</f>
        <v>395153500.50012749</v>
      </c>
      <c r="F25" s="48">
        <f>SUM(F18:F24)</f>
        <v>5272886704.9255238</v>
      </c>
    </row>
  </sheetData>
  <mergeCells count="24">
    <mergeCell ref="B2:P2"/>
    <mergeCell ref="B25:C25"/>
    <mergeCell ref="E15:E16"/>
    <mergeCell ref="F15:F17"/>
    <mergeCell ref="N3:N4"/>
    <mergeCell ref="F3:F4"/>
    <mergeCell ref="G3:G4"/>
    <mergeCell ref="D15:D16"/>
    <mergeCell ref="H3:H4"/>
    <mergeCell ref="I3:I4"/>
    <mergeCell ref="J3:J4"/>
    <mergeCell ref="M3:M4"/>
    <mergeCell ref="B3:B5"/>
    <mergeCell ref="C3:C5"/>
    <mergeCell ref="D3:D4"/>
    <mergeCell ref="E3:E4"/>
    <mergeCell ref="O3:O4"/>
    <mergeCell ref="P3:P5"/>
    <mergeCell ref="B13:C13"/>
    <mergeCell ref="B14:P14"/>
    <mergeCell ref="B15:B17"/>
    <mergeCell ref="C15:C17"/>
    <mergeCell ref="K3:K4"/>
    <mergeCell ref="L3:L4"/>
  </mergeCells>
  <phoneticPr fontId="15" type="noConversion"/>
  <pageMargins left="0.27559055118110237" right="0.23622047244094491" top="0.98425196850393704" bottom="0.98425196850393704" header="0.51181102362204722" footer="0.51181102362204722"/>
  <pageSetup paperSize="9" scale="47"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N14"/>
  <sheetViews>
    <sheetView workbookViewId="0">
      <selection activeCell="L24" sqref="L24"/>
    </sheetView>
  </sheetViews>
  <sheetFormatPr defaultRowHeight="12.75" x14ac:dyDescent="0.2"/>
  <cols>
    <col min="2" max="2" width="10.42578125" bestFit="1" customWidth="1"/>
    <col min="3" max="3" width="14.28515625" bestFit="1" customWidth="1"/>
    <col min="4" max="4" width="15.28515625" customWidth="1"/>
    <col min="5" max="16" width="14.28515625" bestFit="1" customWidth="1"/>
  </cols>
  <sheetData>
    <row r="1" spans="2:14" ht="13.5" thickBot="1" x14ac:dyDescent="0.25"/>
    <row r="2" spans="2:14" ht="25.5" x14ac:dyDescent="0.2">
      <c r="B2" s="59"/>
      <c r="C2" s="60" t="s">
        <v>163</v>
      </c>
      <c r="D2" s="60" t="s">
        <v>169</v>
      </c>
      <c r="E2" s="60" t="s">
        <v>170</v>
      </c>
      <c r="F2" s="60" t="s">
        <v>175</v>
      </c>
      <c r="G2" s="60" t="s">
        <v>180</v>
      </c>
      <c r="H2" s="60" t="s">
        <v>183</v>
      </c>
      <c r="I2" s="60" t="s">
        <v>188</v>
      </c>
      <c r="J2" s="60" t="s">
        <v>191</v>
      </c>
      <c r="K2" s="60" t="s">
        <v>195</v>
      </c>
      <c r="L2" s="60" t="s">
        <v>200</v>
      </c>
      <c r="M2" s="60" t="s">
        <v>203</v>
      </c>
      <c r="N2" s="61" t="s">
        <v>207</v>
      </c>
    </row>
    <row r="3" spans="2:14" ht="15" x14ac:dyDescent="0.25">
      <c r="B3" s="62" t="s">
        <v>154</v>
      </c>
      <c r="C3" s="36">
        <v>366391156</v>
      </c>
      <c r="D3" s="36">
        <v>367481434</v>
      </c>
      <c r="E3" s="36">
        <v>382863204</v>
      </c>
      <c r="F3" s="36">
        <v>383129854</v>
      </c>
      <c r="G3" s="36">
        <v>389908825</v>
      </c>
      <c r="H3" s="36">
        <v>378212357.08073062</v>
      </c>
      <c r="I3" s="36">
        <v>373671050</v>
      </c>
      <c r="J3" s="36">
        <v>363187589.2629056</v>
      </c>
      <c r="K3" s="36">
        <v>371269934.91810691</v>
      </c>
      <c r="L3" s="36">
        <v>368654551</v>
      </c>
      <c r="M3" s="36">
        <v>368235485</v>
      </c>
      <c r="N3" s="37">
        <v>409192191.16232502</v>
      </c>
    </row>
    <row r="4" spans="2:14" ht="15" x14ac:dyDescent="0.25">
      <c r="B4" s="62" t="s">
        <v>155</v>
      </c>
      <c r="C4" s="36">
        <v>1823675338</v>
      </c>
      <c r="D4" s="36">
        <v>1829138839</v>
      </c>
      <c r="E4" s="36">
        <v>1953865790</v>
      </c>
      <c r="F4" s="36">
        <v>1928100990</v>
      </c>
      <c r="G4" s="36">
        <v>1978241413</v>
      </c>
      <c r="H4" s="36">
        <v>1913300672</v>
      </c>
      <c r="I4" s="36">
        <v>1894325386</v>
      </c>
      <c r="J4" s="36">
        <v>1848225323</v>
      </c>
      <c r="K4" s="36">
        <v>1888241762</v>
      </c>
      <c r="L4" s="36">
        <v>1876857185</v>
      </c>
      <c r="M4" s="36">
        <v>1875091915</v>
      </c>
      <c r="N4" s="37">
        <v>2084465941</v>
      </c>
    </row>
    <row r="5" spans="2:14" ht="15" x14ac:dyDescent="0.25">
      <c r="B5" s="62" t="s">
        <v>156</v>
      </c>
      <c r="C5" s="63">
        <v>4.9774000000000003</v>
      </c>
      <c r="D5" s="63">
        <v>4.9775</v>
      </c>
      <c r="E5" s="63">
        <v>5.1032999999999999</v>
      </c>
      <c r="F5" s="63">
        <v>5.0324999999999998</v>
      </c>
      <c r="G5" s="63">
        <v>5.0735999999999999</v>
      </c>
      <c r="H5" s="63">
        <v>5.0587999999999997</v>
      </c>
      <c r="I5" s="63">
        <v>5.0694999999999997</v>
      </c>
      <c r="J5" s="63">
        <v>5.0888999999999998</v>
      </c>
      <c r="K5" s="63">
        <v>5.0858999999999996</v>
      </c>
      <c r="L5" s="63">
        <v>5.0911</v>
      </c>
      <c r="M5" s="63">
        <v>5.0921000000000003</v>
      </c>
      <c r="N5" s="64">
        <v>5.0941000000000001</v>
      </c>
    </row>
    <row r="6" spans="2:14" ht="39" thickBot="1" x14ac:dyDescent="0.25">
      <c r="B6" s="65"/>
      <c r="C6" s="66" t="s">
        <v>164</v>
      </c>
      <c r="D6" s="66" t="s">
        <v>168</v>
      </c>
      <c r="E6" s="66" t="s">
        <v>173</v>
      </c>
      <c r="F6" s="66" t="s">
        <v>177</v>
      </c>
      <c r="G6" s="66" t="s">
        <v>181</v>
      </c>
      <c r="H6" s="66" t="s">
        <v>184</v>
      </c>
      <c r="I6" s="66" t="s">
        <v>189</v>
      </c>
      <c r="J6" s="66" t="s">
        <v>192</v>
      </c>
      <c r="K6" s="66" t="s">
        <v>197</v>
      </c>
      <c r="L6" s="66" t="s">
        <v>201</v>
      </c>
      <c r="M6" s="66" t="s">
        <v>205</v>
      </c>
      <c r="N6" s="67" t="s">
        <v>209</v>
      </c>
    </row>
    <row r="7" spans="2:14" ht="10.15" customHeight="1" thickBot="1" x14ac:dyDescent="0.25">
      <c r="B7" s="138"/>
      <c r="C7" s="131"/>
      <c r="D7" s="131"/>
      <c r="E7" s="132"/>
      <c r="F7" s="132"/>
      <c r="G7" s="132"/>
      <c r="H7" s="132"/>
      <c r="I7" s="132"/>
      <c r="J7" s="132"/>
      <c r="K7" s="132"/>
      <c r="L7" s="132"/>
      <c r="M7" s="132"/>
      <c r="N7" s="133"/>
    </row>
    <row r="8" spans="2:14" x14ac:dyDescent="0.2">
      <c r="B8" s="139"/>
      <c r="C8" s="141" t="s">
        <v>211</v>
      </c>
      <c r="D8" s="146" t="s">
        <v>214</v>
      </c>
      <c r="E8" s="68"/>
      <c r="F8" s="68"/>
      <c r="G8" s="68"/>
      <c r="H8" s="68"/>
      <c r="I8" s="68"/>
      <c r="J8" s="68"/>
      <c r="K8" s="68"/>
      <c r="L8" s="68"/>
      <c r="M8" s="68"/>
      <c r="N8" s="68"/>
    </row>
    <row r="9" spans="2:14" x14ac:dyDescent="0.2">
      <c r="B9" s="140"/>
      <c r="C9" s="142"/>
      <c r="D9" s="147"/>
    </row>
    <row r="10" spans="2:14" ht="15" x14ac:dyDescent="0.25">
      <c r="B10" s="62" t="s">
        <v>154</v>
      </c>
      <c r="C10" s="36">
        <v>355535573.22340012</v>
      </c>
      <c r="D10" s="37">
        <v>395153501</v>
      </c>
    </row>
    <row r="11" spans="2:14" ht="15" x14ac:dyDescent="0.25">
      <c r="B11" s="62" t="s">
        <v>155</v>
      </c>
      <c r="C11" s="36">
        <v>1811098210</v>
      </c>
      <c r="D11" s="37">
        <v>2014769153</v>
      </c>
    </row>
    <row r="12" spans="2:14" ht="15" x14ac:dyDescent="0.25">
      <c r="B12" s="62" t="s">
        <v>156</v>
      </c>
      <c r="C12" s="63">
        <v>5.0940000000000003</v>
      </c>
      <c r="D12" s="64">
        <v>5.0987</v>
      </c>
    </row>
    <row r="13" spans="2:14" x14ac:dyDescent="0.2">
      <c r="B13" s="140"/>
      <c r="C13" s="144" t="s">
        <v>212</v>
      </c>
      <c r="D13" s="148" t="s">
        <v>245</v>
      </c>
    </row>
    <row r="14" spans="2:14" ht="30.6" customHeight="1" thickBot="1" x14ac:dyDescent="0.25">
      <c r="B14" s="143"/>
      <c r="C14" s="145"/>
      <c r="D14" s="149"/>
    </row>
  </sheetData>
  <mergeCells count="7">
    <mergeCell ref="B7:N7"/>
    <mergeCell ref="B8:B9"/>
    <mergeCell ref="C8:C9"/>
    <mergeCell ref="B13:B14"/>
    <mergeCell ref="C13:C14"/>
    <mergeCell ref="D8:D9"/>
    <mergeCell ref="D13:D14"/>
  </mergeCells>
  <phoneticPr fontId="15" type="noConversion"/>
  <pageMargins left="0.75" right="0.75" top="1" bottom="1" header="0.5" footer="0.5"/>
  <pageSetup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O26"/>
  <sheetViews>
    <sheetView zoomScaleNormal="100" workbookViewId="0">
      <selection activeCell="I24" sqref="I24"/>
    </sheetView>
  </sheetViews>
  <sheetFormatPr defaultRowHeight="12.75" x14ac:dyDescent="0.2"/>
  <cols>
    <col min="2" max="2" width="6.140625" customWidth="1"/>
    <col min="3" max="17" width="16.85546875" customWidth="1"/>
  </cols>
  <sheetData>
    <row r="1" spans="2:15" ht="13.5" thickBot="1" x14ac:dyDescent="0.25"/>
    <row r="2" spans="2:15" ht="49.9" customHeight="1" x14ac:dyDescent="0.2">
      <c r="B2" s="114" t="s">
        <v>246</v>
      </c>
      <c r="C2" s="115"/>
      <c r="D2" s="115"/>
      <c r="E2" s="115"/>
      <c r="F2" s="115"/>
      <c r="G2" s="115"/>
      <c r="H2" s="115"/>
      <c r="I2" s="115"/>
      <c r="J2" s="115"/>
      <c r="K2" s="115"/>
      <c r="L2" s="115"/>
      <c r="M2" s="115"/>
      <c r="N2" s="115"/>
      <c r="O2" s="116"/>
    </row>
    <row r="3" spans="2:15" x14ac:dyDescent="0.2">
      <c r="B3" s="110" t="s">
        <v>45</v>
      </c>
      <c r="C3" s="111" t="s">
        <v>44</v>
      </c>
      <c r="D3" s="121" t="s">
        <v>160</v>
      </c>
      <c r="E3" s="121" t="s">
        <v>165</v>
      </c>
      <c r="F3" s="121" t="s">
        <v>171</v>
      </c>
      <c r="G3" s="121" t="s">
        <v>174</v>
      </c>
      <c r="H3" s="121" t="s">
        <v>178</v>
      </c>
      <c r="I3" s="121" t="s">
        <v>182</v>
      </c>
      <c r="J3" s="121" t="s">
        <v>186</v>
      </c>
      <c r="K3" s="121" t="s">
        <v>190</v>
      </c>
      <c r="L3" s="121" t="s">
        <v>194</v>
      </c>
      <c r="M3" s="121" t="s">
        <v>198</v>
      </c>
      <c r="N3" s="121" t="s">
        <v>202</v>
      </c>
      <c r="O3" s="124" t="s">
        <v>206</v>
      </c>
    </row>
    <row r="4" spans="2:15" x14ac:dyDescent="0.2">
      <c r="B4" s="110"/>
      <c r="C4" s="111"/>
      <c r="D4" s="111"/>
      <c r="E4" s="111"/>
      <c r="F4" s="111"/>
      <c r="G4" s="111"/>
      <c r="H4" s="111"/>
      <c r="I4" s="111"/>
      <c r="J4" s="111"/>
      <c r="K4" s="111"/>
      <c r="L4" s="111"/>
      <c r="M4" s="111"/>
      <c r="N4" s="111"/>
      <c r="O4" s="120"/>
    </row>
    <row r="5" spans="2:15" ht="25.5" x14ac:dyDescent="0.2">
      <c r="B5" s="110"/>
      <c r="C5" s="111"/>
      <c r="D5" s="57" t="s">
        <v>247</v>
      </c>
      <c r="E5" s="57" t="s">
        <v>248</v>
      </c>
      <c r="F5" s="57" t="s">
        <v>249</v>
      </c>
      <c r="G5" s="57" t="s">
        <v>250</v>
      </c>
      <c r="H5" s="57" t="s">
        <v>251</v>
      </c>
      <c r="I5" s="57" t="s">
        <v>252</v>
      </c>
      <c r="J5" s="57" t="s">
        <v>253</v>
      </c>
      <c r="K5" s="57" t="s">
        <v>254</v>
      </c>
      <c r="L5" s="57" t="s">
        <v>255</v>
      </c>
      <c r="M5" s="57" t="s">
        <v>256</v>
      </c>
      <c r="N5" s="57" t="s">
        <v>257</v>
      </c>
      <c r="O5" s="69" t="s">
        <v>258</v>
      </c>
    </row>
    <row r="6" spans="2:15" ht="15" x14ac:dyDescent="0.25">
      <c r="B6" s="34">
        <v>1</v>
      </c>
      <c r="C6" s="70" t="s">
        <v>39</v>
      </c>
      <c r="D6" s="71">
        <v>44.43868790745087</v>
      </c>
      <c r="E6" s="71">
        <v>44.42573576458048</v>
      </c>
      <c r="F6" s="71">
        <v>46.3685588322152</v>
      </c>
      <c r="G6" s="71">
        <v>46.130652060871832</v>
      </c>
      <c r="H6" s="71">
        <v>46.949629290749698</v>
      </c>
      <c r="I6" s="71">
        <v>45.456243397368766</v>
      </c>
      <c r="J6" s="71">
        <v>44.803943754213378</v>
      </c>
      <c r="K6" s="71">
        <v>43.472231751926898</v>
      </c>
      <c r="L6" s="71">
        <v>44.40657427851481</v>
      </c>
      <c r="M6" s="71">
        <v>43.98757470128804</v>
      </c>
      <c r="N6" s="71">
        <v>43.820490400955961</v>
      </c>
      <c r="O6" s="72">
        <v>48.768709426161571</v>
      </c>
    </row>
    <row r="7" spans="2:15" ht="15" x14ac:dyDescent="0.25">
      <c r="B7" s="34">
        <v>2</v>
      </c>
      <c r="C7" s="70" t="s">
        <v>4</v>
      </c>
      <c r="D7" s="71">
        <v>43.801164656145843</v>
      </c>
      <c r="E7" s="71">
        <v>44.023646126440205</v>
      </c>
      <c r="F7" s="71">
        <v>45.389354579701184</v>
      </c>
      <c r="G7" s="71">
        <v>45.264540277640485</v>
      </c>
      <c r="H7" s="71">
        <v>46.347333211967701</v>
      </c>
      <c r="I7" s="71">
        <v>44.832091655008064</v>
      </c>
      <c r="J7" s="71">
        <v>44.253708203068165</v>
      </c>
      <c r="K7" s="71">
        <v>43.017717147916507</v>
      </c>
      <c r="L7" s="71">
        <v>43.857302240635427</v>
      </c>
      <c r="M7" s="71">
        <v>43.437947901615651</v>
      </c>
      <c r="N7" s="71">
        <v>43.25020049928365</v>
      </c>
      <c r="O7" s="72">
        <v>47.968082447962139</v>
      </c>
    </row>
    <row r="8" spans="2:15" ht="15" x14ac:dyDescent="0.25">
      <c r="B8" s="34">
        <v>3</v>
      </c>
      <c r="C8" s="73" t="s">
        <v>41</v>
      </c>
      <c r="D8" s="71">
        <v>38.70742712858096</v>
      </c>
      <c r="E8" s="71">
        <v>38.755416848243769</v>
      </c>
      <c r="F8" s="71">
        <v>40.108883660883549</v>
      </c>
      <c r="G8" s="71">
        <v>40.81975295470729</v>
      </c>
      <c r="H8" s="71">
        <v>41.276631573498925</v>
      </c>
      <c r="I8" s="71">
        <v>39.960804899950958</v>
      </c>
      <c r="J8" s="71">
        <v>39.482498273882754</v>
      </c>
      <c r="K8" s="71">
        <v>38.368816112174407</v>
      </c>
      <c r="L8" s="71">
        <v>39.158383245568402</v>
      </c>
      <c r="M8" s="71">
        <v>38.836978517240475</v>
      </c>
      <c r="N8" s="71">
        <v>38.59505011981522</v>
      </c>
      <c r="O8" s="72">
        <v>42.526518578762115</v>
      </c>
    </row>
    <row r="9" spans="2:15" ht="15" x14ac:dyDescent="0.25">
      <c r="B9" s="34">
        <v>4</v>
      </c>
      <c r="C9" s="73" t="s">
        <v>42</v>
      </c>
      <c r="D9" s="71">
        <v>37.005649946693062</v>
      </c>
      <c r="E9" s="71">
        <v>36.993455498518578</v>
      </c>
      <c r="F9" s="71">
        <v>38.763428896734759</v>
      </c>
      <c r="G9" s="71">
        <v>38.620903517938935</v>
      </c>
      <c r="H9" s="71">
        <v>39.521188947327403</v>
      </c>
      <c r="I9" s="71">
        <v>38.164277287609835</v>
      </c>
      <c r="J9" s="71">
        <v>37.810805623872703</v>
      </c>
      <c r="K9" s="71">
        <v>36.752409308683589</v>
      </c>
      <c r="L9" s="71">
        <v>37.306816646631049</v>
      </c>
      <c r="M9" s="71">
        <v>37.181782457186685</v>
      </c>
      <c r="N9" s="71">
        <v>36.939146533591874</v>
      </c>
      <c r="O9" s="72">
        <v>40.726389800904883</v>
      </c>
    </row>
    <row r="10" spans="2:15" ht="15" x14ac:dyDescent="0.25">
      <c r="B10" s="34">
        <v>5</v>
      </c>
      <c r="C10" s="73" t="s">
        <v>5</v>
      </c>
      <c r="D10" s="71">
        <v>38.680230017335901</v>
      </c>
      <c r="E10" s="71">
        <v>38.779922859324927</v>
      </c>
      <c r="F10" s="71">
        <v>40.323589624410261</v>
      </c>
      <c r="G10" s="71">
        <v>40.146282188143779</v>
      </c>
      <c r="H10" s="71">
        <v>40.904396848204996</v>
      </c>
      <c r="I10" s="71">
        <v>39.740826978484407</v>
      </c>
      <c r="J10" s="71">
        <v>39.340993081647724</v>
      </c>
      <c r="K10" s="71">
        <v>38.342414873230801</v>
      </c>
      <c r="L10" s="71">
        <v>39.007828674429092</v>
      </c>
      <c r="M10" s="71">
        <v>38.649078434031495</v>
      </c>
      <c r="N10" s="71">
        <v>38.514566226193693</v>
      </c>
      <c r="O10" s="72">
        <v>42.436793054109351</v>
      </c>
    </row>
    <row r="11" spans="2:15" ht="15" x14ac:dyDescent="0.25">
      <c r="B11" s="34">
        <v>6</v>
      </c>
      <c r="C11" s="73" t="s">
        <v>6</v>
      </c>
      <c r="D11" s="71">
        <v>40.25753821476134</v>
      </c>
      <c r="E11" s="71">
        <v>40.113252977617726</v>
      </c>
      <c r="F11" s="71">
        <v>41.540275429555898</v>
      </c>
      <c r="G11" s="71">
        <v>41.712112767403873</v>
      </c>
      <c r="H11" s="71">
        <v>42.56864283483435</v>
      </c>
      <c r="I11" s="71">
        <v>41.172100718294978</v>
      </c>
      <c r="J11" s="71">
        <v>40.718839530078874</v>
      </c>
      <c r="K11" s="71">
        <v>39.58470172346626</v>
      </c>
      <c r="L11" s="71">
        <v>40.443611667366362</v>
      </c>
      <c r="M11" s="71">
        <v>39.983863919672139</v>
      </c>
      <c r="N11" s="71">
        <v>39.920433840956036</v>
      </c>
      <c r="O11" s="72">
        <v>43.912179678322069</v>
      </c>
    </row>
    <row r="12" spans="2:15" ht="15" x14ac:dyDescent="0.25">
      <c r="B12" s="34">
        <v>7</v>
      </c>
      <c r="C12" s="73" t="s">
        <v>38</v>
      </c>
      <c r="D12" s="71">
        <v>52.383626408994715</v>
      </c>
      <c r="E12" s="71">
        <v>52.528140332186162</v>
      </c>
      <c r="F12" s="71">
        <v>55.136734912278584</v>
      </c>
      <c r="G12" s="71">
        <v>54.541245286418786</v>
      </c>
      <c r="H12" s="71">
        <v>55.063860092056956</v>
      </c>
      <c r="I12" s="71">
        <v>53.467613068990694</v>
      </c>
      <c r="J12" s="71">
        <v>52.685674052490612</v>
      </c>
      <c r="K12" s="71">
        <v>51.033835486808002</v>
      </c>
      <c r="L12" s="71">
        <v>52.173559172077098</v>
      </c>
      <c r="M12" s="71">
        <v>51.621165611954368</v>
      </c>
      <c r="N12" s="71">
        <v>51.590377930957196</v>
      </c>
      <c r="O12" s="72">
        <v>57.570932693664773</v>
      </c>
    </row>
    <row r="13" spans="2:15" ht="15.75" thickBot="1" x14ac:dyDescent="0.3">
      <c r="B13" s="151" t="s">
        <v>43</v>
      </c>
      <c r="C13" s="152"/>
      <c r="D13" s="74">
        <v>44.065045091201192</v>
      </c>
      <c r="E13" s="74">
        <v>44.143138897204672</v>
      </c>
      <c r="F13" s="74">
        <v>45.959293390625291</v>
      </c>
      <c r="G13" s="74">
        <v>45.794748172336604</v>
      </c>
      <c r="H13" s="74">
        <v>46.556205309819816</v>
      </c>
      <c r="I13" s="74">
        <v>45.108651058143842</v>
      </c>
      <c r="J13" s="74">
        <v>44.527548936185219</v>
      </c>
      <c r="K13" s="74">
        <v>43.234713383208778</v>
      </c>
      <c r="L13" s="74">
        <v>44.111670723507437</v>
      </c>
      <c r="M13" s="74">
        <v>43.686359285424238</v>
      </c>
      <c r="N13" s="74">
        <v>43.548267675608109</v>
      </c>
      <c r="O13" s="75">
        <v>48.286087448613927</v>
      </c>
    </row>
    <row r="14" spans="2:15" ht="10.15" customHeight="1" thickBot="1" x14ac:dyDescent="0.25">
      <c r="B14" s="138"/>
      <c r="C14" s="131"/>
      <c r="D14" s="131"/>
      <c r="E14" s="131"/>
      <c r="F14" s="132"/>
      <c r="G14" s="132"/>
      <c r="H14" s="132"/>
      <c r="I14" s="132"/>
      <c r="J14" s="132"/>
      <c r="K14" s="132"/>
      <c r="L14" s="132"/>
      <c r="M14" s="132"/>
      <c r="N14" s="132"/>
      <c r="O14" s="133"/>
    </row>
    <row r="15" spans="2:15" ht="70.900000000000006" customHeight="1" x14ac:dyDescent="0.2">
      <c r="B15" s="114" t="s">
        <v>260</v>
      </c>
      <c r="C15" s="125"/>
      <c r="D15" s="125"/>
      <c r="E15" s="126"/>
    </row>
    <row r="16" spans="2:15" x14ac:dyDescent="0.2">
      <c r="B16" s="110" t="s">
        <v>45</v>
      </c>
      <c r="C16" s="111" t="s">
        <v>44</v>
      </c>
      <c r="D16" s="153" t="s">
        <v>210</v>
      </c>
      <c r="E16" s="150" t="s">
        <v>213</v>
      </c>
    </row>
    <row r="17" spans="2:5" x14ac:dyDescent="0.2">
      <c r="B17" s="110"/>
      <c r="C17" s="111"/>
      <c r="D17" s="154"/>
      <c r="E17" s="150"/>
    </row>
    <row r="18" spans="2:5" ht="30" customHeight="1" x14ac:dyDescent="0.2">
      <c r="B18" s="110"/>
      <c r="C18" s="111"/>
      <c r="D18" s="57" t="s">
        <v>259</v>
      </c>
      <c r="E18" s="69" t="s">
        <v>245</v>
      </c>
    </row>
    <row r="19" spans="2:5" ht="15" x14ac:dyDescent="0.25">
      <c r="B19" s="34">
        <v>1</v>
      </c>
      <c r="C19" s="70" t="s">
        <v>39</v>
      </c>
      <c r="D19" s="71">
        <v>42.204793874692243</v>
      </c>
      <c r="E19" s="77">
        <v>46.91</v>
      </c>
    </row>
    <row r="20" spans="2:5" ht="15" x14ac:dyDescent="0.25">
      <c r="B20" s="34">
        <v>2</v>
      </c>
      <c r="C20" s="70" t="s">
        <v>4</v>
      </c>
      <c r="D20" s="71">
        <v>41.553025666205031</v>
      </c>
      <c r="E20" s="77">
        <v>46.01</v>
      </c>
    </row>
    <row r="21" spans="2:5" ht="15" x14ac:dyDescent="0.25">
      <c r="B21" s="34">
        <v>3</v>
      </c>
      <c r="C21" s="73" t="s">
        <v>41</v>
      </c>
      <c r="D21" s="71">
        <v>37.205427093355837</v>
      </c>
      <c r="E21" s="77">
        <v>41.27</v>
      </c>
    </row>
    <row r="22" spans="2:5" ht="15" x14ac:dyDescent="0.25">
      <c r="B22" s="34">
        <v>4</v>
      </c>
      <c r="C22" s="73" t="s">
        <v>42</v>
      </c>
      <c r="D22" s="71">
        <v>35.474910800686551</v>
      </c>
      <c r="E22" s="77">
        <v>39.81</v>
      </c>
    </row>
    <row r="23" spans="2:5" ht="15" x14ac:dyDescent="0.25">
      <c r="B23" s="34">
        <v>5</v>
      </c>
      <c r="C23" s="73" t="s">
        <v>5</v>
      </c>
      <c r="D23" s="71">
        <v>36.877434176080222</v>
      </c>
      <c r="E23" s="77">
        <v>41.13</v>
      </c>
    </row>
    <row r="24" spans="2:5" ht="15" x14ac:dyDescent="0.25">
      <c r="B24" s="34">
        <v>6</v>
      </c>
      <c r="C24" s="73" t="s">
        <v>6</v>
      </c>
      <c r="D24" s="71">
        <v>38.273519823557159</v>
      </c>
      <c r="E24" s="77">
        <v>42.47</v>
      </c>
    </row>
    <row r="25" spans="2:5" ht="15" x14ac:dyDescent="0.25">
      <c r="B25" s="34">
        <v>7</v>
      </c>
      <c r="C25" s="73" t="s">
        <v>38</v>
      </c>
      <c r="D25" s="71">
        <v>49.742221377954579</v>
      </c>
      <c r="E25" s="77">
        <v>54.95</v>
      </c>
    </row>
    <row r="26" spans="2:5" ht="15.75" thickBot="1" x14ac:dyDescent="0.3">
      <c r="B26" s="122" t="s">
        <v>43</v>
      </c>
      <c r="C26" s="123"/>
      <c r="D26" s="74">
        <v>41.876971668958397</v>
      </c>
      <c r="E26" s="78">
        <v>46.45</v>
      </c>
    </row>
  </sheetData>
  <mergeCells count="23">
    <mergeCell ref="O3:O4"/>
    <mergeCell ref="B2:O2"/>
    <mergeCell ref="B3:B5"/>
    <mergeCell ref="C3:C5"/>
    <mergeCell ref="D3:D4"/>
    <mergeCell ref="E3:E4"/>
    <mergeCell ref="F3:F4"/>
    <mergeCell ref="G3:G4"/>
    <mergeCell ref="H3:H4"/>
    <mergeCell ref="I3:I4"/>
    <mergeCell ref="J3:J4"/>
    <mergeCell ref="K3:K4"/>
    <mergeCell ref="L3:L4"/>
    <mergeCell ref="M3:M4"/>
    <mergeCell ref="N3:N4"/>
    <mergeCell ref="B26:C26"/>
    <mergeCell ref="E16:E17"/>
    <mergeCell ref="B15:E15"/>
    <mergeCell ref="B13:C13"/>
    <mergeCell ref="B14:O14"/>
    <mergeCell ref="B16:B18"/>
    <mergeCell ref="C16:C18"/>
    <mergeCell ref="D16:D17"/>
  </mergeCells>
  <phoneticPr fontId="0" type="noConversion"/>
  <printOptions horizontalCentered="1" verticalCentered="1"/>
  <pageMargins left="0" right="0" top="0" bottom="0" header="0" footer="0"/>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O33"/>
  <sheetViews>
    <sheetView workbookViewId="0">
      <selection activeCell="G19" sqref="G19"/>
    </sheetView>
  </sheetViews>
  <sheetFormatPr defaultRowHeight="12.75" x14ac:dyDescent="0.2"/>
  <cols>
    <col min="2" max="2" width="4.5703125" customWidth="1"/>
    <col min="3" max="3" width="17.140625" customWidth="1"/>
    <col min="4" max="4" width="18.85546875" customWidth="1"/>
    <col min="5" max="6" width="16.5703125" customWidth="1"/>
    <col min="7" max="7" width="16.28515625" customWidth="1"/>
    <col min="8" max="8" width="11.140625" customWidth="1"/>
    <col min="9" max="9" width="9.28515625" customWidth="1"/>
    <col min="10" max="10" width="10.85546875" customWidth="1"/>
    <col min="11" max="11" width="13" customWidth="1"/>
    <col min="12" max="12" width="18.140625" customWidth="1"/>
    <col min="13" max="13" width="26.28515625" customWidth="1"/>
  </cols>
  <sheetData>
    <row r="1" spans="2:15" ht="13.5" thickBot="1" x14ac:dyDescent="0.25"/>
    <row r="2" spans="2:15" s="2" customFormat="1" ht="49.9" customHeight="1" x14ac:dyDescent="0.25">
      <c r="B2" s="114" t="s">
        <v>261</v>
      </c>
      <c r="C2" s="115"/>
      <c r="D2" s="115"/>
      <c r="E2" s="115"/>
      <c r="F2" s="115"/>
      <c r="G2" s="115"/>
      <c r="H2" s="115"/>
      <c r="I2" s="115"/>
      <c r="J2" s="115"/>
      <c r="K2" s="115"/>
      <c r="L2" s="115"/>
      <c r="M2" s="116"/>
      <c r="N2" s="3"/>
      <c r="O2" s="3"/>
    </row>
    <row r="3" spans="2:15" ht="27" customHeight="1" x14ac:dyDescent="0.2">
      <c r="B3" s="110" t="s">
        <v>45</v>
      </c>
      <c r="C3" s="111" t="s">
        <v>44</v>
      </c>
      <c r="D3" s="111" t="s">
        <v>215</v>
      </c>
      <c r="E3" s="111" t="s">
        <v>216</v>
      </c>
      <c r="F3" s="111" t="s">
        <v>217</v>
      </c>
      <c r="G3" s="111" t="s">
        <v>218</v>
      </c>
      <c r="H3" s="111" t="s">
        <v>31</v>
      </c>
      <c r="I3" s="111"/>
      <c r="J3" s="111"/>
      <c r="K3" s="111"/>
      <c r="L3" s="111" t="s">
        <v>219</v>
      </c>
      <c r="M3" s="120" t="s">
        <v>220</v>
      </c>
    </row>
    <row r="4" spans="2:15" ht="84" customHeight="1" x14ac:dyDescent="0.2">
      <c r="B4" s="157"/>
      <c r="C4" s="155"/>
      <c r="D4" s="155"/>
      <c r="E4" s="155"/>
      <c r="F4" s="155"/>
      <c r="G4" s="111"/>
      <c r="H4" s="26" t="s">
        <v>7</v>
      </c>
      <c r="I4" s="26" t="s">
        <v>8</v>
      </c>
      <c r="J4" s="26" t="s">
        <v>36</v>
      </c>
      <c r="K4" s="26" t="s">
        <v>37</v>
      </c>
      <c r="L4" s="155"/>
      <c r="M4" s="156"/>
    </row>
    <row r="5" spans="2:15" ht="15.75" x14ac:dyDescent="0.25">
      <c r="B5" s="34">
        <f>k_total_tec_0226!B6</f>
        <v>1</v>
      </c>
      <c r="C5" s="35" t="str">
        <f>k_total_tec_0226!C6</f>
        <v>METROPOLITAN LIFE</v>
      </c>
      <c r="D5" s="36">
        <v>1173576</v>
      </c>
      <c r="E5" s="81">
        <v>66</v>
      </c>
      <c r="F5" s="36">
        <v>47</v>
      </c>
      <c r="G5" s="36">
        <v>5</v>
      </c>
      <c r="H5" s="36">
        <v>122</v>
      </c>
      <c r="I5" s="36">
        <v>3</v>
      </c>
      <c r="J5" s="36">
        <v>0</v>
      </c>
      <c r="K5" s="36">
        <v>0</v>
      </c>
      <c r="L5" s="36">
        <v>2513</v>
      </c>
      <c r="M5" s="37">
        <f>D5-E5+F5+G5-H5+I5+L5+J5+K5</f>
        <v>1175956</v>
      </c>
      <c r="N5" s="79"/>
      <c r="O5" s="4"/>
    </row>
    <row r="6" spans="2:15" ht="15.75" x14ac:dyDescent="0.25">
      <c r="B6" s="38">
        <f>k_total_tec_0226!B7</f>
        <v>2</v>
      </c>
      <c r="C6" s="35" t="str">
        <f>k_total_tec_0226!C7</f>
        <v>AZT VIITORUL TAU</v>
      </c>
      <c r="D6" s="36">
        <v>1717844</v>
      </c>
      <c r="E6" s="81">
        <v>89</v>
      </c>
      <c r="F6" s="36">
        <v>12</v>
      </c>
      <c r="G6" s="36">
        <v>11</v>
      </c>
      <c r="H6" s="36">
        <v>242</v>
      </c>
      <c r="I6" s="36">
        <v>12</v>
      </c>
      <c r="J6" s="36">
        <v>0</v>
      </c>
      <c r="K6" s="36">
        <v>0</v>
      </c>
      <c r="L6" s="36">
        <v>2513</v>
      </c>
      <c r="M6" s="37">
        <f t="shared" ref="M6:M11" si="0">D6-E6+F6+G6-H6+I6+L6+J6+K6</f>
        <v>1720061</v>
      </c>
      <c r="N6" s="79"/>
      <c r="O6" s="4"/>
    </row>
    <row r="7" spans="2:15" ht="15.75" x14ac:dyDescent="0.25">
      <c r="B7" s="38">
        <f>k_total_tec_0226!B8</f>
        <v>3</v>
      </c>
      <c r="C7" s="39" t="str">
        <f>k_total_tec_0226!C8</f>
        <v>BCR</v>
      </c>
      <c r="D7" s="36">
        <v>832542</v>
      </c>
      <c r="E7" s="81">
        <v>46</v>
      </c>
      <c r="F7" s="36">
        <v>135</v>
      </c>
      <c r="G7" s="36">
        <v>45</v>
      </c>
      <c r="H7" s="36">
        <v>45</v>
      </c>
      <c r="I7" s="36">
        <v>1</v>
      </c>
      <c r="J7" s="36">
        <v>0</v>
      </c>
      <c r="K7" s="36">
        <v>0</v>
      </c>
      <c r="L7" s="36">
        <v>2513</v>
      </c>
      <c r="M7" s="37">
        <f t="shared" si="0"/>
        <v>835145</v>
      </c>
      <c r="N7" s="79"/>
      <c r="O7" s="4"/>
    </row>
    <row r="8" spans="2:15" ht="15.75" x14ac:dyDescent="0.25">
      <c r="B8" s="38">
        <f>k_total_tec_0226!B9</f>
        <v>4</v>
      </c>
      <c r="C8" s="39" t="str">
        <f>k_total_tec_0226!C9</f>
        <v>BRD</v>
      </c>
      <c r="D8" s="36">
        <v>621459</v>
      </c>
      <c r="E8" s="81">
        <v>63</v>
      </c>
      <c r="F8" s="36">
        <v>229</v>
      </c>
      <c r="G8" s="36">
        <v>4</v>
      </c>
      <c r="H8" s="36">
        <v>35</v>
      </c>
      <c r="I8" s="36">
        <v>0</v>
      </c>
      <c r="J8" s="36">
        <v>0</v>
      </c>
      <c r="K8" s="36">
        <v>0</v>
      </c>
      <c r="L8" s="36">
        <v>2525</v>
      </c>
      <c r="M8" s="37">
        <f t="shared" si="0"/>
        <v>624119</v>
      </c>
      <c r="N8" s="79"/>
      <c r="O8" s="4"/>
    </row>
    <row r="9" spans="2:15" ht="15.75" x14ac:dyDescent="0.25">
      <c r="B9" s="38">
        <f>k_total_tec_0226!B10</f>
        <v>5</v>
      </c>
      <c r="C9" s="39" t="str">
        <f>k_total_tec_0226!C10</f>
        <v>VITAL</v>
      </c>
      <c r="D9" s="36">
        <v>1083872</v>
      </c>
      <c r="E9" s="81">
        <v>193</v>
      </c>
      <c r="F9" s="36">
        <v>3</v>
      </c>
      <c r="G9" s="36">
        <v>4</v>
      </c>
      <c r="H9" s="36">
        <v>88</v>
      </c>
      <c r="I9" s="36">
        <v>0</v>
      </c>
      <c r="J9" s="36">
        <v>0</v>
      </c>
      <c r="K9" s="36">
        <v>1</v>
      </c>
      <c r="L9" s="36">
        <v>2513</v>
      </c>
      <c r="M9" s="37">
        <f t="shared" si="0"/>
        <v>1086112</v>
      </c>
      <c r="N9" s="79"/>
      <c r="O9" s="4"/>
    </row>
    <row r="10" spans="2:15" ht="15.75" x14ac:dyDescent="0.25">
      <c r="B10" s="38">
        <f>k_total_tec_0226!B11</f>
        <v>6</v>
      </c>
      <c r="C10" s="39" t="str">
        <f>k_total_tec_0226!C11</f>
        <v>ARIPI</v>
      </c>
      <c r="D10" s="36">
        <v>925540</v>
      </c>
      <c r="E10" s="81">
        <v>53</v>
      </c>
      <c r="F10" s="36">
        <v>29</v>
      </c>
      <c r="G10" s="36">
        <v>10</v>
      </c>
      <c r="H10" s="36">
        <v>47</v>
      </c>
      <c r="I10" s="36">
        <v>3</v>
      </c>
      <c r="J10" s="36">
        <v>0</v>
      </c>
      <c r="K10" s="36">
        <v>0</v>
      </c>
      <c r="L10" s="36">
        <v>2513</v>
      </c>
      <c r="M10" s="37">
        <f t="shared" si="0"/>
        <v>927995</v>
      </c>
      <c r="N10" s="79"/>
      <c r="O10" s="4"/>
    </row>
    <row r="11" spans="2:15" ht="15.75" x14ac:dyDescent="0.25">
      <c r="B11" s="38">
        <f>k_total_tec_0226!B12</f>
        <v>7</v>
      </c>
      <c r="C11" s="39" t="str">
        <f>k_total_tec_0226!C12</f>
        <v>NN</v>
      </c>
      <c r="D11" s="36">
        <v>2135169</v>
      </c>
      <c r="E11" s="81">
        <v>38</v>
      </c>
      <c r="F11" s="36">
        <v>93</v>
      </c>
      <c r="G11" s="36">
        <v>25</v>
      </c>
      <c r="H11" s="36">
        <v>266</v>
      </c>
      <c r="I11" s="36">
        <v>16</v>
      </c>
      <c r="J11" s="36">
        <v>1</v>
      </c>
      <c r="K11" s="36">
        <v>1</v>
      </c>
      <c r="L11" s="36">
        <v>2513</v>
      </c>
      <c r="M11" s="37">
        <f t="shared" si="0"/>
        <v>2137514</v>
      </c>
      <c r="N11" s="80"/>
      <c r="O11" s="4"/>
    </row>
    <row r="12" spans="2:15" ht="15.75" thickBot="1" x14ac:dyDescent="0.3">
      <c r="B12" s="122" t="s">
        <v>43</v>
      </c>
      <c r="C12" s="123"/>
      <c r="D12" s="46">
        <f t="shared" ref="D12:M12" si="1">SUM(D5:D11)</f>
        <v>8490002</v>
      </c>
      <c r="E12" s="46">
        <f t="shared" si="1"/>
        <v>548</v>
      </c>
      <c r="F12" s="46">
        <f t="shared" si="1"/>
        <v>548</v>
      </c>
      <c r="G12" s="46">
        <f t="shared" si="1"/>
        <v>104</v>
      </c>
      <c r="H12" s="46">
        <f t="shared" si="1"/>
        <v>845</v>
      </c>
      <c r="I12" s="46">
        <f t="shared" si="1"/>
        <v>35</v>
      </c>
      <c r="J12" s="46">
        <f t="shared" si="1"/>
        <v>1</v>
      </c>
      <c r="K12" s="46">
        <f t="shared" si="1"/>
        <v>2</v>
      </c>
      <c r="L12" s="46">
        <f t="shared" si="1"/>
        <v>17603</v>
      </c>
      <c r="M12" s="48">
        <f t="shared" si="1"/>
        <v>8506902</v>
      </c>
      <c r="N12" s="4"/>
      <c r="O12" s="4"/>
    </row>
    <row r="13" spans="2:15" x14ac:dyDescent="0.2">
      <c r="D13" s="4"/>
      <c r="F13" s="4"/>
      <c r="J13" s="4"/>
      <c r="L13" s="4"/>
    </row>
    <row r="14" spans="2:15" x14ac:dyDescent="0.2">
      <c r="F14" s="4"/>
    </row>
    <row r="15" spans="2:15" x14ac:dyDescent="0.2">
      <c r="D15" s="4"/>
    </row>
    <row r="16" spans="2:15" x14ac:dyDescent="0.2">
      <c r="D16" s="4"/>
    </row>
    <row r="17" spans="3:11" x14ac:dyDescent="0.2">
      <c r="D17" s="4"/>
    </row>
    <row r="18" spans="3:11" ht="18" x14ac:dyDescent="0.25">
      <c r="C18" s="1"/>
      <c r="D18" s="1"/>
      <c r="F18" s="4"/>
      <c r="G18" s="4"/>
      <c r="H18" s="4"/>
      <c r="I18" s="4"/>
      <c r="J18" s="4"/>
      <c r="K18" s="4"/>
    </row>
    <row r="19" spans="3:11" ht="18" x14ac:dyDescent="0.25">
      <c r="C19" s="1"/>
      <c r="D19" s="1"/>
      <c r="F19" s="4"/>
      <c r="G19" s="4"/>
      <c r="H19" s="4"/>
      <c r="I19" s="4"/>
      <c r="J19" s="4"/>
      <c r="K19" s="4"/>
    </row>
    <row r="20" spans="3:11" ht="18" x14ac:dyDescent="0.25">
      <c r="C20" s="1"/>
      <c r="D20" s="1"/>
      <c r="F20" s="4"/>
      <c r="G20" s="4"/>
      <c r="H20" s="4"/>
      <c r="I20" s="4"/>
      <c r="J20" s="4"/>
      <c r="K20" s="4"/>
    </row>
    <row r="21" spans="3:11" ht="18" x14ac:dyDescent="0.25">
      <c r="C21" s="1"/>
      <c r="D21" s="1"/>
      <c r="F21" s="4"/>
      <c r="G21" s="4"/>
      <c r="H21" s="4"/>
      <c r="I21" s="4"/>
      <c r="J21" s="4"/>
      <c r="K21" s="4"/>
    </row>
    <row r="22" spans="3:11" ht="18" x14ac:dyDescent="0.25">
      <c r="C22" s="1"/>
      <c r="D22" s="1"/>
      <c r="F22" s="4"/>
      <c r="G22" s="4"/>
      <c r="H22" s="4"/>
      <c r="I22" s="4"/>
      <c r="J22" s="4"/>
      <c r="K22" s="4"/>
    </row>
    <row r="23" spans="3:11" ht="18" x14ac:dyDescent="0.25">
      <c r="C23" s="1"/>
      <c r="D23" s="1"/>
      <c r="F23" s="4"/>
      <c r="G23" s="4"/>
      <c r="H23" s="4"/>
      <c r="I23" s="4"/>
      <c r="J23" s="4"/>
      <c r="K23" s="4"/>
    </row>
    <row r="24" spans="3:11" ht="18" x14ac:dyDescent="0.25">
      <c r="C24" s="1"/>
      <c r="D24" s="1"/>
      <c r="F24" s="4"/>
      <c r="G24" s="4"/>
      <c r="H24" s="4"/>
      <c r="I24" s="4"/>
      <c r="J24" s="4"/>
      <c r="K24" s="4"/>
    </row>
    <row r="25" spans="3:11" ht="18" x14ac:dyDescent="0.25">
      <c r="C25" s="1"/>
      <c r="D25" s="1"/>
      <c r="F25" s="4"/>
      <c r="G25" s="4"/>
      <c r="H25" s="4"/>
      <c r="I25" s="4"/>
      <c r="J25" s="4"/>
      <c r="K25" s="4"/>
    </row>
    <row r="26" spans="3:11" x14ac:dyDescent="0.25">
      <c r="C26" s="1"/>
      <c r="D26" s="1"/>
      <c r="F26" s="4"/>
      <c r="G26" s="4"/>
      <c r="H26" s="4"/>
      <c r="I26" s="4"/>
      <c r="J26" s="4"/>
      <c r="K26" s="4"/>
    </row>
    <row r="27" spans="3:11" ht="18" x14ac:dyDescent="0.25">
      <c r="C27" s="1"/>
      <c r="D27" s="1"/>
      <c r="F27" s="4"/>
      <c r="G27" s="4"/>
      <c r="H27" s="4"/>
      <c r="I27" s="4"/>
      <c r="J27" s="4"/>
      <c r="K27" s="4"/>
    </row>
    <row r="28" spans="3:11" ht="18" x14ac:dyDescent="0.25">
      <c r="C28" s="1"/>
      <c r="D28" s="1"/>
      <c r="F28" s="4"/>
      <c r="G28" s="4"/>
      <c r="H28" s="4"/>
      <c r="I28" s="4"/>
      <c r="J28" s="4"/>
      <c r="K28" s="4"/>
    </row>
    <row r="29" spans="3:11" ht="18" x14ac:dyDescent="0.25">
      <c r="C29" s="1"/>
      <c r="D29" s="1"/>
      <c r="F29" s="4"/>
      <c r="G29" s="4"/>
      <c r="H29" s="4"/>
      <c r="I29" s="4"/>
      <c r="J29" s="4"/>
      <c r="K29" s="4"/>
    </row>
    <row r="30" spans="3:11" ht="18" x14ac:dyDescent="0.25">
      <c r="C30" s="1"/>
      <c r="D30" s="1"/>
      <c r="F30" s="4"/>
      <c r="G30" s="4"/>
      <c r="H30" s="4"/>
      <c r="I30" s="4"/>
      <c r="J30" s="4"/>
      <c r="K30" s="4"/>
    </row>
    <row r="31" spans="3:11" ht="18" x14ac:dyDescent="0.25">
      <c r="C31" s="1"/>
      <c r="D31" s="1"/>
      <c r="F31" s="4"/>
      <c r="G31" s="4"/>
      <c r="H31" s="4"/>
      <c r="I31" s="4"/>
      <c r="J31" s="4"/>
      <c r="K31" s="4"/>
    </row>
    <row r="32" spans="3:11" ht="18" x14ac:dyDescent="0.25">
      <c r="C32" s="1"/>
      <c r="D32" s="1"/>
      <c r="F32" s="4"/>
      <c r="G32" s="4"/>
      <c r="H32" s="4"/>
      <c r="I32" s="4"/>
      <c r="J32" s="4"/>
      <c r="K32" s="4"/>
    </row>
    <row r="33" spans="3:11" ht="18" x14ac:dyDescent="0.25">
      <c r="C33" s="1"/>
      <c r="D33" s="1"/>
      <c r="F33" s="4"/>
      <c r="G33" s="4"/>
      <c r="H33" s="4"/>
      <c r="I33" s="4"/>
      <c r="J33" s="4"/>
      <c r="K33" s="4"/>
    </row>
  </sheetData>
  <mergeCells count="11">
    <mergeCell ref="B3:B4"/>
    <mergeCell ref="B12:C12"/>
    <mergeCell ref="L3:L4"/>
    <mergeCell ref="C3:C4"/>
    <mergeCell ref="M3:M4"/>
    <mergeCell ref="D3:D4"/>
    <mergeCell ref="B2:M2"/>
    <mergeCell ref="G3:G4"/>
    <mergeCell ref="H3:K3"/>
    <mergeCell ref="E3:E4"/>
    <mergeCell ref="F3:F4"/>
  </mergeCells>
  <phoneticPr fontId="0" type="noConversion"/>
  <printOptions horizontalCentered="1" verticalCentered="1"/>
  <pageMargins left="0" right="0" top="0" bottom="0" header="0" footer="0"/>
  <pageSetup paperSize="9" scale="8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6"/>
  <sheetViews>
    <sheetView workbookViewId="0">
      <selection activeCell="H36" sqref="H36"/>
    </sheetView>
  </sheetViews>
  <sheetFormatPr defaultRowHeight="12.75" x14ac:dyDescent="0.2"/>
  <cols>
    <col min="2" max="15" width="16.140625" customWidth="1"/>
  </cols>
  <sheetData>
    <row r="1" spans="2:13" ht="13.5" thickBot="1" x14ac:dyDescent="0.25"/>
    <row r="2" spans="2:13" ht="25.5" x14ac:dyDescent="0.2">
      <c r="B2" s="82" t="s">
        <v>262</v>
      </c>
      <c r="C2" s="60" t="s">
        <v>263</v>
      </c>
      <c r="D2" s="60" t="s">
        <v>264</v>
      </c>
      <c r="E2" s="60" t="s">
        <v>265</v>
      </c>
      <c r="F2" s="60" t="s">
        <v>266</v>
      </c>
      <c r="G2" s="60" t="s">
        <v>267</v>
      </c>
      <c r="H2" s="60" t="s">
        <v>268</v>
      </c>
      <c r="I2" s="60" t="s">
        <v>269</v>
      </c>
      <c r="J2" s="60" t="s">
        <v>270</v>
      </c>
      <c r="K2" s="60" t="s">
        <v>271</v>
      </c>
      <c r="L2" s="60" t="s">
        <v>272</v>
      </c>
      <c r="M2" s="61" t="s">
        <v>273</v>
      </c>
    </row>
    <row r="3" spans="2:13" ht="15.75" thickBot="1" x14ac:dyDescent="0.3">
      <c r="B3" s="83">
        <v>8314780</v>
      </c>
      <c r="C3" s="42">
        <v>8324769</v>
      </c>
      <c r="D3" s="42">
        <v>8330485</v>
      </c>
      <c r="E3" s="42">
        <v>8366240</v>
      </c>
      <c r="F3" s="42">
        <v>8375013</v>
      </c>
      <c r="G3" s="42">
        <v>8384475</v>
      </c>
      <c r="H3" s="42">
        <v>8391907</v>
      </c>
      <c r="I3" s="42">
        <v>8400370</v>
      </c>
      <c r="J3" s="42">
        <v>8416592</v>
      </c>
      <c r="K3" s="42">
        <v>8438665</v>
      </c>
      <c r="L3" s="42">
        <v>8455801</v>
      </c>
      <c r="M3" s="43">
        <v>8474329</v>
      </c>
    </row>
    <row r="4" spans="2:13" ht="8.4499999999999993" customHeight="1" thickBot="1" x14ac:dyDescent="0.25">
      <c r="B4" s="138"/>
      <c r="C4" s="131"/>
      <c r="D4" s="132"/>
      <c r="E4" s="132"/>
      <c r="F4" s="132"/>
      <c r="G4" s="132"/>
      <c r="H4" s="132"/>
      <c r="I4" s="132"/>
      <c r="J4" s="132"/>
      <c r="K4" s="132"/>
      <c r="L4" s="132"/>
      <c r="M4" s="133"/>
    </row>
    <row r="5" spans="2:13" ht="25.5" x14ac:dyDescent="0.2">
      <c r="B5" s="82" t="s">
        <v>274</v>
      </c>
      <c r="C5" s="76" t="s">
        <v>275</v>
      </c>
    </row>
    <row r="6" spans="2:13" ht="15.75" thickBot="1" x14ac:dyDescent="0.3">
      <c r="B6" s="83">
        <v>8490002</v>
      </c>
      <c r="C6" s="43">
        <v>8506902</v>
      </c>
    </row>
  </sheetData>
  <mergeCells count="1">
    <mergeCell ref="B4:M4"/>
  </mergeCells>
  <phoneticPr fontId="0" type="noConversion"/>
  <pageMargins left="0.75" right="0.75" top="1" bottom="1" header="0.5" footer="0.5"/>
  <pageSetup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O6"/>
  <sheetViews>
    <sheetView workbookViewId="0">
      <selection activeCell="J25" sqref="J25"/>
    </sheetView>
  </sheetViews>
  <sheetFormatPr defaultRowHeight="12.75" x14ac:dyDescent="0.2"/>
  <cols>
    <col min="2" max="15" width="16.7109375" customWidth="1"/>
  </cols>
  <sheetData>
    <row r="1" spans="2:15" ht="13.5" thickBot="1" x14ac:dyDescent="0.25"/>
    <row r="2" spans="2:15" ht="25.5" x14ac:dyDescent="0.2">
      <c r="B2" s="82" t="s">
        <v>276</v>
      </c>
      <c r="C2" s="60" t="s">
        <v>277</v>
      </c>
      <c r="D2" s="60" t="s">
        <v>264</v>
      </c>
      <c r="E2" s="60" t="s">
        <v>278</v>
      </c>
      <c r="F2" s="60" t="s">
        <v>279</v>
      </c>
      <c r="G2" s="60" t="s">
        <v>280</v>
      </c>
      <c r="H2" s="60" t="s">
        <v>268</v>
      </c>
      <c r="I2" s="60" t="s">
        <v>269</v>
      </c>
      <c r="J2" s="60" t="s">
        <v>270</v>
      </c>
      <c r="K2" s="60" t="s">
        <v>271</v>
      </c>
      <c r="L2" s="60" t="s">
        <v>272</v>
      </c>
      <c r="M2" s="61" t="s">
        <v>273</v>
      </c>
    </row>
    <row r="3" spans="2:15" ht="15.75" thickBot="1" x14ac:dyDescent="0.3">
      <c r="B3" s="83">
        <v>4373417</v>
      </c>
      <c r="C3" s="42">
        <v>4386318</v>
      </c>
      <c r="D3" s="42">
        <v>4395143</v>
      </c>
      <c r="E3" s="42">
        <v>4433879</v>
      </c>
      <c r="F3" s="42">
        <v>4445953</v>
      </c>
      <c r="G3" s="42">
        <v>4458786</v>
      </c>
      <c r="H3" s="42">
        <v>4470331</v>
      </c>
      <c r="I3" s="42">
        <v>4484326</v>
      </c>
      <c r="J3" s="42">
        <v>4507001</v>
      </c>
      <c r="K3" s="42">
        <v>4536252</v>
      </c>
      <c r="L3" s="42">
        <v>4554961</v>
      </c>
      <c r="M3" s="43">
        <v>4574135</v>
      </c>
      <c r="N3" s="4"/>
      <c r="O3" s="4"/>
    </row>
    <row r="4" spans="2:15" ht="10.9" customHeight="1" thickBot="1" x14ac:dyDescent="0.25">
      <c r="B4" s="138"/>
      <c r="C4" s="131"/>
      <c r="D4" s="132"/>
      <c r="E4" s="132"/>
      <c r="F4" s="132"/>
      <c r="G4" s="132"/>
      <c r="H4" s="132"/>
      <c r="I4" s="132"/>
      <c r="J4" s="132"/>
      <c r="K4" s="132"/>
      <c r="L4" s="132"/>
      <c r="M4" s="133"/>
    </row>
    <row r="5" spans="2:15" ht="25.5" x14ac:dyDescent="0.2">
      <c r="B5" s="84" t="s">
        <v>281</v>
      </c>
      <c r="C5" s="85" t="s">
        <v>275</v>
      </c>
    </row>
    <row r="6" spans="2:15" ht="15.75" thickBot="1" x14ac:dyDescent="0.3">
      <c r="B6" s="83">
        <v>4590650</v>
      </c>
      <c r="C6" s="43">
        <v>4608253</v>
      </c>
    </row>
  </sheetData>
  <mergeCells count="1">
    <mergeCell ref="B4:M4"/>
  </mergeCells>
  <phoneticPr fontId="0" type="noConversion"/>
  <pageMargins left="0.75" right="0.75" top="1" bottom="1" header="0.5" footer="0.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5</vt:i4>
      </vt:variant>
    </vt:vector>
  </HeadingPairs>
  <TitlesOfParts>
    <vt:vector size="21" baseType="lpstr">
      <vt:lpstr>k_total_tec_0226</vt:lpstr>
      <vt:lpstr>regularizati_0226</vt:lpstr>
      <vt:lpstr>evolutie_rp_0226</vt:lpstr>
      <vt:lpstr>sume_euro_0226</vt:lpstr>
      <vt:lpstr>sume_euro_0226_graf</vt:lpstr>
      <vt:lpstr>evolutie_contrib_0226</vt:lpstr>
      <vt:lpstr>part_fonduri_0226</vt:lpstr>
      <vt:lpstr>evolutie_rp_0226_graf</vt:lpstr>
      <vt:lpstr>evolutie_aleatorii_0226_graf</vt:lpstr>
      <vt:lpstr>participanti_judete_0226</vt:lpstr>
      <vt:lpstr>participanti_jud_dom_0226</vt:lpstr>
      <vt:lpstr>conturi_goale_0226</vt:lpstr>
      <vt:lpstr>rp_sexe_0226</vt:lpstr>
      <vt:lpstr>Sheet2</vt:lpstr>
      <vt:lpstr>rp_varste_sexe_0226</vt:lpstr>
      <vt:lpstr>Sheet1</vt:lpstr>
      <vt:lpstr>k_total_tec_0226!Print_Area</vt:lpstr>
      <vt:lpstr>part_fonduri_0226!Print_Area</vt:lpstr>
      <vt:lpstr>participanti_judete_0226!Print_Area</vt:lpstr>
      <vt:lpstr>rp_sexe_0226!Print_Area</vt:lpstr>
      <vt:lpstr>rp_varste_sexe_0226!Print_Area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otilia bulgariu</dc:creator>
  <cp:lastModifiedBy>Cristina Mihai</cp:lastModifiedBy>
  <cp:lastPrinted>2026-05-04T12:51:00Z</cp:lastPrinted>
  <dcterms:created xsi:type="dcterms:W3CDTF">2008-08-08T07:39:32Z</dcterms:created>
  <dcterms:modified xsi:type="dcterms:W3CDTF">2026-05-04T13:07:36Z</dcterms:modified>
</cp:coreProperties>
</file>