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6\martie 20\"/>
    </mc:Choice>
  </mc:AlternateContent>
  <xr:revisionPtr revIDLastSave="0" documentId="13_ncr:1_{70122A8C-8369-458C-9556-3D7F1304E165}" xr6:coauthVersionLast="47" xr6:coauthVersionMax="47" xr10:uidLastSave="{00000000-0000-0000-0000-000000000000}"/>
  <bookViews>
    <workbookView xWindow="-120" yWindow="-120" windowWidth="29040" windowHeight="15720" tabRatio="860" xr2:uid="{00000000-000D-0000-FFFF-FFFF00000000}"/>
  </bookViews>
  <sheets>
    <sheet name="k_total_tec_0126" sheetId="23" r:id="rId1"/>
    <sheet name="regularizati_0126" sheetId="31" r:id="rId2"/>
    <sheet name="evolutie_rp_0126" sheetId="1" r:id="rId3"/>
    <sheet name="sume_euro_0126" sheetId="15" r:id="rId4"/>
    <sheet name="sume_euro_0126_graf" sheetId="16" r:id="rId5"/>
    <sheet name="evolutie_contrib_0126" sheetId="25" r:id="rId6"/>
    <sheet name="part_fonduri_0126" sheetId="24" r:id="rId7"/>
    <sheet name="evolutie_rp_0126_graf" sheetId="13" r:id="rId8"/>
    <sheet name="evolutie_aleatorii_0126_graf" sheetId="14" r:id="rId9"/>
    <sheet name="participanti_judete_0126" sheetId="17" r:id="rId10"/>
    <sheet name="participanti_jud_dom_0126" sheetId="32" r:id="rId11"/>
    <sheet name="conturi_goale_0126" sheetId="30" r:id="rId12"/>
    <sheet name="rp_sexe_0126" sheetId="26" r:id="rId13"/>
    <sheet name="Sheet2" sheetId="34" r:id="rId14"/>
    <sheet name="rp_varste_sexe_0126" sheetId="28" r:id="rId15"/>
    <sheet name="Sheet1" sheetId="33" r:id="rId16"/>
  </sheets>
  <externalReferences>
    <externalReference r:id="rId17"/>
  </externalReferences>
  <definedNames>
    <definedName name="_xlnm.Print_Area" localSheetId="5">evolutie_contrib_0126!#REF!</definedName>
    <definedName name="_xlnm.Print_Area" localSheetId="2">evolutie_rp_0126!#REF!</definedName>
    <definedName name="_xlnm.Print_Area" localSheetId="0">k_total_tec_0126!$B$2:$K$16</definedName>
    <definedName name="_xlnm.Print_Area" localSheetId="6">part_fonduri_0126!$B$2:$M$12</definedName>
    <definedName name="_xlnm.Print_Area" localSheetId="9">participanti_judete_0126!$B$2:$E$48</definedName>
    <definedName name="_xlnm.Print_Area" localSheetId="12">rp_sexe_0126!$B$2:$F$12</definedName>
    <definedName name="_xlnm.Print_Area" localSheetId="14">rp_varste_sexe_0126!$B$2:$P$14</definedName>
    <definedName name="_xlnm.Print_Area" localSheetId="3">sume_euro_0126!#REF!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5" l="1"/>
  <c r="D25" i="15"/>
  <c r="O13" i="15"/>
  <c r="N13" i="15"/>
  <c r="M13" i="15"/>
  <c r="L13" i="15"/>
  <c r="K13" i="15"/>
  <c r="J13" i="15"/>
  <c r="I13" i="15"/>
  <c r="H13" i="15"/>
  <c r="G13" i="15"/>
  <c r="F13" i="15"/>
  <c r="E13" i="15"/>
  <c r="D13" i="15"/>
  <c r="P12" i="15"/>
  <c r="P11" i="15"/>
  <c r="P10" i="15"/>
  <c r="P9" i="15"/>
  <c r="P8" i="15"/>
  <c r="P7" i="15"/>
  <c r="P6" i="15"/>
  <c r="D23" i="1"/>
  <c r="O12" i="1"/>
  <c r="N12" i="1"/>
  <c r="M12" i="1"/>
  <c r="L12" i="1"/>
  <c r="K12" i="1"/>
  <c r="J12" i="1"/>
  <c r="I12" i="1"/>
  <c r="H12" i="1"/>
  <c r="G12" i="1"/>
  <c r="F12" i="1"/>
  <c r="E12" i="1"/>
  <c r="D12" i="1"/>
  <c r="E8" i="28"/>
  <c r="F8" i="28"/>
  <c r="G8" i="28"/>
  <c r="H8" i="28"/>
  <c r="E9" i="28"/>
  <c r="F9" i="28"/>
  <c r="G9" i="28"/>
  <c r="H9" i="28"/>
  <c r="E10" i="28"/>
  <c r="F10" i="28"/>
  <c r="G10" i="28"/>
  <c r="H10" i="28"/>
  <c r="E11" i="28"/>
  <c r="F11" i="28"/>
  <c r="G11" i="28"/>
  <c r="H11" i="28"/>
  <c r="E12" i="28"/>
  <c r="F12" i="28"/>
  <c r="G12" i="28"/>
  <c r="H12" i="28"/>
  <c r="E13" i="28"/>
  <c r="F13" i="28"/>
  <c r="D13" i="28" s="1"/>
  <c r="G13" i="28"/>
  <c r="H13" i="28"/>
  <c r="D48" i="17"/>
  <c r="E34" i="17" s="1"/>
  <c r="M7" i="24"/>
  <c r="D6" i="26"/>
  <c r="D7" i="26"/>
  <c r="D8" i="26"/>
  <c r="D9" i="26"/>
  <c r="D10" i="26"/>
  <c r="D11" i="26"/>
  <c r="E7" i="28"/>
  <c r="F7" i="28"/>
  <c r="G7" i="28"/>
  <c r="H7" i="28"/>
  <c r="F7" i="31"/>
  <c r="F8" i="31"/>
  <c r="F9" i="31"/>
  <c r="F10" i="31"/>
  <c r="F11" i="31"/>
  <c r="F12" i="31"/>
  <c r="F6" i="31"/>
  <c r="G13" i="31"/>
  <c r="H10" i="31" s="1"/>
  <c r="H11" i="31"/>
  <c r="I8" i="31"/>
  <c r="M5" i="24"/>
  <c r="M12" i="24" s="1"/>
  <c r="M6"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E12" i="26"/>
  <c r="F12" i="26"/>
  <c r="K13" i="31"/>
  <c r="J13" i="31"/>
  <c r="D13" i="31"/>
  <c r="I13" i="31" s="1"/>
  <c r="E13" i="31"/>
  <c r="F13" i="31" s="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E12" i="24"/>
  <c r="F12" i="24"/>
  <c r="G12" i="24"/>
  <c r="H12" i="24"/>
  <c r="I12" i="24"/>
  <c r="I14" i="28"/>
  <c r="J14" i="28"/>
  <c r="L14" i="28"/>
  <c r="M14" i="28"/>
  <c r="N14" i="28"/>
  <c r="P14" i="28"/>
  <c r="B6" i="24"/>
  <c r="H9" i="31"/>
  <c r="H12" i="31"/>
  <c r="B6" i="26"/>
  <c r="B8" i="28"/>
  <c r="B7" i="24"/>
  <c r="B7" i="26"/>
  <c r="B9" i="28"/>
  <c r="B8" i="24"/>
  <c r="B10" i="28"/>
  <c r="B8" i="26"/>
  <c r="B9" i="26"/>
  <c r="B9" i="24"/>
  <c r="B11" i="28"/>
  <c r="B10" i="24"/>
  <c r="B10" i="26"/>
  <c r="B12" i="28"/>
  <c r="B11" i="26"/>
  <c r="B11" i="24"/>
  <c r="B13" i="28"/>
  <c r="E14" i="28" l="1"/>
  <c r="G14" i="28"/>
  <c r="F14" i="28"/>
  <c r="D7" i="28"/>
  <c r="D11" i="28"/>
  <c r="D8" i="28"/>
  <c r="D9" i="28"/>
  <c r="D12" i="28"/>
  <c r="D10" i="28"/>
  <c r="D12" i="26"/>
  <c r="P13" i="15"/>
  <c r="H6" i="31"/>
  <c r="H13" i="31"/>
  <c r="H8" i="31"/>
  <c r="I13" i="23"/>
  <c r="K13" i="23"/>
  <c r="H14" i="28"/>
  <c r="E23" i="17"/>
  <c r="E14" i="17"/>
  <c r="E9" i="17"/>
  <c r="E29" i="17"/>
  <c r="E38" i="17"/>
  <c r="E16" i="17"/>
  <c r="E12" i="17"/>
  <c r="E17" i="17"/>
  <c r="E41" i="17"/>
  <c r="E25" i="17"/>
  <c r="E31" i="17"/>
  <c r="E15" i="17"/>
  <c r="E7" i="17"/>
  <c r="E6" i="17"/>
  <c r="E47" i="17"/>
  <c r="E13" i="17"/>
  <c r="E44" i="17"/>
  <c r="E35" i="17"/>
  <c r="E30" i="17"/>
  <c r="E10" i="17"/>
  <c r="E19" i="17"/>
  <c r="E43" i="17"/>
  <c r="E8" i="17"/>
  <c r="E40" i="17"/>
  <c r="E48" i="17"/>
  <c r="E5" i="17"/>
  <c r="E28" i="17"/>
  <c r="E32" i="17"/>
  <c r="E26" i="17"/>
  <c r="E20" i="17"/>
  <c r="E27" i="17"/>
  <c r="E11" i="17"/>
  <c r="E22" i="17"/>
  <c r="E18" i="17"/>
  <c r="E33" i="17"/>
  <c r="E24" i="17"/>
  <c r="E42" i="17"/>
  <c r="E45" i="17"/>
  <c r="E21" i="17"/>
  <c r="E46" i="17"/>
  <c r="E39" i="17"/>
  <c r="E37" i="17"/>
  <c r="E36" i="17"/>
  <c r="H7" i="31"/>
  <c r="D14" i="28" l="1"/>
</calcChain>
</file>

<file path=xl/sharedStrings.xml><?xml version="1.0" encoding="utf-8"?>
<sst xmlns="http://schemas.openxmlformats.org/spreadsheetml/2006/main" count="509" uniqueCount="281">
  <si>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</si>
  <si>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</si>
  <si>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</si>
  <si>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</si>
  <si>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</si>
  <si>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</si>
  <si>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</si>
  <si>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</si>
  <si>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</si>
  <si>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</si>
  <si>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</si>
  <si>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</si>
  <si>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</si>
  <si>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</si>
  <si>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</si>
  <si>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</si>
  <si>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</si>
  <si>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</si>
  <si>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</si>
  <si>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</si>
  <si>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</si>
  <si>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</si>
  <si>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</si>
  <si>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</si>
  <si>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</si>
  <si>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</si>
  <si>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</si>
  <si>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</si>
  <si>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</si>
  <si>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</si>
  <si>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</si>
  <si>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</si>
  <si>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</si>
  <si>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</si>
  <si>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</si>
  <si>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</si>
  <si>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</si>
  <si>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</si>
  <si>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</si>
  <si>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</si>
  <si>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</si>
  <si>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</si>
  <si>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</si>
  <si>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</si>
  <si>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</si>
  <si>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</si>
  <si>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</si>
  <si>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</si>
  <si>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</si>
  <si>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</si>
  <si>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</si>
  <si>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</si>
  <si>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</si>
  <si>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</si>
  <si>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</si>
  <si>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</si>
  <si>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</si>
  <si>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</si>
  <si>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</si>
  <si>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</si>
  <si>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</si>
  <si>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</si>
  <si>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</si>
  <si>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</si>
  <si>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</si>
  <si>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</si>
  <si>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</si>
  <si>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</si>
  <si>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</si>
  <si>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</si>
  <si>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</si>
  <si>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</si>
  <si>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</si>
  <si>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</si>
  <si>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</si>
  <si>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</si>
  <si>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</si>
  <si>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</si>
  <si>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</si>
  <si>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</si>
  <si>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</si>
  <si>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</si>
  <si>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</si>
  <si>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</si>
  <si>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</si>
  <si>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</si>
  <si>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</si>
  <si>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</si>
  <si>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</si>
  <si>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</si>
  <si>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</si>
  <si>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</si>
  <si>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</si>
  <si>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</si>
  <si>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</si>
  <si>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</si>
  <si>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</si>
  <si>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</si>
  <si>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</si>
  <si>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</si>
  <si>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</si>
  <si>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</si>
  <si>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</si>
  <si>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</si>
  <si>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</si>
  <si>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</si>
  <si>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</si>
  <si>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</si>
  <si>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</si>
  <si>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</si>
  <si>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</si>
  <si>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</si>
  <si>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</si>
  <si>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</si>
  <si>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</si>
  <si>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</si>
  <si>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</si>
  <si>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</si>
  <si>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</si>
  <si>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</si>
  <si>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</si>
  <si>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</si>
  <si>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</si>
  <si>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</si>
  <si>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</si>
  <si>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</si>
  <si>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</si>
  <si>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</si>
  <si>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</si>
  <si>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</si>
  <si>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</si>
  <si>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</si>
  <si>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</si>
  <si>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</si>
  <si>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</si>
  <si>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</si>
  <si>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</si>
  <si>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</si>
  <si>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</si>
  <si>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</si>
  <si>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</si>
  <si>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</si>
  <si>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</si>
  <si>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</si>
  <si>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</si>
  <si>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</si>
  <si>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</si>
  <si>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</si>
  <si>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</si>
  <si>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</si>
  <si>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</si>
  <si>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</si>
  <si>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</si>
  <si>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</si>
  <si>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</si>
  <si>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</si>
  <si>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</si>
  <si>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</si>
  <si>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</si>
  <si>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</si>
  <si>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</si>
  <si>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</si>
  <si>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</si>
  <si>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</si>
  <si>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</si>
  <si>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</si>
  <si>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</si>
  <si>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</si>
  <si>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</si>
  <si>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</si>
  <si>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</si>
  <si>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</si>
  <si>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</si>
  <si>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</si>
  <si>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</si>
  <si>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</si>
  <si>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</si>
  <si>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</si>
  <si>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</si>
  <si>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IUNIE 2025</t>
  </si>
  <si>
    <t>Iunie 2025</t>
  </si>
  <si>
    <t xml:space="preserve">1Euro 5,0588 BNR 18/08/2025)              </t>
  </si>
  <si>
    <t>iunie 2025</t>
  </si>
  <si>
    <t>IULIE 2025</t>
  </si>
  <si>
    <t>iulie 2025</t>
  </si>
  <si>
    <t>Iulie 2025</t>
  </si>
  <si>
    <t xml:space="preserve">1Euro 5,0695 BNR 18/09/2025)              </t>
  </si>
  <si>
    <t>AUGUST 2025</t>
  </si>
  <si>
    <t>August 2025</t>
  </si>
  <si>
    <t xml:space="preserve">1Euro 5,0889 BNR 17/10/2025)              </t>
  </si>
  <si>
    <t>august 2025</t>
  </si>
  <si>
    <t>SEPTEMBRIE 2025</t>
  </si>
  <si>
    <t>Septembrie 2025</t>
  </si>
  <si>
    <t>septembrie 2025</t>
  </si>
  <si>
    <t xml:space="preserve">1Euro 5,0859 BNR 18/11/2025)              </t>
  </si>
  <si>
    <t>OCTOMBRIE 2025</t>
  </si>
  <si>
    <t>octombrie 2025</t>
  </si>
  <si>
    <t>Octombrie 2025</t>
  </si>
  <si>
    <t xml:space="preserve">1Euro 5,0911 BNR 18/12/2025)              </t>
  </si>
  <si>
    <t>NOIEMBRIE 2025</t>
  </si>
  <si>
    <t>Noiembrie 2025</t>
  </si>
  <si>
    <t>noiembrie 2025</t>
  </si>
  <si>
    <t xml:space="preserve">1Euro 5,0921 BNR 19/01/2026)              </t>
  </si>
  <si>
    <t>DECEMBRIE 2025</t>
  </si>
  <si>
    <t>Decembrie 2025</t>
  </si>
  <si>
    <t>decembrie 2025</t>
  </si>
  <si>
    <t xml:space="preserve">1Euro 5,0941 BNR 18/02/2026)              </t>
  </si>
  <si>
    <t>IANUARIE 2026</t>
  </si>
  <si>
    <t>Ianuarie 2026</t>
  </si>
  <si>
    <t>Numar participanti in Registrul Participantilor la luna de referinta  DECEMBRIE 2025</t>
  </si>
  <si>
    <t>Transferuri validate catre alte fonduri la luna de referinta IANUARIE 2026</t>
  </si>
  <si>
    <t>Transferuri validate de la alte fonduri la luna de referinta IANUARIE 2026</t>
  </si>
  <si>
    <t>Acte aderare validate pentru luna de referinta IANUARIE 2026</t>
  </si>
  <si>
    <t>Asigurati repartizati aleatoriu la luna de referinta IANUARIE 2026</t>
  </si>
  <si>
    <t>Numar de participanti pentru care se fac viramente in luna de referinta IANUARIE 2026</t>
  </si>
  <si>
    <t>ianuarie 2026</t>
  </si>
  <si>
    <t>(BNR 18/03/2026)</t>
  </si>
  <si>
    <t xml:space="preserve">1Euro 5,0940 BNR 18/03/2026)              </t>
  </si>
  <si>
    <t>Situatie centralizatoare
privind numarul participantilor si contributiile virate la fondurile de pensii administrate privat
aferente lunii de referinta 
IANUARIE 2026</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</si>
  <si>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</si>
  <si>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</si>
  <si>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</si>
  <si>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</si>
  <si>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</si>
  <si>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t>Situatie centralizatoare               
privind evolutia numarului de participanti din Registrul participantilor 
pana la luna de referinta 
DECEMBRIE 2025</t>
  </si>
  <si>
    <t>Situatie centralizatoare               
privind evolutia numarului de participanti din Registrul participantilor 
pana la luna de referinta 
IANUARIE 2026</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</si>
  <si>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</si>
  <si>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</si>
  <si>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</si>
  <si>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</si>
  <si>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</si>
  <si>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</si>
  <si>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</si>
  <si>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</si>
  <si>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</si>
  <si>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</si>
  <si>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 xml:space="preserve">1Euro 5,0921 
BNR (19/01/2026)              </t>
  </si>
  <si>
    <t xml:space="preserve">1Euro 5,0941 
BNR (18/02/2026)              </t>
  </si>
  <si>
    <t xml:space="preserve">1Euro 5,0940 
BNR (18/03/2026)              </t>
  </si>
  <si>
    <t>Situatie centralizatoare                
privind valoarea in Euro a viramentelor catre fondurile de pensii administrate privat 
aferente lunilor de referinta 
IANUARIE 2025 - IANUARIE 2026</t>
  </si>
  <si>
    <t>Situatie centralizatoare               
privind evolutia contributiei medii in Euro la pilonul II a participantilor pana la luna de referinta 
DECEMBRIE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</si>
  <si>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</si>
  <si>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</si>
  <si>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</si>
  <si>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</si>
  <si>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</si>
  <si>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</si>
  <si>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</si>
  <si>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</si>
  <si>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</si>
  <si>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 xml:space="preserve">1Euro 5,0911 
BNR 18/12/2025)              </t>
  </si>
  <si>
    <t xml:space="preserve">1Euro 5,0921 
BNR 19/01/2026)              </t>
  </si>
  <si>
    <t xml:space="preserve">1Euro 5,0941 
BNR 18/02/2026)              </t>
  </si>
  <si>
    <t>Situatie centralizatoare               
privind evolutia contributiei medii in Euro la pilonul II a participantilor pana la luna de referinta 
IANUARIE 2026</t>
  </si>
  <si>
    <t xml:space="preserve">1Euro 5,0940 
BNR 18/03/2026)              </t>
  </si>
  <si>
    <t>Situatie centralizatoare               
privind evolutia contributiei medii in Euro la pilonul II a participantilor pana la luna de referinta
 IANUARIE 2026</t>
  </si>
  <si>
    <t>Numar participanti in Registrul participantilor dupa repartizarea aleatorie la luna de referinta   
IANUARIE 2026</t>
  </si>
  <si>
    <t>IANUARIE 
2025</t>
  </si>
  <si>
    <t xml:space="preserve">FEBRUARIE
2025 </t>
  </si>
  <si>
    <t xml:space="preserve">MARTIE
2025 </t>
  </si>
  <si>
    <t>APRILIE
2025</t>
  </si>
  <si>
    <t>MAI
2025</t>
  </si>
  <si>
    <t xml:space="preserve">IUNIE
2025 </t>
  </si>
  <si>
    <t xml:space="preserve">IULIE
2025 </t>
  </si>
  <si>
    <t xml:space="preserve">AUGUST
2025 </t>
  </si>
  <si>
    <t xml:space="preserve">SEPTEMBRIE
2025 </t>
  </si>
  <si>
    <t xml:space="preserve">OCTOMBRIE
2025 </t>
  </si>
  <si>
    <t xml:space="preserve">NOIEMBRIE
2025 </t>
  </si>
  <si>
    <t xml:space="preserve">DECEMBRIE
2025 </t>
  </si>
  <si>
    <t>IANUARIE 
2026</t>
  </si>
  <si>
    <t xml:space="preserve">IANUARIE
2025  </t>
  </si>
  <si>
    <t xml:space="preserve">FEBRUARIE
2025  </t>
  </si>
  <si>
    <t xml:space="preserve">APRILIE
2025 </t>
  </si>
  <si>
    <t xml:space="preserve">MAI
2025 </t>
  </si>
  <si>
    <t>IUNIE
2025</t>
  </si>
  <si>
    <t>IANUARIE
2026</t>
  </si>
  <si>
    <t>Situatie centralizatoare           
privind repartizarea participantilor dupa judetul 
angajatorului la luna de referinta 
IANUARIE 2026</t>
  </si>
  <si>
    <t>Situatie centralizatoare privind repartizarea participantilor
 dupa judetul de domiciliu pentru care se fac viramente 
la luna de referinta 
IANUARIE 2026</t>
  </si>
  <si>
    <t>Situatie centralizatoare privind numarul de participanti  
care nu figurează cu declaraţii depuse 
in sistemul public de pensii</t>
  </si>
  <si>
    <t>Situatie centralizatoare    
privind repartizarea pe sexe a participantilor    
aferente lunii de referinta 
IANUARIE 2026</t>
  </si>
  <si>
    <t>Situatie centralizatoare              
privind repartizarea pe sexe si varste a participantilor              
aferente lunii de referinta 
IANUARIE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</si>
</sst>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79998168889431442"/>
        <bgColor rgb="FF000000"/>
      </patternFill>
    </fill>
  </fills>
  <borders count="3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72">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1" borderId="2" xfId="0" applyFont="1" applyFill="1" applyBorder="1" applyAlignment="1">
      <alignment horizontal="center" vertical="center" wrapText="1"/>
    </xf>
    <xf numFmtId="3" fontId="5" fillId="0" borderId="2" xfId="0" applyNumberFormat="1" applyFont="1" applyBorder="1"/>
    <xf numFmtId="3" fontId="5" fillId="0" borderId="6" xfId="0" applyNumberFormat="1" applyFont="1" applyBorder="1"/>
    <xf numFmtId="0" fontId="9" fillId="0" borderId="0" xfId="0" applyFont="1"/>
    <xf numFmtId="4" fontId="0" fillId="0" borderId="0" xfId="0" applyNumberFormat="1"/>
    <xf numFmtId="0" fontId="19" fillId="0" borderId="0" xfId="26" applyFont="1"/>
    <xf numFmtId="0" fontId="12" fillId="0" borderId="2" xfId="0" applyFont="1" applyFill="1" applyBorder="1" applyAlignment="1">
      <alignment horizontal="center" vertical="center" wrapText="1"/>
    </xf>
    <xf numFmtId="0" fontId="12" fillId="20" borderId="2" xfId="0" applyFont="1" applyFill="1" applyBorder="1" applyAlignment="1">
      <alignment horizontal="center" vertical="center" wrapText="1"/>
    </xf>
    <xf numFmtId="0" fontId="18" fillId="23" borderId="3" xfId="0" applyFont="1" applyFill="1" applyBorder="1" applyAlignment="1">
      <alignment horizontal="center" vertical="center" wrapText="1"/>
    </xf>
    <xf numFmtId="0" fontId="12" fillId="20" borderId="6" xfId="0" applyFont="1" applyFill="1" applyBorder="1" applyAlignment="1">
      <alignment horizontal="center" vertical="center" wrapText="1"/>
    </xf>
    <xf numFmtId="3" fontId="3" fillId="0" borderId="0" xfId="26" applyNumberFormat="1" applyFont="1"/>
    <xf numFmtId="0" fontId="2" fillId="21" borderId="3" xfId="0" applyFont="1" applyFill="1" applyBorder="1" applyAlignment="1">
      <alignment horizontal="center" vertical="center" wrapText="1"/>
    </xf>
    <xf numFmtId="3" fontId="12" fillId="20" borderId="2"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4" borderId="2" xfId="0" applyFont="1" applyFill="1" applyBorder="1" applyAlignment="1">
      <alignment horizontal="center" vertical="center" wrapText="1"/>
    </xf>
    <xf numFmtId="0" fontId="13" fillId="24" borderId="13" xfId="0" applyFont="1" applyFill="1" applyBorder="1" applyAlignment="1">
      <alignment horizontal="centerContinuous"/>
    </xf>
    <xf numFmtId="0" fontId="13" fillId="24" borderId="14" xfId="0" applyFont="1" applyFill="1" applyBorder="1" applyAlignment="1">
      <alignment horizontal="centerContinuous"/>
    </xf>
    <xf numFmtId="3" fontId="13" fillId="24" borderId="14" xfId="0" applyNumberFormat="1" applyFont="1" applyFill="1" applyBorder="1"/>
    <xf numFmtId="3" fontId="13" fillId="24" borderId="15" xfId="0" applyNumberFormat="1" applyFont="1" applyFill="1" applyBorder="1"/>
    <xf numFmtId="0" fontId="11" fillId="25" borderId="3" xfId="0" applyFont="1" applyFill="1" applyBorder="1" applyAlignment="1">
      <alignment horizontal="center"/>
    </xf>
    <xf numFmtId="0" fontId="18" fillId="25" borderId="2" xfId="0" applyFont="1" applyFill="1" applyBorder="1" applyAlignment="1">
      <alignment horizontal="left"/>
    </xf>
    <xf numFmtId="3" fontId="13" fillId="25" borderId="2" xfId="0" applyNumberFormat="1" applyFont="1" applyFill="1" applyBorder="1"/>
    <xf numFmtId="3" fontId="13" fillId="25" borderId="6" xfId="0" applyNumberFormat="1" applyFont="1" applyFill="1" applyBorder="1"/>
    <xf numFmtId="0" fontId="11" fillId="25" borderId="3" xfId="0" quotePrefix="1" applyFont="1" applyFill="1" applyBorder="1" applyAlignment="1">
      <alignment horizontal="center"/>
    </xf>
    <xf numFmtId="0" fontId="11" fillId="25" borderId="2" xfId="0" applyFont="1" applyFill="1" applyBorder="1" applyAlignment="1">
      <alignment horizontal="left"/>
    </xf>
    <xf numFmtId="0" fontId="11" fillId="24" borderId="6" xfId="0" applyFont="1" applyFill="1" applyBorder="1" applyAlignment="1">
      <alignment horizontal="center" vertical="center" wrapText="1"/>
    </xf>
    <xf numFmtId="10" fontId="13" fillId="24" borderId="14" xfId="0" applyNumberFormat="1" applyFont="1" applyFill="1" applyBorder="1"/>
    <xf numFmtId="10" fontId="13" fillId="25" borderId="2" xfId="0" applyNumberFormat="1" applyFont="1" applyFill="1" applyBorder="1"/>
    <xf numFmtId="3" fontId="13" fillId="24" borderId="14" xfId="0" applyNumberFormat="1" applyFont="1" applyFill="1" applyBorder="1" applyAlignment="1">
      <alignment horizontal="right"/>
    </xf>
    <xf numFmtId="3" fontId="13" fillId="24" borderId="15" xfId="0" applyNumberFormat="1" applyFont="1" applyFill="1" applyBorder="1" applyAlignment="1">
      <alignment horizontal="right"/>
    </xf>
    <xf numFmtId="17" fontId="11" fillId="24" borderId="2" xfId="0" quotePrefix="1" applyNumberFormat="1" applyFont="1" applyFill="1" applyBorder="1" applyAlignment="1">
      <alignment horizontal="center" vertical="center" wrapText="1"/>
    </xf>
    <xf numFmtId="0" fontId="18" fillId="25" borderId="5" xfId="0" applyFont="1" applyFill="1" applyBorder="1" applyAlignment="1">
      <alignment horizontal="left"/>
    </xf>
    <xf numFmtId="0" fontId="11" fillId="25" borderId="9" xfId="0" applyFont="1" applyFill="1" applyBorder="1" applyAlignment="1">
      <alignment horizontal="left"/>
    </xf>
    <xf numFmtId="3" fontId="13" fillId="24" borderId="11" xfId="0" applyNumberFormat="1" applyFont="1" applyFill="1" applyBorder="1" applyAlignment="1">
      <alignment horizontal="right"/>
    </xf>
    <xf numFmtId="0" fontId="11" fillId="25" borderId="4" xfId="0" applyFont="1" applyFill="1" applyBorder="1" applyAlignment="1">
      <alignment horizontal="center"/>
    </xf>
    <xf numFmtId="3" fontId="13" fillId="25" borderId="16" xfId="0" applyNumberFormat="1" applyFont="1" applyFill="1" applyBorder="1"/>
    <xf numFmtId="0" fontId="11" fillId="25" borderId="8" xfId="0" quotePrefix="1" applyFont="1" applyFill="1" applyBorder="1" applyAlignment="1">
      <alignment horizontal="center"/>
    </xf>
    <xf numFmtId="3" fontId="13" fillId="25" borderId="21" xfId="0" applyNumberFormat="1" applyFont="1" applyFill="1" applyBorder="1"/>
    <xf numFmtId="0" fontId="20" fillId="24" borderId="2" xfId="0" applyFont="1" applyFill="1" applyBorder="1" applyAlignment="1">
      <alignment vertical="center" wrapText="1"/>
    </xf>
    <xf numFmtId="0" fontId="11" fillId="0" borderId="0" xfId="0" applyFont="1" applyFill="1" applyBorder="1" applyAlignment="1">
      <alignment vertical="center"/>
    </xf>
    <xf numFmtId="0" fontId="18" fillId="26" borderId="2" xfId="0" applyFont="1" applyFill="1" applyBorder="1" applyAlignment="1">
      <alignment horizontal="left"/>
    </xf>
    <xf numFmtId="0" fontId="0" fillId="0" borderId="22" xfId="0" applyBorder="1"/>
    <xf numFmtId="17" fontId="11" fillId="24" borderId="23" xfId="0" quotePrefix="1" applyNumberFormat="1" applyFont="1" applyFill="1" applyBorder="1" applyAlignment="1">
      <alignment horizontal="center" vertical="center" wrapText="1"/>
    </xf>
    <xf numFmtId="17" fontId="11" fillId="24" borderId="19" xfId="0" quotePrefix="1" applyNumberFormat="1" applyFont="1" applyFill="1" applyBorder="1" applyAlignment="1">
      <alignment horizontal="center" vertical="center" wrapText="1"/>
    </xf>
    <xf numFmtId="0" fontId="11" fillId="24" borderId="3" xfId="0" applyFont="1" applyFill="1" applyBorder="1"/>
    <xf numFmtId="0" fontId="13" fillId="25" borderId="2" xfId="0" applyFont="1" applyFill="1" applyBorder="1"/>
    <xf numFmtId="164" fontId="13" fillId="25" borderId="2" xfId="0" applyNumberFormat="1" applyFont="1" applyFill="1" applyBorder="1"/>
    <xf numFmtId="164" fontId="13" fillId="25" borderId="6" xfId="0" applyNumberFormat="1" applyFont="1" applyFill="1" applyBorder="1"/>
    <xf numFmtId="0" fontId="0" fillId="0" borderId="13" xfId="0" applyBorder="1"/>
    <xf numFmtId="0" fontId="20" fillId="24" borderId="14" xfId="0" applyFont="1" applyFill="1" applyBorder="1" applyAlignment="1">
      <alignment vertical="center" wrapText="1"/>
    </xf>
    <xf numFmtId="0" fontId="20" fillId="24" borderId="15" xfId="0" applyFont="1" applyFill="1" applyBorder="1" applyAlignment="1">
      <alignment vertical="center" wrapText="1"/>
    </xf>
    <xf numFmtId="0" fontId="0" fillId="0" borderId="24" xfId="0" applyBorder="1" applyAlignment="1"/>
    <xf numFmtId="0" fontId="20" fillId="24" borderId="6" xfId="0" applyFont="1" applyFill="1" applyBorder="1" applyAlignment="1">
      <alignment vertical="center" wrapText="1"/>
    </xf>
    <xf numFmtId="0" fontId="0" fillId="0" borderId="0" xfId="0" applyBorder="1"/>
    <xf numFmtId="0" fontId="0" fillId="0" borderId="0" xfId="0" applyFill="1" applyBorder="1" applyAlignment="1"/>
    <xf numFmtId="2" fontId="13" fillId="24" borderId="14" xfId="0" applyNumberFormat="1" applyFont="1" applyFill="1" applyBorder="1"/>
    <xf numFmtId="2" fontId="13" fillId="24" borderId="15" xfId="0" applyNumberFormat="1" applyFont="1" applyFill="1" applyBorder="1"/>
    <xf numFmtId="0" fontId="18" fillId="25" borderId="2" xfId="0" applyFont="1" applyFill="1" applyBorder="1"/>
    <xf numFmtId="2" fontId="13" fillId="25" borderId="2" xfId="0" applyNumberFormat="1" applyFont="1" applyFill="1" applyBorder="1"/>
    <xf numFmtId="2" fontId="13" fillId="25" borderId="6" xfId="0" applyNumberFormat="1" applyFont="1" applyFill="1" applyBorder="1"/>
    <xf numFmtId="0" fontId="11" fillId="25" borderId="2" xfId="0" applyFont="1" applyFill="1" applyBorder="1"/>
    <xf numFmtId="3" fontId="3" fillId="0" borderId="0" xfId="0" applyNumberFormat="1" applyFont="1" applyFill="1" applyBorder="1"/>
    <xf numFmtId="3" fontId="3" fillId="22" borderId="0" xfId="0" applyNumberFormat="1" applyFont="1" applyFill="1" applyBorder="1"/>
    <xf numFmtId="17" fontId="11" fillId="24" borderId="22" xfId="0" quotePrefix="1" applyNumberFormat="1" applyFont="1" applyFill="1" applyBorder="1" applyAlignment="1">
      <alignment horizontal="center" vertical="center" wrapText="1"/>
    </xf>
    <xf numFmtId="3" fontId="13" fillId="25" borderId="13" xfId="0" applyNumberFormat="1" applyFont="1" applyFill="1" applyBorder="1"/>
    <xf numFmtId="3" fontId="13" fillId="25" borderId="14" xfId="0" applyNumberFormat="1" applyFont="1" applyFill="1" applyBorder="1"/>
    <xf numFmtId="3" fontId="13" fillId="25" borderId="15" xfId="0" applyNumberFormat="1" applyFont="1" applyFill="1" applyBorder="1"/>
    <xf numFmtId="3" fontId="13" fillId="25" borderId="10" xfId="0" applyNumberFormat="1" applyFont="1" applyFill="1" applyBorder="1"/>
    <xf numFmtId="0" fontId="11" fillId="24" borderId="32" xfId="0" applyFont="1" applyFill="1" applyBorder="1" applyAlignment="1">
      <alignment horizontal="center" wrapText="1"/>
    </xf>
    <xf numFmtId="3" fontId="13" fillId="25" borderId="33" xfId="0" applyNumberFormat="1" applyFont="1" applyFill="1" applyBorder="1"/>
    <xf numFmtId="0" fontId="11" fillId="24" borderId="3" xfId="26" applyFont="1" applyFill="1" applyBorder="1" applyAlignment="1">
      <alignment horizontal="center"/>
    </xf>
    <xf numFmtId="0" fontId="11" fillId="24" borderId="2" xfId="26" applyFont="1" applyFill="1" applyBorder="1" applyAlignment="1">
      <alignment horizontal="center"/>
    </xf>
    <xf numFmtId="10" fontId="11" fillId="24" borderId="6" xfId="26" applyNumberFormat="1" applyFont="1" applyFill="1" applyBorder="1" applyAlignment="1">
      <alignment horizontal="center"/>
    </xf>
    <xf numFmtId="0" fontId="13" fillId="24" borderId="13" xfId="26" applyFont="1" applyFill="1" applyBorder="1"/>
    <xf numFmtId="0" fontId="13" fillId="24" borderId="14" xfId="26" applyFont="1" applyFill="1" applyBorder="1"/>
    <xf numFmtId="10" fontId="13" fillId="24" borderId="15" xfId="26" applyNumberFormat="1" applyFont="1" applyFill="1" applyBorder="1"/>
    <xf numFmtId="10" fontId="13" fillId="25" borderId="6" xfId="26" applyNumberFormat="1" applyFont="1" applyFill="1" applyBorder="1"/>
    <xf numFmtId="0" fontId="11" fillId="25" borderId="3" xfId="26" applyFont="1" applyFill="1" applyBorder="1"/>
    <xf numFmtId="0" fontId="11" fillId="25" borderId="2" xfId="26" applyFont="1" applyFill="1" applyBorder="1"/>
    <xf numFmtId="0" fontId="11" fillId="24" borderId="6" xfId="26" applyFont="1" applyFill="1" applyBorder="1" applyAlignment="1">
      <alignment horizontal="center" vertical="center" wrapText="1"/>
    </xf>
    <xf numFmtId="0" fontId="11" fillId="24" borderId="6" xfId="26" applyFont="1" applyFill="1" applyBorder="1" applyAlignment="1">
      <alignment horizontal="center"/>
    </xf>
    <xf numFmtId="3" fontId="13" fillId="24" borderId="15" xfId="25" applyNumberFormat="1" applyFont="1" applyFill="1" applyBorder="1"/>
    <xf numFmtId="0" fontId="11" fillId="25" borderId="3" xfId="26" applyFont="1" applyFill="1" applyBorder="1" applyAlignment="1">
      <alignment horizontal="left"/>
    </xf>
    <xf numFmtId="0" fontId="11" fillId="25" borderId="2" xfId="26" applyFont="1" applyFill="1" applyBorder="1" applyAlignment="1">
      <alignment horizontal="left"/>
    </xf>
    <xf numFmtId="3" fontId="13" fillId="25" borderId="6" xfId="25" applyNumberFormat="1" applyFont="1" applyFill="1" applyBorder="1"/>
    <xf numFmtId="17" fontId="13" fillId="25" borderId="3" xfId="0" quotePrefix="1" applyNumberFormat="1" applyFont="1" applyFill="1" applyBorder="1"/>
    <xf numFmtId="17" fontId="13" fillId="25" borderId="13" xfId="0" quotePrefix="1" applyNumberFormat="1" applyFont="1" applyFill="1" applyBorder="1"/>
    <xf numFmtId="0" fontId="18" fillId="24" borderId="2" xfId="0" applyFont="1" applyFill="1" applyBorder="1" applyAlignment="1">
      <alignment horizontal="center" vertical="center" wrapText="1"/>
    </xf>
    <xf numFmtId="0" fontId="11" fillId="24" borderId="22" xfId="0" applyFont="1" applyFill="1" applyBorder="1" applyAlignment="1">
      <alignment horizontal="center" vertical="center" wrapText="1"/>
    </xf>
    <xf numFmtId="0" fontId="11" fillId="24" borderId="23" xfId="0" applyFont="1" applyFill="1" applyBorder="1" applyAlignment="1">
      <alignment horizontal="center" vertical="center"/>
    </xf>
    <xf numFmtId="0" fontId="11" fillId="24" borderId="19" xfId="0" applyFont="1" applyFill="1" applyBorder="1" applyAlignment="1">
      <alignment horizontal="center" vertical="center"/>
    </xf>
    <xf numFmtId="0" fontId="11" fillId="24" borderId="2" xfId="0" applyFont="1" applyFill="1" applyBorder="1" applyAlignment="1">
      <alignment horizontal="center" vertical="center" wrapText="1"/>
    </xf>
    <xf numFmtId="3" fontId="11" fillId="24" borderId="2" xfId="0" applyNumberFormat="1" applyFont="1" applyFill="1" applyBorder="1" applyAlignment="1">
      <alignment horizontal="center" vertical="center" wrapText="1"/>
    </xf>
    <xf numFmtId="3" fontId="11" fillId="24" borderId="6" xfId="0" applyNumberFormat="1" applyFont="1" applyFill="1" applyBorder="1" applyAlignment="1">
      <alignment horizontal="center" vertical="center" wrapText="1"/>
    </xf>
    <xf numFmtId="0" fontId="18" fillId="24" borderId="3"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NumberFormat="1" applyFont="1" applyAlignment="1">
      <alignment horizontal="left" vertical="top" wrapText="1"/>
    </xf>
    <xf numFmtId="0" fontId="11" fillId="24" borderId="6" xfId="0" applyFont="1" applyFill="1" applyBorder="1" applyAlignment="1">
      <alignment horizontal="center" vertical="center" wrapText="1"/>
    </xf>
    <xf numFmtId="0" fontId="13" fillId="24" borderId="13" xfId="0" applyFont="1" applyFill="1" applyBorder="1" applyAlignment="1">
      <alignment horizontal="center"/>
    </xf>
    <xf numFmtId="0" fontId="13" fillId="24" borderId="14" xfId="0" applyFont="1" applyFill="1" applyBorder="1" applyAlignment="1">
      <alignment horizontal="center"/>
    </xf>
    <xf numFmtId="0" fontId="11" fillId="24" borderId="13" xfId="0" applyFont="1" applyFill="1" applyBorder="1" applyAlignment="1">
      <alignment horizontal="center" vertical="center" wrapText="1"/>
    </xf>
    <xf numFmtId="0" fontId="11" fillId="24" borderId="23" xfId="0" applyFont="1" applyFill="1" applyBorder="1" applyAlignment="1">
      <alignment horizontal="center" vertical="center" wrapText="1"/>
    </xf>
    <xf numFmtId="0" fontId="11" fillId="24" borderId="14" xfId="0" applyFont="1" applyFill="1" applyBorder="1" applyAlignment="1">
      <alignment horizontal="center" vertical="center" wrapText="1"/>
    </xf>
    <xf numFmtId="0" fontId="13" fillId="24" borderId="18" xfId="0" applyFont="1" applyFill="1" applyBorder="1" applyAlignment="1">
      <alignment horizontal="center"/>
    </xf>
    <xf numFmtId="0" fontId="13" fillId="24" borderId="10" xfId="0" applyFont="1" applyFill="1" applyBorder="1" applyAlignment="1">
      <alignment horizontal="center"/>
    </xf>
    <xf numFmtId="17" fontId="11" fillId="24" borderId="19" xfId="0" quotePrefix="1" applyNumberFormat="1" applyFont="1" applyFill="1" applyBorder="1" applyAlignment="1">
      <alignment horizontal="center" vertical="center" wrapText="1"/>
    </xf>
    <xf numFmtId="0" fontId="11" fillId="24" borderId="15" xfId="0" applyFont="1" applyFill="1" applyBorder="1" applyAlignment="1">
      <alignment horizontal="center" vertical="center" wrapText="1"/>
    </xf>
    <xf numFmtId="0" fontId="11" fillId="24" borderId="30" xfId="0" applyFont="1" applyFill="1" applyBorder="1" applyAlignment="1">
      <alignment horizontal="center" vertical="center" wrapText="1"/>
    </xf>
    <xf numFmtId="0" fontId="11" fillId="24" borderId="25" xfId="0" applyFont="1" applyFill="1" applyBorder="1" applyAlignment="1">
      <alignment horizontal="center" vertical="center" wrapText="1"/>
    </xf>
    <xf numFmtId="0" fontId="11" fillId="24" borderId="31" xfId="0" applyFont="1" applyFill="1" applyBorder="1" applyAlignment="1">
      <alignment horizontal="center" vertical="center" wrapText="1"/>
    </xf>
    <xf numFmtId="17" fontId="11" fillId="24" borderId="2" xfId="0" quotePrefix="1" applyNumberFormat="1" applyFont="1" applyFill="1" applyBorder="1" applyAlignment="1">
      <alignment horizontal="center" vertical="center" wrapText="1"/>
    </xf>
    <xf numFmtId="17" fontId="11" fillId="24" borderId="6" xfId="0" quotePrefix="1" applyNumberFormat="1" applyFont="1" applyFill="1" applyBorder="1" applyAlignment="1">
      <alignment horizontal="center" vertical="center" wrapText="1"/>
    </xf>
    <xf numFmtId="0" fontId="11" fillId="24" borderId="3" xfId="0" applyFont="1" applyFill="1" applyBorder="1" applyAlignment="1">
      <alignment horizontal="center" vertical="center" wrapText="1"/>
    </xf>
    <xf numFmtId="0" fontId="9" fillId="24" borderId="29" xfId="0" applyFont="1" applyFill="1" applyBorder="1" applyAlignment="1">
      <alignment horizontal="center" wrapText="1"/>
    </xf>
    <xf numFmtId="0" fontId="0" fillId="24" borderId="24" xfId="0" applyFill="1" applyBorder="1" applyAlignment="1">
      <alignment horizontal="center"/>
    </xf>
    <xf numFmtId="0" fontId="0" fillId="24" borderId="28" xfId="0" applyFill="1" applyBorder="1" applyAlignment="1">
      <alignment horizontal="center"/>
    </xf>
    <xf numFmtId="0" fontId="0" fillId="24" borderId="17" xfId="0" applyFill="1" applyBorder="1" applyAlignment="1">
      <alignment horizontal="center"/>
    </xf>
    <xf numFmtId="0" fontId="11" fillId="24" borderId="23" xfId="0" quotePrefix="1" applyFont="1" applyFill="1" applyBorder="1" applyAlignment="1">
      <alignment horizontal="center" vertical="center" wrapText="1"/>
    </xf>
    <xf numFmtId="0" fontId="11" fillId="24" borderId="2" xfId="0" quotePrefix="1" applyFont="1" applyFill="1" applyBorder="1" applyAlignment="1">
      <alignment horizontal="center" vertical="center" wrapText="1"/>
    </xf>
    <xf numFmtId="0" fontId="11" fillId="24" borderId="6" xfId="0" applyFont="1" applyFill="1" applyBorder="1" applyAlignment="1">
      <alignment horizontal="center" vertical="center"/>
    </xf>
    <xf numFmtId="0" fontId="0" fillId="24" borderId="29" xfId="0" applyFill="1" applyBorder="1" applyAlignment="1">
      <alignment horizontal="center"/>
    </xf>
    <xf numFmtId="0" fontId="0" fillId="0" borderId="22"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13" fillId="24" borderId="19" xfId="0" applyFont="1" applyFill="1" applyBorder="1" applyAlignment="1">
      <alignment horizontal="center" vertical="center"/>
    </xf>
    <xf numFmtId="0" fontId="13" fillId="24" borderId="6" xfId="0" applyFont="1" applyFill="1" applyBorder="1" applyAlignment="1">
      <alignment horizontal="center" vertical="center"/>
    </xf>
    <xf numFmtId="0" fontId="11" fillId="24" borderId="6" xfId="0" applyFont="1" applyFill="1" applyBorder="1" applyAlignment="1">
      <alignment horizontal="left" wrapText="1"/>
    </xf>
    <xf numFmtId="0" fontId="11" fillId="24" borderId="15" xfId="0" applyFont="1" applyFill="1" applyBorder="1" applyAlignment="1">
      <alignment horizontal="left" wrapText="1"/>
    </xf>
    <xf numFmtId="17" fontId="11" fillId="24" borderId="6" xfId="0" applyNumberFormat="1" applyFont="1" applyFill="1" applyBorder="1" applyAlignment="1">
      <alignment horizontal="center" vertical="center"/>
    </xf>
    <xf numFmtId="0" fontId="11" fillId="24" borderId="19" xfId="0" applyFont="1" applyFill="1" applyBorder="1" applyAlignment="1">
      <alignment horizontal="center" vertical="center" wrapText="1"/>
    </xf>
    <xf numFmtId="0" fontId="13" fillId="24" borderId="26" xfId="0" applyFont="1" applyFill="1" applyBorder="1" applyAlignment="1">
      <alignment horizontal="center"/>
    </xf>
    <xf numFmtId="0" fontId="13" fillId="24" borderId="27" xfId="0" applyFont="1" applyFill="1" applyBorder="1" applyAlignment="1">
      <alignment horizontal="center"/>
    </xf>
    <xf numFmtId="0" fontId="9" fillId="24" borderId="6"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9" fillId="24" borderId="3" xfId="0" applyFont="1" applyFill="1" applyBorder="1" applyAlignment="1">
      <alignment horizontal="center" vertical="center" wrapText="1"/>
    </xf>
    <xf numFmtId="0" fontId="0" fillId="24" borderId="12" xfId="0" applyFill="1" applyBorder="1" applyAlignment="1">
      <alignment horizontal="center"/>
    </xf>
    <xf numFmtId="0" fontId="11" fillId="24" borderId="3" xfId="26" applyFont="1" applyFill="1" applyBorder="1" applyAlignment="1">
      <alignment horizontal="center"/>
    </xf>
    <xf numFmtId="0" fontId="11" fillId="24" borderId="2" xfId="26" applyFont="1" applyFill="1" applyBorder="1" applyAlignment="1">
      <alignment horizontal="center"/>
    </xf>
    <xf numFmtId="0" fontId="11" fillId="24" borderId="6" xfId="26" applyFont="1" applyFill="1" applyBorder="1" applyAlignment="1">
      <alignment horizontal="center"/>
    </xf>
    <xf numFmtId="0" fontId="2" fillId="0" borderId="0" xfId="26" applyFont="1" applyAlignment="1">
      <alignment horizontal="center"/>
    </xf>
    <xf numFmtId="0" fontId="11" fillId="24" borderId="22" xfId="26" applyFont="1" applyFill="1" applyBorder="1" applyAlignment="1">
      <alignment horizontal="center" vertical="center" wrapText="1"/>
    </xf>
    <xf numFmtId="0" fontId="11" fillId="24" borderId="23" xfId="26" applyFont="1" applyFill="1" applyBorder="1" applyAlignment="1">
      <alignment horizontal="center" vertical="center"/>
    </xf>
    <xf numFmtId="0" fontId="11" fillId="24" borderId="19"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22" xfId="25" applyFont="1" applyFill="1" applyBorder="1" applyAlignment="1">
      <alignment horizontal="center" vertical="center" wrapText="1"/>
    </xf>
    <xf numFmtId="0" fontId="11" fillId="24" borderId="23" xfId="25" applyFont="1" applyFill="1" applyBorder="1" applyAlignment="1">
      <alignment horizontal="center" vertical="center"/>
    </xf>
    <xf numFmtId="0" fontId="11" fillId="24" borderId="19" xfId="25" applyFont="1" applyFill="1" applyBorder="1" applyAlignment="1">
      <alignment horizontal="center" vertical="center"/>
    </xf>
    <xf numFmtId="3" fontId="13" fillId="24" borderId="13" xfId="0" applyNumberFormat="1" applyFont="1" applyFill="1" applyBorder="1" applyAlignment="1">
      <alignment horizontal="center"/>
    </xf>
    <xf numFmtId="3" fontId="13" fillId="24" borderId="14" xfId="0" applyNumberFormat="1" applyFont="1" applyFill="1" applyBorder="1" applyAlignment="1">
      <alignment horizontal="center"/>
    </xf>
    <xf numFmtId="0" fontId="11" fillId="24" borderId="20" xfId="0" applyFont="1" applyFill="1" applyBorder="1" applyAlignment="1">
      <alignment horizontal="center" vertical="center" wrapText="1"/>
    </xf>
    <xf numFmtId="0" fontId="11" fillId="24" borderId="34" xfId="0" applyFont="1" applyFill="1" applyBorder="1" applyAlignment="1">
      <alignment horizontal="center" vertical="center" wrapText="1"/>
    </xf>
    <xf numFmtId="0" fontId="11" fillId="24" borderId="7"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 IANUARIE 2026
</a:t>
            </a:r>
          </a:p>
        </c:rich>
      </c:tx>
      <c:layout>
        <c:manualLayout>
          <c:xMode val="edge"/>
          <c:yMode val="edge"/>
          <c:x val="0.37438565998648166"/>
          <c:y val="4.418985270049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1"/>
            </a:solidFill>
          </c:spPr>
          <c:dPt>
            <c:idx val="0"/>
            <c:bubble3D val="0"/>
            <c:explosion val="8"/>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99A7-4FFF-BF95-00FD62349E91}"/>
              </c:ext>
            </c:extLst>
          </c:dPt>
          <c:dPt>
            <c:idx val="1"/>
            <c:bubble3D val="0"/>
            <c:spPr>
              <a:solidFill>
                <a:schemeClr val="accent1"/>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99A7-4FFF-BF95-00FD62349E91}"/>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9A7-4FFF-BF95-00FD62349E91}"/>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9A7-4FFF-BF95-00FD62349E9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rp_sexe_0126!$E$4:$F$4</c:f>
              <c:strCache>
                <c:ptCount val="2"/>
                <c:pt idx="0">
                  <c:v>femei</c:v>
                </c:pt>
                <c:pt idx="1">
                  <c:v>barbati</c:v>
                </c:pt>
              </c:strCache>
            </c:strRef>
          </c:cat>
          <c:val>
            <c:numRef>
              <c:f>rp_sexe_0126!$E$12:$F$12</c:f>
              <c:numCache>
                <c:formatCode>#,##0</c:formatCode>
                <c:ptCount val="2"/>
                <c:pt idx="0">
                  <c:v>4050534</c:v>
                </c:pt>
                <c:pt idx="1">
                  <c:v>4439468</c:v>
                </c:pt>
              </c:numCache>
            </c:numRef>
          </c:val>
          <c:extLst>
            <c:ext xmlns:c16="http://schemas.microsoft.com/office/drawing/2014/chart" uri="{C3380CC4-5D6E-409C-BE32-E72D297353CC}">
              <c16:uniqueId val="{00000004-99A7-4FFF-BF95-00FD62349E91}"/>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4">
        <a:lumMod val="40000"/>
        <a:lumOff val="6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IANUARIE 2026
</a:t>
            </a:r>
          </a:p>
        </c:rich>
      </c:tx>
      <c:layout>
        <c:manualLayout>
          <c:xMode val="edge"/>
          <c:yMode val="edge"/>
          <c:x val="0.30018634225343688"/>
          <c:y val="5.7776271116795334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rp_varste_sexe_0126!$E$5:$H$5</c:f>
              <c:strCache>
                <c:ptCount val="4"/>
                <c:pt idx="0">
                  <c:v>15-25 ani</c:v>
                </c:pt>
                <c:pt idx="1">
                  <c:v>25-35 ani</c:v>
                </c:pt>
                <c:pt idx="2">
                  <c:v>35-45 ani</c:v>
                </c:pt>
                <c:pt idx="3">
                  <c:v>peste 45 de ani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0.14560910978564653"/>
                  <c:y val="-3.0387023539865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BE-4D7B-BFE9-8E4B08581C58}"/>
                </c:ext>
              </c:extLst>
            </c:dLbl>
            <c:dLbl>
              <c:idx val="1"/>
              <c:layout>
                <c:manualLayout>
                  <c:x val="-0.26464985994397761"/>
                  <c:y val="-2.51156961544190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BE-4D7B-BFE9-8E4B08581C58}"/>
                </c:ext>
              </c:extLst>
            </c:dLbl>
            <c:dLbl>
              <c:idx val="2"/>
              <c:layout>
                <c:manualLayout>
                  <c:x val="-0.35297318927571031"/>
                  <c:y val="-2.902096142091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BE-4D7B-BFE9-8E4B08581C58}"/>
                </c:ext>
              </c:extLst>
            </c:dLbl>
            <c:dLbl>
              <c:idx val="3"/>
              <c:layout>
                <c:manualLayout>
                  <c:x val="-0.41997737677748265"/>
                  <c:y val="-2.1859048440862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BE-4D7B-BFE9-8E4B08581C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rp_varste_sexe_0126!$E$5:$H$5</c:f>
              <c:strCache>
                <c:ptCount val="4"/>
                <c:pt idx="0">
                  <c:v>15-25 ani</c:v>
                </c:pt>
                <c:pt idx="1">
                  <c:v>25-35 ani</c:v>
                </c:pt>
                <c:pt idx="2">
                  <c:v>35-45 ani</c:v>
                </c:pt>
                <c:pt idx="3">
                  <c:v>peste 45 de ani</c:v>
                </c:pt>
              </c:strCache>
            </c:strRef>
          </c:cat>
          <c:val>
            <c:numRef>
              <c:f>rp_varste_sexe_0126!$E$14:$H$14</c:f>
              <c:numCache>
                <c:formatCode>#,##0</c:formatCode>
                <c:ptCount val="4"/>
                <c:pt idx="0">
                  <c:v>623876</c:v>
                </c:pt>
                <c:pt idx="1">
                  <c:v>1873215</c:v>
                </c:pt>
                <c:pt idx="2">
                  <c:v>2815941</c:v>
                </c:pt>
                <c:pt idx="3">
                  <c:v>3176970</c:v>
                </c:pt>
              </c:numCache>
            </c:numRef>
          </c:val>
          <c:extLst>
            <c:ext xmlns:c16="http://schemas.microsoft.com/office/drawing/2014/chart" uri="{C3380CC4-5D6E-409C-BE32-E72D297353CC}">
              <c16:uniqueId val="{00000004-A9BE-4D7B-BFE9-8E4B08581C58}"/>
            </c:ext>
          </c:extLst>
        </c:ser>
        <c:dLbls>
          <c:showLegendKey val="0"/>
          <c:showVal val="0"/>
          <c:showCatName val="0"/>
          <c:showSerName val="0"/>
          <c:showPercent val="0"/>
          <c:showBubbleSize val="0"/>
        </c:dLbls>
        <c:gapWidth val="150"/>
        <c:shape val="box"/>
        <c:axId val="718042927"/>
        <c:axId val="1"/>
        <c:axId val="0"/>
      </c:bar3DChart>
      <c:catAx>
        <c:axId val="718042927"/>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718042927"/>
        <c:crosses val="autoZero"/>
        <c:crossBetween val="between"/>
      </c:valAx>
      <c:spPr>
        <a:noFill/>
        <a:ln>
          <a:noFill/>
        </a:ln>
        <a:effectLst/>
      </c:spPr>
    </c:plotArea>
    <c:plotVisOnly val="1"/>
    <c:dispBlanksAs val="gap"/>
    <c:showDLblsOverMax val="0"/>
  </c:chart>
  <c:spPr>
    <a:solidFill>
      <a:schemeClr val="accent4">
        <a:lumMod val="40000"/>
        <a:lumOff val="6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9</xdr:col>
      <xdr:colOff>44457</xdr:colOff>
      <xdr:row>39</xdr:row>
      <xdr:rowOff>137509</xdr:rowOff>
    </xdr:to>
    <xdr:pic>
      <xdr:nvPicPr>
        <xdr:cNvPr id="2" name="Picture 1">
          <a:extLst>
            <a:ext uri="{FF2B5EF4-FFF2-40B4-BE49-F238E27FC236}">
              <a16:creationId xmlns:a16="http://schemas.microsoft.com/office/drawing/2014/main" id="{73077369-EB06-4F6B-B765-04EB19D5D6F2}"/>
            </a:ext>
          </a:extLst>
        </xdr:cNvPr>
        <xdr:cNvPicPr>
          <a:picLocks noChangeAspect="1"/>
        </xdr:cNvPicPr>
      </xdr:nvPicPr>
      <xdr:blipFill>
        <a:blip xmlns:r="http://schemas.openxmlformats.org/officeDocument/2006/relationships" r:embed="rId1"/>
        <a:stretch>
          <a:fillRect/>
        </a:stretch>
      </xdr:blipFill>
      <xdr:spPr>
        <a:xfrm>
          <a:off x="609600" y="9391650"/>
          <a:ext cx="7407282" cy="402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144590</xdr:colOff>
      <xdr:row>29</xdr:row>
      <xdr:rowOff>95567</xdr:rowOff>
    </xdr:to>
    <xdr:pic>
      <xdr:nvPicPr>
        <xdr:cNvPr id="2" name="Picture 1">
          <a:extLst>
            <a:ext uri="{FF2B5EF4-FFF2-40B4-BE49-F238E27FC236}">
              <a16:creationId xmlns:a16="http://schemas.microsoft.com/office/drawing/2014/main" id="{A1A5232F-CA70-4E68-85C7-E570B9059ED3}"/>
            </a:ext>
          </a:extLst>
        </xdr:cNvPr>
        <xdr:cNvPicPr>
          <a:picLocks noChangeAspect="1"/>
        </xdr:cNvPicPr>
      </xdr:nvPicPr>
      <xdr:blipFill>
        <a:blip xmlns:r="http://schemas.openxmlformats.org/officeDocument/2006/relationships" r:embed="rId1"/>
        <a:stretch>
          <a:fillRect/>
        </a:stretch>
      </xdr:blipFill>
      <xdr:spPr>
        <a:xfrm>
          <a:off x="609600" y="2209800"/>
          <a:ext cx="6602540" cy="3657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226913</xdr:colOff>
      <xdr:row>29</xdr:row>
      <xdr:rowOff>34602</xdr:rowOff>
    </xdr:to>
    <xdr:pic>
      <xdr:nvPicPr>
        <xdr:cNvPr id="2" name="Picture 1">
          <a:extLst>
            <a:ext uri="{FF2B5EF4-FFF2-40B4-BE49-F238E27FC236}">
              <a16:creationId xmlns:a16="http://schemas.microsoft.com/office/drawing/2014/main" id="{201F3365-B9E0-45E9-AA8B-E061ED68985D}"/>
            </a:ext>
          </a:extLst>
        </xdr:cNvPr>
        <xdr:cNvPicPr>
          <a:picLocks noChangeAspect="1"/>
        </xdr:cNvPicPr>
      </xdr:nvPicPr>
      <xdr:blipFill>
        <a:blip xmlns:r="http://schemas.openxmlformats.org/officeDocument/2006/relationships" r:embed="rId1"/>
        <a:stretch>
          <a:fillRect/>
        </a:stretch>
      </xdr:blipFill>
      <xdr:spPr>
        <a:xfrm>
          <a:off x="609600" y="2362200"/>
          <a:ext cx="6913463" cy="3596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1" y="1"/>
    <xdr:ext cx="7924800" cy="4857750"/>
    <xdr:graphicFrame macro="">
      <xdr:nvGraphicFramePr>
        <xdr:cNvPr id="2" name="Chart 1">
          <a:extLst>
            <a:ext uri="{FF2B5EF4-FFF2-40B4-BE49-F238E27FC236}">
              <a16:creationId xmlns:a16="http://schemas.microsoft.com/office/drawing/2014/main" id="{A90396EA-364B-418C-818F-9D7AD3EB123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9525</xdr:rowOff>
    </xdr:to>
    <xdr:graphicFrame macro="">
      <xdr:nvGraphicFramePr>
        <xdr:cNvPr id="2" name="Chart 1">
          <a:extLst>
            <a:ext uri="{FF2B5EF4-FFF2-40B4-BE49-F238E27FC236}">
              <a16:creationId xmlns:a16="http://schemas.microsoft.com/office/drawing/2014/main" id="{4CE59937-390A-4D50-A266-56E7E8750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H24" sqref="H24"/>
    </sheetView>
  </sheetViews>
  <sheetFormatPr defaultRowHeight="12.75" x14ac:dyDescent="0.2"/>
  <cols>
    <col min="2" max="2" width="6.28515625" customWidth="1"/>
    <col min="3" max="3" width="18.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6.25" customHeight="1" x14ac:dyDescent="0.2">
      <c r="B2" s="106" t="s">
        <v>218</v>
      </c>
      <c r="C2" s="107"/>
      <c r="D2" s="107"/>
      <c r="E2" s="107"/>
      <c r="F2" s="107"/>
      <c r="G2" s="107"/>
      <c r="H2" s="107"/>
      <c r="I2" s="107"/>
      <c r="J2" s="107"/>
      <c r="K2" s="108"/>
    </row>
    <row r="3" spans="2:11" s="5" customFormat="1" ht="76.5" customHeight="1" x14ac:dyDescent="0.2">
      <c r="B3" s="112" t="s">
        <v>45</v>
      </c>
      <c r="C3" s="105" t="s">
        <v>29</v>
      </c>
      <c r="D3" s="109" t="s">
        <v>139</v>
      </c>
      <c r="E3" s="109" t="s">
        <v>154</v>
      </c>
      <c r="F3" s="109" t="s">
        <v>155</v>
      </c>
      <c r="G3" s="109"/>
      <c r="H3" s="109"/>
      <c r="I3" s="109" t="s">
        <v>156</v>
      </c>
      <c r="J3" s="110" t="s">
        <v>0</v>
      </c>
      <c r="K3" s="111" t="s">
        <v>1</v>
      </c>
    </row>
    <row r="4" spans="2:11" s="5" customFormat="1" ht="56.25" customHeight="1" x14ac:dyDescent="0.2">
      <c r="B4" s="112" t="s">
        <v>45</v>
      </c>
      <c r="C4" s="105"/>
      <c r="D4" s="109"/>
      <c r="E4" s="109"/>
      <c r="F4" s="32" t="s">
        <v>43</v>
      </c>
      <c r="G4" s="32" t="s">
        <v>2</v>
      </c>
      <c r="H4" s="32" t="s">
        <v>3</v>
      </c>
      <c r="I4" s="109"/>
      <c r="J4" s="110"/>
      <c r="K4" s="111"/>
    </row>
    <row r="5" spans="2:11" s="6" customFormat="1" ht="13.5" hidden="1" customHeight="1" x14ac:dyDescent="0.2">
      <c r="B5" s="23"/>
      <c r="C5" s="21"/>
      <c r="D5" s="22" t="s">
        <v>144</v>
      </c>
      <c r="E5" s="22" t="s">
        <v>10</v>
      </c>
      <c r="F5" s="22" t="s">
        <v>11</v>
      </c>
      <c r="G5" s="22" t="s">
        <v>12</v>
      </c>
      <c r="H5" s="22" t="s">
        <v>13</v>
      </c>
      <c r="I5" s="21"/>
      <c r="J5" s="27" t="s">
        <v>14</v>
      </c>
      <c r="K5" s="28"/>
    </row>
    <row r="6" spans="2:11" ht="15" x14ac:dyDescent="0.25">
      <c r="B6" s="37">
        <v>1</v>
      </c>
      <c r="C6" s="38" t="s">
        <v>39</v>
      </c>
      <c r="D6" s="39">
        <v>1173576</v>
      </c>
      <c r="E6" s="39">
        <v>1234432</v>
      </c>
      <c r="F6" s="39">
        <v>252308536</v>
      </c>
      <c r="G6" s="39">
        <v>245902562</v>
      </c>
      <c r="H6" s="39">
        <v>6405974</v>
      </c>
      <c r="I6" s="39">
        <f t="shared" ref="I6:I12" si="0">F6/$C$15</f>
        <v>49530533.176285826</v>
      </c>
      <c r="J6" s="39">
        <v>5176632116</v>
      </c>
      <c r="K6" s="40">
        <f t="shared" ref="K6:K12" si="1">J6/$C$15</f>
        <v>1016221459.7565763</v>
      </c>
    </row>
    <row r="7" spans="2:11" ht="15" x14ac:dyDescent="0.25">
      <c r="B7" s="41">
        <v>2</v>
      </c>
      <c r="C7" s="38" t="s">
        <v>4</v>
      </c>
      <c r="D7" s="39">
        <v>1717844</v>
      </c>
      <c r="E7" s="39">
        <v>1809351</v>
      </c>
      <c r="F7" s="39">
        <v>363617951</v>
      </c>
      <c r="G7" s="39">
        <v>355015810</v>
      </c>
      <c r="H7" s="39">
        <v>8602141</v>
      </c>
      <c r="I7" s="39">
        <f t="shared" si="0"/>
        <v>71381615.822536319</v>
      </c>
      <c r="J7" s="39">
        <v>7473594994</v>
      </c>
      <c r="K7" s="40">
        <f t="shared" si="1"/>
        <v>1467136826.4625049</v>
      </c>
    </row>
    <row r="8" spans="2:11" ht="15" x14ac:dyDescent="0.25">
      <c r="B8" s="41">
        <v>3</v>
      </c>
      <c r="C8" s="42" t="s">
        <v>41</v>
      </c>
      <c r="D8" s="39">
        <v>832542</v>
      </c>
      <c r="E8" s="39">
        <v>868560</v>
      </c>
      <c r="F8" s="39">
        <v>157787061</v>
      </c>
      <c r="G8" s="39">
        <v>153053629</v>
      </c>
      <c r="H8" s="39">
        <v>4733432</v>
      </c>
      <c r="I8" s="39">
        <f t="shared" si="0"/>
        <v>30975080.683156654</v>
      </c>
      <c r="J8" s="39">
        <v>3222013553</v>
      </c>
      <c r="K8" s="40">
        <f t="shared" si="1"/>
        <v>632511494.50333726</v>
      </c>
    </row>
    <row r="9" spans="2:11" ht="15" x14ac:dyDescent="0.25">
      <c r="B9" s="41">
        <v>4</v>
      </c>
      <c r="C9" s="42" t="s">
        <v>42</v>
      </c>
      <c r="D9" s="39">
        <v>621459</v>
      </c>
      <c r="E9" s="39">
        <v>645701</v>
      </c>
      <c r="F9" s="39">
        <v>112303356</v>
      </c>
      <c r="G9" s="39">
        <v>108571768</v>
      </c>
      <c r="H9" s="39">
        <v>3731588</v>
      </c>
      <c r="I9" s="39">
        <f t="shared" si="0"/>
        <v>22046202.591283862</v>
      </c>
      <c r="J9" s="39">
        <v>2285611589</v>
      </c>
      <c r="K9" s="40">
        <f t="shared" si="1"/>
        <v>448687002.1594032</v>
      </c>
    </row>
    <row r="10" spans="2:11" ht="15" x14ac:dyDescent="0.25">
      <c r="B10" s="41">
        <v>5</v>
      </c>
      <c r="C10" s="42" t="s">
        <v>5</v>
      </c>
      <c r="D10" s="39">
        <v>1083872</v>
      </c>
      <c r="E10" s="39">
        <v>1132059</v>
      </c>
      <c r="F10" s="39">
        <v>203609311</v>
      </c>
      <c r="G10" s="39">
        <v>198201041</v>
      </c>
      <c r="H10" s="39">
        <v>5408270</v>
      </c>
      <c r="I10" s="39">
        <f t="shared" si="0"/>
        <v>39970418.335296422</v>
      </c>
      <c r="J10" s="39">
        <v>4172423946</v>
      </c>
      <c r="K10" s="40">
        <f t="shared" si="1"/>
        <v>819085972.90930498</v>
      </c>
    </row>
    <row r="11" spans="2:11" ht="15" x14ac:dyDescent="0.25">
      <c r="B11" s="41">
        <v>6</v>
      </c>
      <c r="C11" s="42" t="s">
        <v>6</v>
      </c>
      <c r="D11" s="39">
        <v>925540</v>
      </c>
      <c r="E11" s="39">
        <v>967831</v>
      </c>
      <c r="F11" s="39">
        <v>180448193</v>
      </c>
      <c r="G11" s="39">
        <v>175443406</v>
      </c>
      <c r="H11" s="39">
        <v>5004787</v>
      </c>
      <c r="I11" s="39">
        <f t="shared" si="0"/>
        <v>35423673.537495092</v>
      </c>
      <c r="J11" s="39">
        <v>3693351564</v>
      </c>
      <c r="K11" s="40">
        <f t="shared" si="1"/>
        <v>725039568.90459359</v>
      </c>
    </row>
    <row r="12" spans="2:11" ht="15" x14ac:dyDescent="0.25">
      <c r="B12" s="41">
        <v>7</v>
      </c>
      <c r="C12" s="42" t="s">
        <v>38</v>
      </c>
      <c r="D12" s="39">
        <v>2135169</v>
      </c>
      <c r="E12" s="39">
        <v>2268333</v>
      </c>
      <c r="F12" s="39">
        <v>541023802</v>
      </c>
      <c r="G12" s="39">
        <v>528956554</v>
      </c>
      <c r="H12" s="39">
        <v>12067248</v>
      </c>
      <c r="I12" s="39">
        <f t="shared" si="0"/>
        <v>106208049.07734589</v>
      </c>
      <c r="J12" s="39">
        <v>11135417191</v>
      </c>
      <c r="K12" s="40">
        <f t="shared" si="1"/>
        <v>2185986884.7663918</v>
      </c>
    </row>
    <row r="13" spans="2:11" ht="15.75" thickBot="1" x14ac:dyDescent="0.3">
      <c r="B13" s="33" t="s">
        <v>46</v>
      </c>
      <c r="C13" s="34"/>
      <c r="D13" s="35">
        <f t="shared" ref="D13:K13" si="2">SUM(D6:D12)</f>
        <v>8490002</v>
      </c>
      <c r="E13" s="35">
        <f t="shared" si="2"/>
        <v>8926267</v>
      </c>
      <c r="F13" s="35">
        <f t="shared" si="2"/>
        <v>1811098210</v>
      </c>
      <c r="G13" s="35">
        <f t="shared" si="2"/>
        <v>1765144770</v>
      </c>
      <c r="H13" s="35">
        <f t="shared" si="2"/>
        <v>45953440</v>
      </c>
      <c r="I13" s="35">
        <f t="shared" si="2"/>
        <v>355535573.22340012</v>
      </c>
      <c r="J13" s="35">
        <f t="shared" si="2"/>
        <v>37159044953</v>
      </c>
      <c r="K13" s="36">
        <f t="shared" si="2"/>
        <v>7294669209.4621115</v>
      </c>
    </row>
    <row r="15" spans="2:11" s="12" customFormat="1" x14ac:dyDescent="0.2">
      <c r="B15" s="29" t="s">
        <v>219</v>
      </c>
      <c r="C15" s="30">
        <v>5.0940000000000003</v>
      </c>
      <c r="J15" s="13"/>
      <c r="K15" s="13"/>
    </row>
    <row r="16" spans="2:11" x14ac:dyDescent="0.2">
      <c r="B16" s="31"/>
      <c r="C16" s="31" t="s">
        <v>216</v>
      </c>
    </row>
    <row r="17" spans="7:7" x14ac:dyDescent="0.2">
      <c r="G17" s="19"/>
    </row>
    <row r="18" spans="7:7" x14ac:dyDescent="0.2">
      <c r="G18" s="19"/>
    </row>
    <row r="19" spans="7:7" x14ac:dyDescent="0.2">
      <c r="G19" s="19"/>
    </row>
    <row r="20" spans="7:7" x14ac:dyDescent="0.2">
      <c r="G20" s="19"/>
    </row>
    <row r="21" spans="7:7" x14ac:dyDescent="0.2">
      <c r="G21" s="19"/>
    </row>
    <row r="22" spans="7:7" x14ac:dyDescent="0.2">
      <c r="G22" s="19"/>
    </row>
    <row r="23" spans="7:7" x14ac:dyDescent="0.2">
      <c r="G23" s="19"/>
    </row>
    <row r="24" spans="7:7" x14ac:dyDescent="0.2">
      <c r="G24" s="19"/>
    </row>
    <row r="25" spans="7:7" x14ac:dyDescent="0.2">
      <c r="G25" s="19"/>
    </row>
    <row r="26" spans="7:7" x14ac:dyDescent="0.2">
      <c r="G26" s="19"/>
    </row>
    <row r="27" spans="7:7" x14ac:dyDescent="0.2">
      <c r="G27" s="19"/>
    </row>
    <row r="28" spans="7:7" x14ac:dyDescent="0.2">
      <c r="G28" s="19"/>
    </row>
    <row r="29" spans="7:7" x14ac:dyDescent="0.2">
      <c r="G29" s="19"/>
    </row>
    <row r="30" spans="7:7" x14ac:dyDescent="0.2">
      <c r="G30" s="19"/>
    </row>
    <row r="31" spans="7:7" x14ac:dyDescent="0.2">
      <c r="G31" s="19"/>
    </row>
  </sheetData>
  <mergeCells count="9">
    <mergeCell ref="C3:C4"/>
    <mergeCell ref="B2:K2"/>
    <mergeCell ref="D3:D4"/>
    <mergeCell ref="E3:E4"/>
    <mergeCell ref="J3:J4"/>
    <mergeCell ref="F3:H3"/>
    <mergeCell ref="K3:K4"/>
    <mergeCell ref="I3:I4"/>
    <mergeCell ref="B3:B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E60" sqref="E60"/>
    </sheetView>
  </sheetViews>
  <sheetFormatPr defaultRowHeight="15" x14ac:dyDescent="0.2"/>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x14ac:dyDescent="0.25"/>
    <row r="2" spans="2:5" ht="57" customHeight="1" x14ac:dyDescent="0.2">
      <c r="B2" s="159" t="s">
        <v>276</v>
      </c>
      <c r="C2" s="160"/>
      <c r="D2" s="160"/>
      <c r="E2" s="161"/>
    </row>
    <row r="3" spans="2:5" x14ac:dyDescent="0.2">
      <c r="B3" s="155" t="s">
        <v>47</v>
      </c>
      <c r="C3" s="156"/>
      <c r="D3" s="156" t="s">
        <v>48</v>
      </c>
      <c r="E3" s="157"/>
    </row>
    <row r="4" spans="2:5" x14ac:dyDescent="0.2">
      <c r="B4" s="88" t="s">
        <v>49</v>
      </c>
      <c r="C4" s="89" t="s">
        <v>50</v>
      </c>
      <c r="D4" s="89" t="s">
        <v>51</v>
      </c>
      <c r="E4" s="90" t="s">
        <v>52</v>
      </c>
    </row>
    <row r="5" spans="2:5" ht="15.75" x14ac:dyDescent="0.25">
      <c r="B5" s="95"/>
      <c r="C5" s="96" t="s">
        <v>53</v>
      </c>
      <c r="D5" s="39">
        <v>73585</v>
      </c>
      <c r="E5" s="94">
        <f t="shared" ref="E5:E48" si="0">D5/$D$48</f>
        <v>8.6672535530615893E-3</v>
      </c>
    </row>
    <row r="6" spans="2:5" ht="15.75" x14ac:dyDescent="0.25">
      <c r="B6" s="95" t="s">
        <v>54</v>
      </c>
      <c r="C6" s="96" t="s">
        <v>55</v>
      </c>
      <c r="D6" s="39">
        <v>68000</v>
      </c>
      <c r="E6" s="94">
        <f t="shared" si="0"/>
        <v>8.0094209636228583E-3</v>
      </c>
    </row>
    <row r="7" spans="2:5" ht="15.75" x14ac:dyDescent="0.25">
      <c r="B7" s="95" t="s">
        <v>56</v>
      </c>
      <c r="C7" s="96" t="s">
        <v>57</v>
      </c>
      <c r="D7" s="39">
        <v>96965</v>
      </c>
      <c r="E7" s="94">
        <f t="shared" si="0"/>
        <v>1.1421080937318978E-2</v>
      </c>
    </row>
    <row r="8" spans="2:5" ht="15.75" x14ac:dyDescent="0.25">
      <c r="B8" s="95" t="s">
        <v>58</v>
      </c>
      <c r="C8" s="96" t="s">
        <v>59</v>
      </c>
      <c r="D8" s="39">
        <v>118114</v>
      </c>
      <c r="E8" s="94">
        <f t="shared" si="0"/>
        <v>1.3912128642608093E-2</v>
      </c>
    </row>
    <row r="9" spans="2:5" ht="15.75" x14ac:dyDescent="0.25">
      <c r="B9" s="95" t="s">
        <v>60</v>
      </c>
      <c r="C9" s="96" t="s">
        <v>61</v>
      </c>
      <c r="D9" s="39">
        <v>105482</v>
      </c>
      <c r="E9" s="94">
        <f t="shared" si="0"/>
        <v>1.2424260913012741E-2</v>
      </c>
    </row>
    <row r="10" spans="2:5" ht="15.75" x14ac:dyDescent="0.25">
      <c r="B10" s="95" t="s">
        <v>62</v>
      </c>
      <c r="C10" s="96" t="s">
        <v>63</v>
      </c>
      <c r="D10" s="39">
        <v>161404</v>
      </c>
      <c r="E10" s="94">
        <f t="shared" si="0"/>
        <v>1.9011067370773294E-2</v>
      </c>
    </row>
    <row r="11" spans="2:5" ht="15.75" x14ac:dyDescent="0.25">
      <c r="B11" s="95" t="s">
        <v>64</v>
      </c>
      <c r="C11" s="96" t="s">
        <v>65</v>
      </c>
      <c r="D11" s="39">
        <v>71388</v>
      </c>
      <c r="E11" s="94">
        <f t="shared" si="0"/>
        <v>8.4084785845751266E-3</v>
      </c>
    </row>
    <row r="12" spans="2:5" ht="15.75" x14ac:dyDescent="0.25">
      <c r="B12" s="95" t="s">
        <v>66</v>
      </c>
      <c r="C12" s="96" t="s">
        <v>67</v>
      </c>
      <c r="D12" s="39">
        <v>59559</v>
      </c>
      <c r="E12" s="94">
        <f t="shared" si="0"/>
        <v>7.0151926937119689E-3</v>
      </c>
    </row>
    <row r="13" spans="2:5" ht="15.75" x14ac:dyDescent="0.25">
      <c r="B13" s="95" t="s">
        <v>68</v>
      </c>
      <c r="C13" s="96" t="s">
        <v>69</v>
      </c>
      <c r="D13" s="39">
        <v>137141</v>
      </c>
      <c r="E13" s="94">
        <f t="shared" si="0"/>
        <v>1.6153235299591215E-2</v>
      </c>
    </row>
    <row r="14" spans="2:5" ht="15.75" x14ac:dyDescent="0.25">
      <c r="B14" s="95" t="s">
        <v>70</v>
      </c>
      <c r="C14" s="96" t="s">
        <v>71</v>
      </c>
      <c r="D14" s="39">
        <v>45170</v>
      </c>
      <c r="E14" s="94">
        <f t="shared" si="0"/>
        <v>5.3203756606888903E-3</v>
      </c>
    </row>
    <row r="15" spans="2:5" ht="15.75" x14ac:dyDescent="0.25">
      <c r="B15" s="95" t="s">
        <v>72</v>
      </c>
      <c r="C15" s="96" t="s">
        <v>73</v>
      </c>
      <c r="D15" s="39">
        <v>69689</v>
      </c>
      <c r="E15" s="94">
        <f t="shared" si="0"/>
        <v>8.2083608460869623E-3</v>
      </c>
    </row>
    <row r="16" spans="2:5" ht="15.75" x14ac:dyDescent="0.25">
      <c r="B16" s="95" t="s">
        <v>74</v>
      </c>
      <c r="C16" s="96" t="s">
        <v>75</v>
      </c>
      <c r="D16" s="39">
        <v>46248</v>
      </c>
      <c r="E16" s="94">
        <f t="shared" si="0"/>
        <v>5.4473485400827939E-3</v>
      </c>
    </row>
    <row r="17" spans="2:5" ht="15.75" x14ac:dyDescent="0.25">
      <c r="B17" s="95" t="s">
        <v>76</v>
      </c>
      <c r="C17" s="96" t="s">
        <v>77</v>
      </c>
      <c r="D17" s="39">
        <v>228729</v>
      </c>
      <c r="E17" s="94">
        <f t="shared" si="0"/>
        <v>2.6940983052771955E-2</v>
      </c>
    </row>
    <row r="18" spans="2:5" ht="15.75" x14ac:dyDescent="0.25">
      <c r="B18" s="95" t="s">
        <v>78</v>
      </c>
      <c r="C18" s="96" t="s">
        <v>79</v>
      </c>
      <c r="D18" s="39">
        <v>182001</v>
      </c>
      <c r="E18" s="94">
        <f t="shared" si="0"/>
        <v>2.1437097423534175E-2</v>
      </c>
    </row>
    <row r="19" spans="2:5" ht="15.75" x14ac:dyDescent="0.25">
      <c r="B19" s="95" t="s">
        <v>80</v>
      </c>
      <c r="C19" s="96" t="s">
        <v>81</v>
      </c>
      <c r="D19" s="39">
        <v>56381</v>
      </c>
      <c r="E19" s="94">
        <f t="shared" si="0"/>
        <v>6.6408700492650062E-3</v>
      </c>
    </row>
    <row r="20" spans="2:5" ht="15.75" x14ac:dyDescent="0.25">
      <c r="B20" s="95" t="s">
        <v>82</v>
      </c>
      <c r="C20" s="96" t="s">
        <v>83</v>
      </c>
      <c r="D20" s="39">
        <v>67387</v>
      </c>
      <c r="E20" s="94">
        <f t="shared" si="0"/>
        <v>7.9372183893478467E-3</v>
      </c>
    </row>
    <row r="21" spans="2:5" ht="15.75" x14ac:dyDescent="0.25">
      <c r="B21" s="95" t="s">
        <v>84</v>
      </c>
      <c r="C21" s="96" t="s">
        <v>85</v>
      </c>
      <c r="D21" s="39">
        <v>131529</v>
      </c>
      <c r="E21" s="94">
        <f t="shared" si="0"/>
        <v>1.5492222498887515E-2</v>
      </c>
    </row>
    <row r="22" spans="2:5" ht="15.75" x14ac:dyDescent="0.25">
      <c r="B22" s="95" t="s">
        <v>86</v>
      </c>
      <c r="C22" s="96" t="s">
        <v>87</v>
      </c>
      <c r="D22" s="39">
        <v>122542</v>
      </c>
      <c r="E22" s="94">
        <f t="shared" si="0"/>
        <v>1.4433683290062829E-2</v>
      </c>
    </row>
    <row r="23" spans="2:5" ht="15.75" x14ac:dyDescent="0.25">
      <c r="B23" s="95" t="s">
        <v>88</v>
      </c>
      <c r="C23" s="96" t="s">
        <v>89</v>
      </c>
      <c r="D23" s="39">
        <v>67213</v>
      </c>
      <c r="E23" s="94">
        <f t="shared" si="0"/>
        <v>7.9167236945291656E-3</v>
      </c>
    </row>
    <row r="24" spans="2:5" ht="15.75" x14ac:dyDescent="0.25">
      <c r="B24" s="95" t="s">
        <v>90</v>
      </c>
      <c r="C24" s="96" t="s">
        <v>91</v>
      </c>
      <c r="D24" s="39">
        <v>104487</v>
      </c>
      <c r="E24" s="94">
        <f t="shared" si="0"/>
        <v>1.2307064238618553E-2</v>
      </c>
    </row>
    <row r="25" spans="2:5" ht="15.75" x14ac:dyDescent="0.25">
      <c r="B25" s="95" t="s">
        <v>92</v>
      </c>
      <c r="C25" s="96" t="s">
        <v>93</v>
      </c>
      <c r="D25" s="39">
        <v>103172</v>
      </c>
      <c r="E25" s="94">
        <f t="shared" si="0"/>
        <v>1.2152176171454377E-2</v>
      </c>
    </row>
    <row r="26" spans="2:5" ht="15.75" x14ac:dyDescent="0.25">
      <c r="B26" s="95" t="s">
        <v>94</v>
      </c>
      <c r="C26" s="96" t="s">
        <v>95</v>
      </c>
      <c r="D26" s="39">
        <v>32209</v>
      </c>
      <c r="E26" s="94">
        <f t="shared" si="0"/>
        <v>3.7937564679018923E-3</v>
      </c>
    </row>
    <row r="27" spans="2:5" ht="15.75" x14ac:dyDescent="0.25">
      <c r="B27" s="95" t="s">
        <v>96</v>
      </c>
      <c r="C27" s="96" t="s">
        <v>97</v>
      </c>
      <c r="D27" s="39">
        <v>215266</v>
      </c>
      <c r="E27" s="94">
        <f t="shared" si="0"/>
        <v>2.5355235487577035E-2</v>
      </c>
    </row>
    <row r="28" spans="2:5" ht="15.75" x14ac:dyDescent="0.25">
      <c r="B28" s="95" t="s">
        <v>98</v>
      </c>
      <c r="C28" s="96" t="s">
        <v>99</v>
      </c>
      <c r="D28" s="39">
        <v>23628</v>
      </c>
      <c r="E28" s="94">
        <f t="shared" si="0"/>
        <v>2.7830382136541311E-3</v>
      </c>
    </row>
    <row r="29" spans="2:5" ht="15.75" x14ac:dyDescent="0.25">
      <c r="B29" s="95" t="s">
        <v>100</v>
      </c>
      <c r="C29" s="96" t="s">
        <v>101</v>
      </c>
      <c r="D29" s="39">
        <v>142844</v>
      </c>
      <c r="E29" s="94">
        <f t="shared" si="0"/>
        <v>1.6824966590113878E-2</v>
      </c>
    </row>
    <row r="30" spans="2:5" x14ac:dyDescent="0.25">
      <c r="B30" s="95" t="s">
        <v>102</v>
      </c>
      <c r="C30" s="96" t="s">
        <v>103</v>
      </c>
      <c r="D30" s="39">
        <v>42177</v>
      </c>
      <c r="E30" s="94">
        <f t="shared" si="0"/>
        <v>4.9678433526870779E-3</v>
      </c>
    </row>
    <row r="31" spans="2:5" ht="15.75" x14ac:dyDescent="0.25">
      <c r="B31" s="95" t="s">
        <v>104</v>
      </c>
      <c r="C31" s="96" t="s">
        <v>105</v>
      </c>
      <c r="D31" s="39">
        <v>169342</v>
      </c>
      <c r="E31" s="94">
        <f t="shared" si="0"/>
        <v>1.9946049482673856E-2</v>
      </c>
    </row>
    <row r="32" spans="2:5" ht="15.75" x14ac:dyDescent="0.25">
      <c r="B32" s="95" t="s">
        <v>106</v>
      </c>
      <c r="C32" s="96" t="s">
        <v>107</v>
      </c>
      <c r="D32" s="39">
        <v>110034</v>
      </c>
      <c r="E32" s="94">
        <f t="shared" si="0"/>
        <v>1.2960420975165848E-2</v>
      </c>
    </row>
    <row r="33" spans="2:13" ht="15.75" x14ac:dyDescent="0.25">
      <c r="B33" s="95" t="s">
        <v>108</v>
      </c>
      <c r="C33" s="96" t="s">
        <v>109</v>
      </c>
      <c r="D33" s="39">
        <v>79972</v>
      </c>
      <c r="E33" s="94">
        <f t="shared" si="0"/>
        <v>9.4195501956301064E-3</v>
      </c>
    </row>
    <row r="34" spans="2:13" ht="15.75" x14ac:dyDescent="0.25">
      <c r="B34" s="95" t="s">
        <v>110</v>
      </c>
      <c r="C34" s="96" t="s">
        <v>111</v>
      </c>
      <c r="D34" s="39">
        <v>166919</v>
      </c>
      <c r="E34" s="94">
        <f t="shared" si="0"/>
        <v>1.9660654968043589E-2</v>
      </c>
    </row>
    <row r="35" spans="2:13" ht="15.75" x14ac:dyDescent="0.25">
      <c r="B35" s="95" t="s">
        <v>112</v>
      </c>
      <c r="C35" s="96" t="s">
        <v>113</v>
      </c>
      <c r="D35" s="39">
        <v>128836</v>
      </c>
      <c r="E35" s="94">
        <f t="shared" si="0"/>
        <v>1.5175025871607569E-2</v>
      </c>
    </row>
    <row r="36" spans="2:13" ht="15.75" x14ac:dyDescent="0.25">
      <c r="B36" s="95" t="s">
        <v>114</v>
      </c>
      <c r="C36" s="96" t="s">
        <v>115</v>
      </c>
      <c r="D36" s="39">
        <v>73123</v>
      </c>
      <c r="E36" s="94">
        <f t="shared" si="0"/>
        <v>8.6128366047499173E-3</v>
      </c>
    </row>
    <row r="37" spans="2:13" ht="15.75" x14ac:dyDescent="0.25">
      <c r="B37" s="95" t="s">
        <v>116</v>
      </c>
      <c r="C37" s="96" t="s">
        <v>117</v>
      </c>
      <c r="D37" s="39">
        <v>191475</v>
      </c>
      <c r="E37" s="94">
        <f t="shared" si="0"/>
        <v>2.2552998220730688E-2</v>
      </c>
    </row>
    <row r="38" spans="2:13" ht="15.75" x14ac:dyDescent="0.25">
      <c r="B38" s="95" t="s">
        <v>118</v>
      </c>
      <c r="C38" s="96" t="s">
        <v>119</v>
      </c>
      <c r="D38" s="39">
        <v>192956</v>
      </c>
      <c r="E38" s="94">
        <f t="shared" si="0"/>
        <v>2.27274386978943E-2</v>
      </c>
    </row>
    <row r="39" spans="2:13" ht="15.75" x14ac:dyDescent="0.25">
      <c r="B39" s="95" t="s">
        <v>120</v>
      </c>
      <c r="C39" s="96" t="s">
        <v>121</v>
      </c>
      <c r="D39" s="39">
        <v>39783</v>
      </c>
      <c r="E39" s="94">
        <f t="shared" si="0"/>
        <v>4.6858646205265916E-3</v>
      </c>
    </row>
    <row r="40" spans="2:13" ht="15.75" x14ac:dyDescent="0.25">
      <c r="B40" s="95" t="s">
        <v>122</v>
      </c>
      <c r="C40" s="96" t="s">
        <v>123</v>
      </c>
      <c r="D40" s="39">
        <v>400655</v>
      </c>
      <c r="E40" s="94">
        <f t="shared" si="0"/>
        <v>4.7191390532063476E-2</v>
      </c>
      <c r="M40" s="20"/>
    </row>
    <row r="41" spans="2:13" ht="15.75" x14ac:dyDescent="0.25">
      <c r="B41" s="95" t="s">
        <v>124</v>
      </c>
      <c r="C41" s="96" t="s">
        <v>125</v>
      </c>
      <c r="D41" s="39">
        <v>62637</v>
      </c>
      <c r="E41" s="94">
        <f t="shared" si="0"/>
        <v>7.377736777918309E-3</v>
      </c>
    </row>
    <row r="42" spans="2:13" ht="15.75" x14ac:dyDescent="0.25">
      <c r="B42" s="95" t="s">
        <v>126</v>
      </c>
      <c r="C42" s="96" t="s">
        <v>127</v>
      </c>
      <c r="D42" s="39">
        <v>92857</v>
      </c>
      <c r="E42" s="94">
        <f t="shared" si="0"/>
        <v>1.0937217682634233E-2</v>
      </c>
    </row>
    <row r="43" spans="2:13" ht="15.75" x14ac:dyDescent="0.25">
      <c r="B43" s="95" t="s">
        <v>128</v>
      </c>
      <c r="C43" s="96" t="s">
        <v>129</v>
      </c>
      <c r="D43" s="39">
        <v>110811</v>
      </c>
      <c r="E43" s="94">
        <f t="shared" si="0"/>
        <v>1.305194038823548E-2</v>
      </c>
    </row>
    <row r="44" spans="2:13" ht="15.75" x14ac:dyDescent="0.25">
      <c r="B44" s="95" t="s">
        <v>130</v>
      </c>
      <c r="C44" s="96" t="s">
        <v>131</v>
      </c>
      <c r="D44" s="39">
        <v>91722</v>
      </c>
      <c r="E44" s="94">
        <f t="shared" si="0"/>
        <v>1.0803531023903174E-2</v>
      </c>
    </row>
    <row r="45" spans="2:13" ht="15.75" x14ac:dyDescent="0.25">
      <c r="B45" s="95" t="s">
        <v>132</v>
      </c>
      <c r="C45" s="96" t="s">
        <v>133</v>
      </c>
      <c r="D45" s="39">
        <v>41588</v>
      </c>
      <c r="E45" s="94">
        <f t="shared" si="0"/>
        <v>4.8984676328698157E-3</v>
      </c>
    </row>
    <row r="46" spans="2:13" ht="15.75" x14ac:dyDescent="0.25">
      <c r="B46" s="95" t="s">
        <v>134</v>
      </c>
      <c r="C46" s="96" t="s">
        <v>135</v>
      </c>
      <c r="D46" s="39">
        <v>2913040</v>
      </c>
      <c r="E46" s="94">
        <f t="shared" si="0"/>
        <v>0.34311417123341076</v>
      </c>
    </row>
    <row r="47" spans="2:13" ht="15.75" x14ac:dyDescent="0.25">
      <c r="B47" s="95" t="s">
        <v>136</v>
      </c>
      <c r="C47" s="96" t="s">
        <v>137</v>
      </c>
      <c r="D47" s="39">
        <v>1051942</v>
      </c>
      <c r="E47" s="94">
        <f t="shared" si="0"/>
        <v>0.12390362216640231</v>
      </c>
    </row>
    <row r="48" spans="2:13" ht="16.5" thickBot="1" x14ac:dyDescent="0.3">
      <c r="B48" s="91" t="s">
        <v>138</v>
      </c>
      <c r="C48" s="92" t="s">
        <v>46</v>
      </c>
      <c r="D48" s="35">
        <f>SUM(D5:D47)</f>
        <v>8490002</v>
      </c>
      <c r="E48" s="93">
        <f t="shared" si="0"/>
        <v>1</v>
      </c>
    </row>
    <row r="49" spans="4:4" x14ac:dyDescent="0.2">
      <c r="D49" s="25"/>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N19" sqref="N19"/>
    </sheetView>
  </sheetViews>
  <sheetFormatPr defaultRowHeight="15" x14ac:dyDescent="0.2"/>
  <cols>
    <col min="2" max="2" width="8.42578125" customWidth="1"/>
    <col min="3" max="3" width="19.28515625" customWidth="1"/>
    <col min="4" max="4" width="34.28515625" customWidth="1"/>
    <col min="5" max="16384" width="9.140625" style="8"/>
  </cols>
  <sheetData>
    <row r="1" spans="2:4" ht="15.75" thickBot="1" x14ac:dyDescent="0.25"/>
    <row r="2" spans="2:4" ht="59.25" customHeight="1" x14ac:dyDescent="0.2">
      <c r="B2" s="164" t="s">
        <v>277</v>
      </c>
      <c r="C2" s="165"/>
      <c r="D2" s="166"/>
    </row>
    <row r="3" spans="2:4" ht="57.75" customHeight="1" x14ac:dyDescent="0.2">
      <c r="B3" s="162" t="s">
        <v>47</v>
      </c>
      <c r="C3" s="163"/>
      <c r="D3" s="97" t="s">
        <v>214</v>
      </c>
    </row>
    <row r="4" spans="2:4" x14ac:dyDescent="0.2">
      <c r="B4" s="88" t="s">
        <v>49</v>
      </c>
      <c r="C4" s="89" t="s">
        <v>32</v>
      </c>
      <c r="D4" s="98"/>
    </row>
    <row r="5" spans="2:4" ht="15.75" x14ac:dyDescent="0.25">
      <c r="B5" s="100"/>
      <c r="C5" s="101" t="s">
        <v>33</v>
      </c>
      <c r="D5" s="102">
        <v>66236</v>
      </c>
    </row>
    <row r="6" spans="2:4" ht="15.75" x14ac:dyDescent="0.25">
      <c r="B6" s="100" t="s">
        <v>54</v>
      </c>
      <c r="C6" s="101" t="s">
        <v>55</v>
      </c>
      <c r="D6" s="102">
        <v>80318</v>
      </c>
    </row>
    <row r="7" spans="2:4" ht="15.75" x14ac:dyDescent="0.25">
      <c r="B7" s="100" t="s">
        <v>56</v>
      </c>
      <c r="C7" s="101" t="s">
        <v>57</v>
      </c>
      <c r="D7" s="102">
        <v>97706</v>
      </c>
    </row>
    <row r="8" spans="2:4" ht="15.75" x14ac:dyDescent="0.25">
      <c r="B8" s="100" t="s">
        <v>58</v>
      </c>
      <c r="C8" s="101" t="s">
        <v>59</v>
      </c>
      <c r="D8" s="102">
        <v>149147</v>
      </c>
    </row>
    <row r="9" spans="2:4" ht="15.75" x14ac:dyDescent="0.25">
      <c r="B9" s="100" t="s">
        <v>60</v>
      </c>
      <c r="C9" s="101" t="s">
        <v>61</v>
      </c>
      <c r="D9" s="102">
        <v>99491</v>
      </c>
    </row>
    <row r="10" spans="2:4" ht="15.75" x14ac:dyDescent="0.25">
      <c r="B10" s="100" t="s">
        <v>62</v>
      </c>
      <c r="C10" s="101" t="s">
        <v>63</v>
      </c>
      <c r="D10" s="102">
        <v>136805</v>
      </c>
    </row>
    <row r="11" spans="2:4" ht="15.75" x14ac:dyDescent="0.25">
      <c r="B11" s="100" t="s">
        <v>64</v>
      </c>
      <c r="C11" s="101" t="s">
        <v>65</v>
      </c>
      <c r="D11" s="102">
        <v>52389</v>
      </c>
    </row>
    <row r="12" spans="2:4" ht="15.75" x14ac:dyDescent="0.25">
      <c r="B12" s="100" t="s">
        <v>66</v>
      </c>
      <c r="C12" s="101" t="s">
        <v>67</v>
      </c>
      <c r="D12" s="102">
        <v>51931</v>
      </c>
    </row>
    <row r="13" spans="2:4" ht="15.75" x14ac:dyDescent="0.25">
      <c r="B13" s="100" t="s">
        <v>68</v>
      </c>
      <c r="C13" s="101" t="s">
        <v>69</v>
      </c>
      <c r="D13" s="102">
        <v>144559</v>
      </c>
    </row>
    <row r="14" spans="2:4" ht="15.75" x14ac:dyDescent="0.25">
      <c r="B14" s="100" t="s">
        <v>70</v>
      </c>
      <c r="C14" s="101" t="s">
        <v>71</v>
      </c>
      <c r="D14" s="102">
        <v>52964</v>
      </c>
    </row>
    <row r="15" spans="2:4" ht="15.75" x14ac:dyDescent="0.25">
      <c r="B15" s="100" t="s">
        <v>72</v>
      </c>
      <c r="C15" s="101" t="s">
        <v>73</v>
      </c>
      <c r="D15" s="102">
        <v>59249</v>
      </c>
    </row>
    <row r="16" spans="2:4" ht="15.75" x14ac:dyDescent="0.25">
      <c r="B16" s="100" t="s">
        <v>74</v>
      </c>
      <c r="C16" s="101" t="s">
        <v>75</v>
      </c>
      <c r="D16" s="102">
        <v>43686</v>
      </c>
    </row>
    <row r="17" spans="2:4" ht="15.75" x14ac:dyDescent="0.25">
      <c r="B17" s="100" t="s">
        <v>76</v>
      </c>
      <c r="C17" s="101" t="s">
        <v>77</v>
      </c>
      <c r="D17" s="102">
        <v>200104</v>
      </c>
    </row>
    <row r="18" spans="2:4" ht="15.75" x14ac:dyDescent="0.25">
      <c r="B18" s="100" t="s">
        <v>78</v>
      </c>
      <c r="C18" s="101" t="s">
        <v>79</v>
      </c>
      <c r="D18" s="102">
        <v>145667</v>
      </c>
    </row>
    <row r="19" spans="2:4" ht="15.75" x14ac:dyDescent="0.25">
      <c r="B19" s="100" t="s">
        <v>80</v>
      </c>
      <c r="C19" s="101" t="s">
        <v>81</v>
      </c>
      <c r="D19" s="102">
        <v>42008</v>
      </c>
    </row>
    <row r="20" spans="2:4" ht="15.75" x14ac:dyDescent="0.25">
      <c r="B20" s="100" t="s">
        <v>82</v>
      </c>
      <c r="C20" s="101" t="s">
        <v>83</v>
      </c>
      <c r="D20" s="102">
        <v>96649</v>
      </c>
    </row>
    <row r="21" spans="2:4" ht="15.75" x14ac:dyDescent="0.25">
      <c r="B21" s="100" t="s">
        <v>84</v>
      </c>
      <c r="C21" s="101" t="s">
        <v>85</v>
      </c>
      <c r="D21" s="102">
        <v>114479</v>
      </c>
    </row>
    <row r="22" spans="2:4" ht="15.75" x14ac:dyDescent="0.25">
      <c r="B22" s="100" t="s">
        <v>86</v>
      </c>
      <c r="C22" s="101" t="s">
        <v>87</v>
      </c>
      <c r="D22" s="102">
        <v>86866</v>
      </c>
    </row>
    <row r="23" spans="2:4" ht="15.75" x14ac:dyDescent="0.25">
      <c r="B23" s="100" t="s">
        <v>88</v>
      </c>
      <c r="C23" s="101" t="s">
        <v>89</v>
      </c>
      <c r="D23" s="102">
        <v>68372</v>
      </c>
    </row>
    <row r="24" spans="2:4" ht="15.75" x14ac:dyDescent="0.25">
      <c r="B24" s="100" t="s">
        <v>90</v>
      </c>
      <c r="C24" s="101" t="s">
        <v>91</v>
      </c>
      <c r="D24" s="102">
        <v>63405</v>
      </c>
    </row>
    <row r="25" spans="2:4" ht="15.75" x14ac:dyDescent="0.25">
      <c r="B25" s="100" t="s">
        <v>92</v>
      </c>
      <c r="C25" s="101" t="s">
        <v>93</v>
      </c>
      <c r="D25" s="102">
        <v>79909</v>
      </c>
    </row>
    <row r="26" spans="2:4" ht="15.75" x14ac:dyDescent="0.25">
      <c r="B26" s="100" t="s">
        <v>94</v>
      </c>
      <c r="C26" s="101" t="s">
        <v>95</v>
      </c>
      <c r="D26" s="102">
        <v>48393</v>
      </c>
    </row>
    <row r="27" spans="2:4" ht="15.75" x14ac:dyDescent="0.25">
      <c r="B27" s="100" t="s">
        <v>96</v>
      </c>
      <c r="C27" s="101" t="s">
        <v>97</v>
      </c>
      <c r="D27" s="102">
        <v>157939</v>
      </c>
    </row>
    <row r="28" spans="2:4" ht="15.75" x14ac:dyDescent="0.25">
      <c r="B28" s="100" t="s">
        <v>98</v>
      </c>
      <c r="C28" s="101" t="s">
        <v>99</v>
      </c>
      <c r="D28" s="102">
        <v>48248</v>
      </c>
    </row>
    <row r="29" spans="2:4" ht="15.75" x14ac:dyDescent="0.25">
      <c r="B29" s="100" t="s">
        <v>100</v>
      </c>
      <c r="C29" s="101" t="s">
        <v>101</v>
      </c>
      <c r="D29" s="102">
        <v>92506</v>
      </c>
    </row>
    <row r="30" spans="2:4" ht="15.75" x14ac:dyDescent="0.25">
      <c r="B30" s="100" t="s">
        <v>102</v>
      </c>
      <c r="C30" s="101" t="s">
        <v>103</v>
      </c>
      <c r="D30" s="102">
        <v>37195</v>
      </c>
    </row>
    <row r="31" spans="2:4" x14ac:dyDescent="0.25">
      <c r="B31" s="100" t="s">
        <v>104</v>
      </c>
      <c r="C31" s="101" t="s">
        <v>105</v>
      </c>
      <c r="D31" s="102">
        <v>114512</v>
      </c>
    </row>
    <row r="32" spans="2:4" ht="15.75" x14ac:dyDescent="0.25">
      <c r="B32" s="100" t="s">
        <v>106</v>
      </c>
      <c r="C32" s="101" t="s">
        <v>107</v>
      </c>
      <c r="D32" s="102">
        <v>74672</v>
      </c>
    </row>
    <row r="33" spans="2:12" ht="15.75" x14ac:dyDescent="0.25">
      <c r="B33" s="100" t="s">
        <v>108</v>
      </c>
      <c r="C33" s="101" t="s">
        <v>109</v>
      </c>
      <c r="D33" s="102">
        <v>70512</v>
      </c>
    </row>
    <row r="34" spans="2:12" ht="15.75" x14ac:dyDescent="0.25">
      <c r="B34" s="100" t="s">
        <v>110</v>
      </c>
      <c r="C34" s="101" t="s">
        <v>111</v>
      </c>
      <c r="D34" s="102">
        <v>174215</v>
      </c>
    </row>
    <row r="35" spans="2:12" ht="15.75" x14ac:dyDescent="0.25">
      <c r="B35" s="100" t="s">
        <v>112</v>
      </c>
      <c r="C35" s="101" t="s">
        <v>113</v>
      </c>
      <c r="D35" s="102">
        <v>65421</v>
      </c>
    </row>
    <row r="36" spans="2:12" ht="15.75" x14ac:dyDescent="0.25">
      <c r="B36" s="100" t="s">
        <v>114</v>
      </c>
      <c r="C36" s="101" t="s">
        <v>115</v>
      </c>
      <c r="D36" s="102">
        <v>47004</v>
      </c>
    </row>
    <row r="37" spans="2:12" ht="15.75" x14ac:dyDescent="0.25">
      <c r="B37" s="100" t="s">
        <v>116</v>
      </c>
      <c r="C37" s="101" t="s">
        <v>117</v>
      </c>
      <c r="D37" s="102">
        <v>107765</v>
      </c>
    </row>
    <row r="38" spans="2:12" ht="15.75" x14ac:dyDescent="0.25">
      <c r="B38" s="100" t="s">
        <v>118</v>
      </c>
      <c r="C38" s="101" t="s">
        <v>119</v>
      </c>
      <c r="D38" s="102">
        <v>100220</v>
      </c>
    </row>
    <row r="39" spans="2:12" ht="15.75" x14ac:dyDescent="0.25">
      <c r="B39" s="100" t="s">
        <v>120</v>
      </c>
      <c r="C39" s="101" t="s">
        <v>121</v>
      </c>
      <c r="D39" s="102">
        <v>53741</v>
      </c>
    </row>
    <row r="40" spans="2:12" ht="15.75" x14ac:dyDescent="0.25">
      <c r="B40" s="100" t="s">
        <v>122</v>
      </c>
      <c r="C40" s="101" t="s">
        <v>123</v>
      </c>
      <c r="D40" s="102">
        <v>186776</v>
      </c>
    </row>
    <row r="41" spans="2:12" ht="15.75" x14ac:dyDescent="0.25">
      <c r="B41" s="100" t="s">
        <v>124</v>
      </c>
      <c r="C41" s="101" t="s">
        <v>125</v>
      </c>
      <c r="D41" s="102">
        <v>37020</v>
      </c>
    </row>
    <row r="42" spans="2:12" ht="15.75" x14ac:dyDescent="0.25">
      <c r="B42" s="100" t="s">
        <v>126</v>
      </c>
      <c r="C42" s="101" t="s">
        <v>127</v>
      </c>
      <c r="D42" s="102">
        <v>52909</v>
      </c>
    </row>
    <row r="43" spans="2:12" ht="15.75" x14ac:dyDescent="0.25">
      <c r="B43" s="100" t="s">
        <v>128</v>
      </c>
      <c r="C43" s="101" t="s">
        <v>129</v>
      </c>
      <c r="D43" s="102">
        <v>70627</v>
      </c>
    </row>
    <row r="44" spans="2:12" ht="15.75" x14ac:dyDescent="0.25">
      <c r="B44" s="100" t="s">
        <v>130</v>
      </c>
      <c r="C44" s="101" t="s">
        <v>131</v>
      </c>
      <c r="D44" s="102">
        <v>48636</v>
      </c>
      <c r="L44" s="20"/>
    </row>
    <row r="45" spans="2:12" ht="15.75" x14ac:dyDescent="0.25">
      <c r="B45" s="100" t="s">
        <v>132</v>
      </c>
      <c r="C45" s="101" t="s">
        <v>133</v>
      </c>
      <c r="D45" s="102">
        <v>49865</v>
      </c>
    </row>
    <row r="46" spans="2:12" ht="15.75" x14ac:dyDescent="0.25">
      <c r="B46" s="100" t="s">
        <v>134</v>
      </c>
      <c r="C46" s="101" t="s">
        <v>135</v>
      </c>
      <c r="D46" s="102">
        <v>69706</v>
      </c>
    </row>
    <row r="47" spans="2:12" ht="15.75" x14ac:dyDescent="0.25">
      <c r="B47" s="100">
        <v>421</v>
      </c>
      <c r="C47" s="101" t="s">
        <v>135</v>
      </c>
      <c r="D47" s="102">
        <v>94659</v>
      </c>
    </row>
    <row r="48" spans="2:12" ht="15.75" x14ac:dyDescent="0.25">
      <c r="B48" s="100">
        <v>431</v>
      </c>
      <c r="C48" s="101" t="s">
        <v>135</v>
      </c>
      <c r="D48" s="102">
        <v>126654</v>
      </c>
    </row>
    <row r="49" spans="2:4" ht="15.75" x14ac:dyDescent="0.25">
      <c r="B49" s="100">
        <v>441</v>
      </c>
      <c r="C49" s="101" t="s">
        <v>135</v>
      </c>
      <c r="D49" s="102">
        <v>95477</v>
      </c>
    </row>
    <row r="50" spans="2:4" ht="15.75" x14ac:dyDescent="0.25">
      <c r="B50" s="100">
        <v>451</v>
      </c>
      <c r="C50" s="101" t="s">
        <v>135</v>
      </c>
      <c r="D50" s="102">
        <v>76234</v>
      </c>
    </row>
    <row r="51" spans="2:4" ht="15.75" x14ac:dyDescent="0.25">
      <c r="B51" s="100">
        <v>461</v>
      </c>
      <c r="C51" s="101" t="s">
        <v>135</v>
      </c>
      <c r="D51" s="102">
        <v>117996</v>
      </c>
    </row>
    <row r="52" spans="2:4" ht="15.75" x14ac:dyDescent="0.25">
      <c r="B52" s="100" t="s">
        <v>136</v>
      </c>
      <c r="C52" s="101" t="s">
        <v>137</v>
      </c>
      <c r="D52" s="102">
        <v>167490</v>
      </c>
    </row>
    <row r="53" spans="2:4" ht="16.5" thickBot="1" x14ac:dyDescent="0.3">
      <c r="B53" s="91" t="s">
        <v>138</v>
      </c>
      <c r="C53" s="92" t="s">
        <v>46</v>
      </c>
      <c r="D53" s="99">
        <f>SUM(D5:D52)</f>
        <v>4318332</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6"/>
  <sheetViews>
    <sheetView workbookViewId="0">
      <selection activeCell="D26" sqref="D26"/>
    </sheetView>
  </sheetViews>
  <sheetFormatPr defaultRowHeight="12.75" x14ac:dyDescent="0.2"/>
  <cols>
    <col min="1" max="1" width="12.140625" customWidth="1"/>
    <col min="2" max="2" width="32.5703125" customWidth="1"/>
    <col min="3" max="3" width="34.5703125" customWidth="1"/>
  </cols>
  <sheetData>
    <row r="1" spans="2:3" ht="16.5" thickBot="1" x14ac:dyDescent="0.3">
      <c r="B1" s="158"/>
      <c r="C1" s="158"/>
    </row>
    <row r="2" spans="2:3" ht="48" customHeight="1" x14ac:dyDescent="0.2">
      <c r="B2" s="159" t="s">
        <v>278</v>
      </c>
      <c r="C2" s="161"/>
    </row>
    <row r="3" spans="2:3" x14ac:dyDescent="0.2">
      <c r="B3" s="88" t="s">
        <v>30</v>
      </c>
      <c r="C3" s="98" t="s">
        <v>48</v>
      </c>
    </row>
    <row r="4" spans="2:3" ht="15" x14ac:dyDescent="0.25">
      <c r="B4" s="103" t="s">
        <v>159</v>
      </c>
      <c r="C4" s="40">
        <v>73257</v>
      </c>
    </row>
    <row r="5" spans="2:3" ht="15" x14ac:dyDescent="0.25">
      <c r="B5" s="103" t="s">
        <v>164</v>
      </c>
      <c r="C5" s="40">
        <v>73277</v>
      </c>
    </row>
    <row r="6" spans="2:3" ht="15" x14ac:dyDescent="0.25">
      <c r="B6" s="103" t="s">
        <v>169</v>
      </c>
      <c r="C6" s="40">
        <v>73255</v>
      </c>
    </row>
    <row r="7" spans="2:3" ht="15" x14ac:dyDescent="0.25">
      <c r="B7" s="103" t="s">
        <v>173</v>
      </c>
      <c r="C7" s="40">
        <v>73121</v>
      </c>
    </row>
    <row r="8" spans="2:3" ht="15" x14ac:dyDescent="0.25">
      <c r="B8" s="103" t="s">
        <v>176</v>
      </c>
      <c r="C8" s="40">
        <v>72957</v>
      </c>
    </row>
    <row r="9" spans="2:3" ht="15" x14ac:dyDescent="0.25">
      <c r="B9" s="103" t="s">
        <v>182</v>
      </c>
      <c r="C9" s="40">
        <v>72807</v>
      </c>
    </row>
    <row r="10" spans="2:3" ht="15" x14ac:dyDescent="0.25">
      <c r="B10" s="103" t="s">
        <v>184</v>
      </c>
      <c r="C10" s="40">
        <v>72620</v>
      </c>
    </row>
    <row r="11" spans="2:3" ht="15" x14ac:dyDescent="0.25">
      <c r="B11" s="103" t="s">
        <v>190</v>
      </c>
      <c r="C11" s="40">
        <v>72489</v>
      </c>
    </row>
    <row r="12" spans="2:3" ht="15" x14ac:dyDescent="0.25">
      <c r="B12" s="103" t="s">
        <v>193</v>
      </c>
      <c r="C12" s="40">
        <v>72359</v>
      </c>
    </row>
    <row r="13" spans="2:3" ht="15" x14ac:dyDescent="0.25">
      <c r="B13" s="103" t="s">
        <v>196</v>
      </c>
      <c r="C13" s="40">
        <v>72286</v>
      </c>
    </row>
    <row r="14" spans="2:3" ht="15" x14ac:dyDescent="0.25">
      <c r="B14" s="103" t="s">
        <v>201</v>
      </c>
      <c r="C14" s="40">
        <v>72374</v>
      </c>
    </row>
    <row r="15" spans="2:3" ht="15" x14ac:dyDescent="0.25">
      <c r="B15" s="103" t="s">
        <v>205</v>
      </c>
      <c r="C15" s="40">
        <v>72486</v>
      </c>
    </row>
    <row r="16" spans="2:3" ht="15.75" thickBot="1" x14ac:dyDescent="0.3">
      <c r="B16" s="104" t="s">
        <v>215</v>
      </c>
      <c r="C16" s="84">
        <v>72633</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I22" sqref="I22"/>
    </sheetView>
  </sheetViews>
  <sheetFormatPr defaultColWidth="11.42578125" defaultRowHeight="12.75" x14ac:dyDescent="0.2"/>
  <cols>
    <col min="2" max="2" width="5.42578125" customWidth="1"/>
    <col min="3" max="3" width="17.5703125" style="7" customWidth="1"/>
    <col min="4" max="4" width="22.7109375" customWidth="1"/>
    <col min="5" max="6" width="13.85546875" bestFit="1" customWidth="1"/>
  </cols>
  <sheetData>
    <row r="1" spans="2:8" ht="13.5" thickBot="1" x14ac:dyDescent="0.25"/>
    <row r="2" spans="2:8" ht="55.5" customHeight="1" x14ac:dyDescent="0.2">
      <c r="B2" s="106" t="s">
        <v>279</v>
      </c>
      <c r="C2" s="107"/>
      <c r="D2" s="107"/>
      <c r="E2" s="107"/>
      <c r="F2" s="108"/>
    </row>
    <row r="3" spans="2:8" x14ac:dyDescent="0.2">
      <c r="B3" s="131" t="s">
        <v>45</v>
      </c>
      <c r="C3" s="109" t="s">
        <v>9</v>
      </c>
      <c r="D3" s="109" t="s">
        <v>139</v>
      </c>
      <c r="E3" s="109" t="s">
        <v>141</v>
      </c>
      <c r="F3" s="116"/>
    </row>
    <row r="4" spans="2:8" ht="32.25" customHeight="1" x14ac:dyDescent="0.2">
      <c r="B4" s="131"/>
      <c r="C4" s="109"/>
      <c r="D4" s="109"/>
      <c r="E4" s="32" t="s">
        <v>15</v>
      </c>
      <c r="F4" s="43" t="s">
        <v>16</v>
      </c>
    </row>
    <row r="5" spans="2:8" ht="15" x14ac:dyDescent="0.25">
      <c r="B5" s="37">
        <f>k_total_tec_0126!B6</f>
        <v>1</v>
      </c>
      <c r="C5" s="38" t="str">
        <f>k_total_tec_0126!C6</f>
        <v>METROPOLITAN LIFE</v>
      </c>
      <c r="D5" s="39">
        <f>E5+F5</f>
        <v>1173576</v>
      </c>
      <c r="E5" s="39">
        <v>557357</v>
      </c>
      <c r="F5" s="40">
        <v>616219</v>
      </c>
      <c r="G5" s="4"/>
      <c r="H5" s="4"/>
    </row>
    <row r="6" spans="2:8" ht="15" x14ac:dyDescent="0.25">
      <c r="B6" s="41">
        <f>k_total_tec_0126!B7</f>
        <v>2</v>
      </c>
      <c r="C6" s="38" t="str">
        <f>k_total_tec_0126!C7</f>
        <v>AZT VIITORUL TAU</v>
      </c>
      <c r="D6" s="39">
        <f t="shared" ref="D6:D11" si="0">E6+F6</f>
        <v>1717844</v>
      </c>
      <c r="E6" s="39">
        <v>818360</v>
      </c>
      <c r="F6" s="40">
        <v>899484</v>
      </c>
      <c r="G6" s="4"/>
      <c r="H6" s="4"/>
    </row>
    <row r="7" spans="2:8" ht="15" x14ac:dyDescent="0.25">
      <c r="B7" s="41">
        <f>k_total_tec_0126!B8</f>
        <v>3</v>
      </c>
      <c r="C7" s="42" t="str">
        <f>k_total_tec_0126!C8</f>
        <v>BCR</v>
      </c>
      <c r="D7" s="39">
        <f t="shared" si="0"/>
        <v>832542</v>
      </c>
      <c r="E7" s="39">
        <v>390150</v>
      </c>
      <c r="F7" s="40">
        <v>442392</v>
      </c>
      <c r="G7" s="4"/>
      <c r="H7" s="4"/>
    </row>
    <row r="8" spans="2:8" ht="15" x14ac:dyDescent="0.25">
      <c r="B8" s="41">
        <f>k_total_tec_0126!B9</f>
        <v>4</v>
      </c>
      <c r="C8" s="42" t="str">
        <f>k_total_tec_0126!C9</f>
        <v>BRD</v>
      </c>
      <c r="D8" s="39">
        <f t="shared" si="0"/>
        <v>621459</v>
      </c>
      <c r="E8" s="39">
        <v>289854</v>
      </c>
      <c r="F8" s="40">
        <v>331605</v>
      </c>
      <c r="G8" s="4"/>
      <c r="H8" s="4"/>
    </row>
    <row r="9" spans="2:8" ht="15" x14ac:dyDescent="0.25">
      <c r="B9" s="41">
        <f>k_total_tec_0126!B10</f>
        <v>5</v>
      </c>
      <c r="C9" s="42" t="str">
        <f>k_total_tec_0126!C10</f>
        <v>VITAL</v>
      </c>
      <c r="D9" s="39">
        <f t="shared" si="0"/>
        <v>1083872</v>
      </c>
      <c r="E9" s="39">
        <v>507032</v>
      </c>
      <c r="F9" s="40">
        <v>576840</v>
      </c>
      <c r="G9" s="4"/>
      <c r="H9" s="4"/>
    </row>
    <row r="10" spans="2:8" ht="15" x14ac:dyDescent="0.25">
      <c r="B10" s="41">
        <f>k_total_tec_0126!B11</f>
        <v>6</v>
      </c>
      <c r="C10" s="42" t="str">
        <f>k_total_tec_0126!C11</f>
        <v>ARIPI</v>
      </c>
      <c r="D10" s="39">
        <f t="shared" si="0"/>
        <v>925540</v>
      </c>
      <c r="E10" s="39">
        <v>434826</v>
      </c>
      <c r="F10" s="40">
        <v>490714</v>
      </c>
      <c r="G10" s="4"/>
      <c r="H10" s="4"/>
    </row>
    <row r="11" spans="2:8" ht="15" x14ac:dyDescent="0.25">
      <c r="B11" s="41">
        <f>k_total_tec_0126!B12</f>
        <v>7</v>
      </c>
      <c r="C11" s="42" t="s">
        <v>38</v>
      </c>
      <c r="D11" s="39">
        <f t="shared" si="0"/>
        <v>2135169</v>
      </c>
      <c r="E11" s="39">
        <v>1052955</v>
      </c>
      <c r="F11" s="40">
        <v>1082214</v>
      </c>
      <c r="G11" s="4"/>
      <c r="H11" s="4"/>
    </row>
    <row r="12" spans="2:8" ht="15.75" thickBot="1" x14ac:dyDescent="0.3">
      <c r="B12" s="167" t="s">
        <v>46</v>
      </c>
      <c r="C12" s="168"/>
      <c r="D12" s="35">
        <f>SUM(D5:D11)</f>
        <v>8490002</v>
      </c>
      <c r="E12" s="35">
        <f>SUM(E5:E11)</f>
        <v>4050534</v>
      </c>
      <c r="F12" s="36">
        <f>SUM(F5:F11)</f>
        <v>4439468</v>
      </c>
      <c r="G12" s="4"/>
      <c r="H12" s="4"/>
    </row>
    <row r="14" spans="2:8" x14ac:dyDescent="0.2">
      <c r="B14" s="10"/>
      <c r="C14" s="11"/>
    </row>
    <row r="15" spans="2:8" x14ac:dyDescent="0.2">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H39" sqref="H39"/>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K29" sqref="K29"/>
    </sheetView>
  </sheetViews>
  <sheetFormatPr defaultColWidth="11.42578125" defaultRowHeight="12.75" x14ac:dyDescent="0.2"/>
  <cols>
    <col min="2" max="2" width="6" customWidth="1"/>
    <col min="3" max="3" width="17.7109375" style="7" customWidth="1"/>
    <col min="4" max="4" width="17.140625" customWidth="1"/>
    <col min="5" max="5" width="9.5703125" bestFit="1" customWidth="1"/>
    <col min="6" max="8" width="11.42578125" bestFit="1" customWidth="1"/>
    <col min="9" max="10" width="9.5703125" bestFit="1" customWidth="1"/>
    <col min="11" max="12" width="11.42578125" bestFit="1" customWidth="1"/>
    <col min="13" max="13" width="9.85546875" bestFit="1" customWidth="1"/>
    <col min="14" max="16" width="11.42578125" bestFit="1" customWidth="1"/>
    <col min="17" max="17" width="10" customWidth="1"/>
  </cols>
  <sheetData>
    <row r="1" spans="2:19" ht="13.5" thickBot="1" x14ac:dyDescent="0.25"/>
    <row r="2" spans="2:19" ht="57" customHeight="1" x14ac:dyDescent="0.2">
      <c r="B2" s="106" t="s">
        <v>280</v>
      </c>
      <c r="C2" s="107"/>
      <c r="D2" s="107"/>
      <c r="E2" s="107"/>
      <c r="F2" s="107"/>
      <c r="G2" s="107"/>
      <c r="H2" s="107"/>
      <c r="I2" s="107"/>
      <c r="J2" s="107"/>
      <c r="K2" s="107"/>
      <c r="L2" s="107"/>
      <c r="M2" s="107"/>
      <c r="N2" s="107"/>
      <c r="O2" s="107"/>
      <c r="P2" s="108"/>
    </row>
    <row r="3" spans="2:19" ht="23.25" customHeight="1" x14ac:dyDescent="0.2">
      <c r="B3" s="131" t="s">
        <v>45</v>
      </c>
      <c r="C3" s="109" t="s">
        <v>9</v>
      </c>
      <c r="D3" s="109" t="s">
        <v>139</v>
      </c>
      <c r="E3" s="169"/>
      <c r="F3" s="170"/>
      <c r="G3" s="170"/>
      <c r="H3" s="171"/>
      <c r="I3" s="109" t="s">
        <v>141</v>
      </c>
      <c r="J3" s="109"/>
      <c r="K3" s="109"/>
      <c r="L3" s="109"/>
      <c r="M3" s="109"/>
      <c r="N3" s="109"/>
      <c r="O3" s="109"/>
      <c r="P3" s="116"/>
    </row>
    <row r="4" spans="2:19" ht="23.25" customHeight="1" x14ac:dyDescent="0.2">
      <c r="B4" s="131"/>
      <c r="C4" s="109"/>
      <c r="D4" s="109"/>
      <c r="E4" s="109" t="s">
        <v>46</v>
      </c>
      <c r="F4" s="109"/>
      <c r="G4" s="109"/>
      <c r="H4" s="109"/>
      <c r="I4" s="109" t="s">
        <v>17</v>
      </c>
      <c r="J4" s="109"/>
      <c r="K4" s="109"/>
      <c r="L4" s="109"/>
      <c r="M4" s="109" t="s">
        <v>18</v>
      </c>
      <c r="N4" s="109"/>
      <c r="O4" s="109"/>
      <c r="P4" s="116"/>
    </row>
    <row r="5" spans="2:19" ht="47.25" customHeight="1" x14ac:dyDescent="0.2">
      <c r="B5" s="131"/>
      <c r="C5" s="109"/>
      <c r="D5" s="109"/>
      <c r="E5" s="32" t="s">
        <v>19</v>
      </c>
      <c r="F5" s="32" t="s">
        <v>20</v>
      </c>
      <c r="G5" s="32" t="s">
        <v>35</v>
      </c>
      <c r="H5" s="32" t="s">
        <v>34</v>
      </c>
      <c r="I5" s="32" t="s">
        <v>19</v>
      </c>
      <c r="J5" s="32" t="s">
        <v>20</v>
      </c>
      <c r="K5" s="32" t="s">
        <v>35</v>
      </c>
      <c r="L5" s="32" t="s">
        <v>34</v>
      </c>
      <c r="M5" s="32" t="s">
        <v>19</v>
      </c>
      <c r="N5" s="32" t="s">
        <v>20</v>
      </c>
      <c r="O5" s="32" t="s">
        <v>35</v>
      </c>
      <c r="P5" s="43" t="s">
        <v>34</v>
      </c>
    </row>
    <row r="6" spans="2:19" ht="18" hidden="1" customHeight="1" x14ac:dyDescent="0.25">
      <c r="B6" s="26"/>
      <c r="C6" s="15"/>
      <c r="D6" s="16" t="s">
        <v>21</v>
      </c>
      <c r="E6" s="16" t="s">
        <v>22</v>
      </c>
      <c r="F6" s="16" t="s">
        <v>23</v>
      </c>
      <c r="G6" s="16"/>
      <c r="H6" s="16" t="s">
        <v>24</v>
      </c>
      <c r="I6" s="16" t="s">
        <v>22</v>
      </c>
      <c r="J6" s="16" t="s">
        <v>23</v>
      </c>
      <c r="K6" s="16"/>
      <c r="L6" s="16" t="s">
        <v>24</v>
      </c>
      <c r="M6" s="16" t="s">
        <v>25</v>
      </c>
      <c r="N6" s="16" t="s">
        <v>26</v>
      </c>
      <c r="O6" s="16"/>
      <c r="P6" s="17" t="s">
        <v>27</v>
      </c>
    </row>
    <row r="7" spans="2:19" ht="15" x14ac:dyDescent="0.25">
      <c r="B7" s="37">
        <f>k_total_tec_0126!B6</f>
        <v>1</v>
      </c>
      <c r="C7" s="38" t="str">
        <f>k_total_tec_0126!C6</f>
        <v>METROPOLITAN LIFE</v>
      </c>
      <c r="D7" s="39">
        <f>SUM(E7+F7+G7+H7)</f>
        <v>1173576</v>
      </c>
      <c r="E7" s="39">
        <f>I7+M7</f>
        <v>88851</v>
      </c>
      <c r="F7" s="39">
        <f>J7+N7</f>
        <v>257326</v>
      </c>
      <c r="G7" s="39">
        <f>K7+O7</f>
        <v>411869</v>
      </c>
      <c r="H7" s="39">
        <f>L7+P7</f>
        <v>415530</v>
      </c>
      <c r="I7" s="39">
        <v>41141</v>
      </c>
      <c r="J7" s="39">
        <v>119324</v>
      </c>
      <c r="K7" s="39">
        <v>191709</v>
      </c>
      <c r="L7" s="39">
        <v>205183</v>
      </c>
      <c r="M7" s="39">
        <v>47710</v>
      </c>
      <c r="N7" s="39">
        <v>138002</v>
      </c>
      <c r="O7" s="39">
        <v>220160</v>
      </c>
      <c r="P7" s="40">
        <v>210347</v>
      </c>
    </row>
    <row r="8" spans="2:19" ht="15" x14ac:dyDescent="0.25">
      <c r="B8" s="41">
        <f>k_total_tec_0126!B7</f>
        <v>2</v>
      </c>
      <c r="C8" s="38" t="str">
        <f>k_total_tec_0126!C7</f>
        <v>AZT VIITORUL TAU</v>
      </c>
      <c r="D8" s="39">
        <f t="shared" ref="D8:D13" si="0">SUM(E8+F8+G8+H8)</f>
        <v>1717844</v>
      </c>
      <c r="E8" s="39">
        <f t="shared" ref="E8:E13" si="1">I8+M8</f>
        <v>88720</v>
      </c>
      <c r="F8" s="39">
        <f t="shared" ref="F8:F13" si="2">J8+N8</f>
        <v>249720</v>
      </c>
      <c r="G8" s="39">
        <f t="shared" ref="G8:G13" si="3">K8+O8</f>
        <v>575471</v>
      </c>
      <c r="H8" s="39">
        <f t="shared" ref="H8:H13" si="4">L8+P8</f>
        <v>803933</v>
      </c>
      <c r="I8" s="39">
        <v>41075</v>
      </c>
      <c r="J8" s="39">
        <v>116120</v>
      </c>
      <c r="K8" s="39">
        <v>267492</v>
      </c>
      <c r="L8" s="39">
        <v>393673</v>
      </c>
      <c r="M8" s="39">
        <v>47645</v>
      </c>
      <c r="N8" s="39">
        <v>133600</v>
      </c>
      <c r="O8" s="39">
        <v>307979</v>
      </c>
      <c r="P8" s="40">
        <v>410260</v>
      </c>
    </row>
    <row r="9" spans="2:19" ht="15" x14ac:dyDescent="0.25">
      <c r="B9" s="41">
        <f>k_total_tec_0126!B8</f>
        <v>3</v>
      </c>
      <c r="C9" s="42" t="str">
        <f>k_total_tec_0126!C8</f>
        <v>BCR</v>
      </c>
      <c r="D9" s="39">
        <f t="shared" si="0"/>
        <v>832542</v>
      </c>
      <c r="E9" s="39">
        <f t="shared" si="1"/>
        <v>89714</v>
      </c>
      <c r="F9" s="39">
        <f t="shared" si="2"/>
        <v>273912</v>
      </c>
      <c r="G9" s="39">
        <f t="shared" si="3"/>
        <v>274962</v>
      </c>
      <c r="H9" s="39">
        <f t="shared" si="4"/>
        <v>193954</v>
      </c>
      <c r="I9" s="39">
        <v>41490</v>
      </c>
      <c r="J9" s="39">
        <v>126980</v>
      </c>
      <c r="K9" s="39">
        <v>128475</v>
      </c>
      <c r="L9" s="39">
        <v>93205</v>
      </c>
      <c r="M9" s="39">
        <v>48224</v>
      </c>
      <c r="N9" s="39">
        <v>146932</v>
      </c>
      <c r="O9" s="39">
        <v>146487</v>
      </c>
      <c r="P9" s="40">
        <v>100749</v>
      </c>
    </row>
    <row r="10" spans="2:19" ht="15" x14ac:dyDescent="0.25">
      <c r="B10" s="41">
        <f>k_total_tec_0126!B9</f>
        <v>4</v>
      </c>
      <c r="C10" s="42" t="str">
        <f>k_total_tec_0126!C9</f>
        <v>BRD</v>
      </c>
      <c r="D10" s="39">
        <f t="shared" si="0"/>
        <v>621459</v>
      </c>
      <c r="E10" s="39">
        <f t="shared" si="1"/>
        <v>90308</v>
      </c>
      <c r="F10" s="39">
        <f t="shared" si="2"/>
        <v>260807</v>
      </c>
      <c r="G10" s="39">
        <f t="shared" si="3"/>
        <v>182095</v>
      </c>
      <c r="H10" s="39">
        <f t="shared" si="4"/>
        <v>88249</v>
      </c>
      <c r="I10" s="39">
        <v>41818</v>
      </c>
      <c r="J10" s="39">
        <v>121313</v>
      </c>
      <c r="K10" s="39">
        <v>85603</v>
      </c>
      <c r="L10" s="39">
        <v>41120</v>
      </c>
      <c r="M10" s="39">
        <v>48490</v>
      </c>
      <c r="N10" s="39">
        <v>139494</v>
      </c>
      <c r="O10" s="39">
        <v>96492</v>
      </c>
      <c r="P10" s="40">
        <v>47129</v>
      </c>
    </row>
    <row r="11" spans="2:19" ht="15" x14ac:dyDescent="0.25">
      <c r="B11" s="41">
        <f>k_total_tec_0126!B10</f>
        <v>5</v>
      </c>
      <c r="C11" s="42" t="str">
        <f>k_total_tec_0126!C10</f>
        <v>VITAL</v>
      </c>
      <c r="D11" s="39">
        <f t="shared" si="0"/>
        <v>1083872</v>
      </c>
      <c r="E11" s="39">
        <f t="shared" si="1"/>
        <v>88562</v>
      </c>
      <c r="F11" s="39">
        <f t="shared" si="2"/>
        <v>281572</v>
      </c>
      <c r="G11" s="39">
        <f t="shared" si="3"/>
        <v>393732</v>
      </c>
      <c r="H11" s="39">
        <f t="shared" si="4"/>
        <v>320006</v>
      </c>
      <c r="I11" s="39">
        <v>41003</v>
      </c>
      <c r="J11" s="39">
        <v>130189</v>
      </c>
      <c r="K11" s="39">
        <v>181873</v>
      </c>
      <c r="L11" s="39">
        <v>153967</v>
      </c>
      <c r="M11" s="39">
        <v>47559</v>
      </c>
      <c r="N11" s="39">
        <v>151383</v>
      </c>
      <c r="O11" s="39">
        <v>211859</v>
      </c>
      <c r="P11" s="40">
        <v>166039</v>
      </c>
    </row>
    <row r="12" spans="2:19" ht="15" x14ac:dyDescent="0.25">
      <c r="B12" s="41">
        <f>k_total_tec_0126!B11</f>
        <v>6</v>
      </c>
      <c r="C12" s="42" t="str">
        <f>k_total_tec_0126!C11</f>
        <v>ARIPI</v>
      </c>
      <c r="D12" s="39">
        <f t="shared" si="0"/>
        <v>925540</v>
      </c>
      <c r="E12" s="39">
        <f t="shared" si="1"/>
        <v>88477</v>
      </c>
      <c r="F12" s="39">
        <f t="shared" si="2"/>
        <v>248274</v>
      </c>
      <c r="G12" s="39">
        <f t="shared" si="3"/>
        <v>300339</v>
      </c>
      <c r="H12" s="39">
        <f t="shared" si="4"/>
        <v>288450</v>
      </c>
      <c r="I12" s="39">
        <v>40975</v>
      </c>
      <c r="J12" s="39">
        <v>115168</v>
      </c>
      <c r="K12" s="39">
        <v>138914</v>
      </c>
      <c r="L12" s="39">
        <v>139769</v>
      </c>
      <c r="M12" s="39">
        <v>47502</v>
      </c>
      <c r="N12" s="39">
        <v>133106</v>
      </c>
      <c r="O12" s="39">
        <v>161425</v>
      </c>
      <c r="P12" s="40">
        <v>148681</v>
      </c>
    </row>
    <row r="13" spans="2:19" ht="15" x14ac:dyDescent="0.25">
      <c r="B13" s="41">
        <f>k_total_tec_0126!B12</f>
        <v>7</v>
      </c>
      <c r="C13" s="42" t="s">
        <v>38</v>
      </c>
      <c r="D13" s="39">
        <f t="shared" si="0"/>
        <v>2135169</v>
      </c>
      <c r="E13" s="39">
        <f t="shared" si="1"/>
        <v>89244</v>
      </c>
      <c r="F13" s="39">
        <f t="shared" si="2"/>
        <v>301604</v>
      </c>
      <c r="G13" s="39">
        <f t="shared" si="3"/>
        <v>677473</v>
      </c>
      <c r="H13" s="39">
        <f t="shared" si="4"/>
        <v>1066848</v>
      </c>
      <c r="I13" s="39">
        <v>41326</v>
      </c>
      <c r="J13" s="39">
        <v>140410</v>
      </c>
      <c r="K13" s="39">
        <v>325881</v>
      </c>
      <c r="L13" s="39">
        <v>545338</v>
      </c>
      <c r="M13" s="39">
        <v>47918</v>
      </c>
      <c r="N13" s="39">
        <v>161194</v>
      </c>
      <c r="O13" s="39">
        <v>351592</v>
      </c>
      <c r="P13" s="40">
        <v>521510</v>
      </c>
      <c r="Q13" s="4"/>
      <c r="R13" s="4"/>
      <c r="S13" s="4"/>
    </row>
    <row r="14" spans="2:19" ht="15.75" thickBot="1" x14ac:dyDescent="0.3">
      <c r="B14" s="117" t="s">
        <v>46</v>
      </c>
      <c r="C14" s="118"/>
      <c r="D14" s="35">
        <f t="shared" ref="D14:P14" si="5">SUM(D7:D13)</f>
        <v>8490002</v>
      </c>
      <c r="E14" s="35">
        <f t="shared" si="5"/>
        <v>623876</v>
      </c>
      <c r="F14" s="35">
        <f t="shared" si="5"/>
        <v>1873215</v>
      </c>
      <c r="G14" s="35">
        <f t="shared" si="5"/>
        <v>2815941</v>
      </c>
      <c r="H14" s="35">
        <f t="shared" si="5"/>
        <v>3176970</v>
      </c>
      <c r="I14" s="35">
        <f t="shared" si="5"/>
        <v>288828</v>
      </c>
      <c r="J14" s="35">
        <f t="shared" si="5"/>
        <v>869504</v>
      </c>
      <c r="K14" s="35">
        <f t="shared" si="5"/>
        <v>1319947</v>
      </c>
      <c r="L14" s="35">
        <f t="shared" si="5"/>
        <v>1572255</v>
      </c>
      <c r="M14" s="35">
        <f t="shared" si="5"/>
        <v>335048</v>
      </c>
      <c r="N14" s="35">
        <f t="shared" si="5"/>
        <v>1003711</v>
      </c>
      <c r="O14" s="35">
        <f t="shared" si="5"/>
        <v>1495994</v>
      </c>
      <c r="P14" s="36">
        <f t="shared" si="5"/>
        <v>1604715</v>
      </c>
    </row>
    <row r="16" spans="2:19" x14ac:dyDescent="0.2">
      <c r="B16" s="10"/>
      <c r="C16" s="11"/>
      <c r="E16" s="4"/>
      <c r="I16" s="4"/>
    </row>
    <row r="17" spans="2:3" x14ac:dyDescent="0.2">
      <c r="B17" s="14"/>
      <c r="C17" s="14"/>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N19" sqref="N19"/>
    </sheetView>
  </sheetViews>
  <sheetFormatPr defaultRowHeight="12.75" x14ac:dyDescent="0.2"/>
  <sheetData/>
  <phoneticPr fontId="1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M18" sqref="M18"/>
    </sheetView>
  </sheetViews>
  <sheetFormatPr defaultRowHeight="12.75" x14ac:dyDescent="0.2"/>
  <cols>
    <col min="2" max="2" width="5.5703125" customWidth="1"/>
    <col min="3" max="3" width="18.42578125" customWidth="1"/>
    <col min="4" max="4" width="23.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7" customHeight="1" x14ac:dyDescent="0.2">
      <c r="B2" s="106" t="s">
        <v>218</v>
      </c>
      <c r="C2" s="107"/>
      <c r="D2" s="107"/>
      <c r="E2" s="107"/>
      <c r="F2" s="107"/>
      <c r="G2" s="107"/>
      <c r="H2" s="107"/>
      <c r="I2" s="107"/>
      <c r="J2" s="107"/>
      <c r="K2" s="108"/>
    </row>
    <row r="3" spans="2:11" ht="69.75" customHeight="1" x14ac:dyDescent="0.2">
      <c r="B3" s="112" t="s">
        <v>45</v>
      </c>
      <c r="C3" s="105" t="s">
        <v>9</v>
      </c>
      <c r="D3" s="109" t="s">
        <v>40</v>
      </c>
      <c r="E3" s="109" t="s">
        <v>140</v>
      </c>
      <c r="F3" s="109"/>
      <c r="G3" s="109" t="s">
        <v>221</v>
      </c>
      <c r="H3" s="109"/>
      <c r="I3" s="109"/>
      <c r="J3" s="109" t="s">
        <v>141</v>
      </c>
      <c r="K3" s="116"/>
    </row>
    <row r="4" spans="2:11" ht="119.25" customHeight="1" x14ac:dyDescent="0.2">
      <c r="B4" s="112" t="s">
        <v>45</v>
      </c>
      <c r="C4" s="105"/>
      <c r="D4" s="109"/>
      <c r="E4" s="32" t="s">
        <v>51</v>
      </c>
      <c r="F4" s="32" t="s">
        <v>142</v>
      </c>
      <c r="G4" s="32" t="s">
        <v>51</v>
      </c>
      <c r="H4" s="32" t="s">
        <v>143</v>
      </c>
      <c r="I4" s="32" t="s">
        <v>142</v>
      </c>
      <c r="J4" s="32" t="s">
        <v>222</v>
      </c>
      <c r="K4" s="43" t="s">
        <v>223</v>
      </c>
    </row>
    <row r="5" spans="2:11" hidden="1" x14ac:dyDescent="0.2">
      <c r="B5" s="23"/>
      <c r="C5" s="21"/>
      <c r="D5" s="22" t="s">
        <v>144</v>
      </c>
      <c r="E5" s="22" t="s">
        <v>145</v>
      </c>
      <c r="F5" s="21"/>
      <c r="G5" s="22" t="s">
        <v>146</v>
      </c>
      <c r="H5" s="21"/>
      <c r="I5" s="21"/>
      <c r="J5" s="22" t="s">
        <v>147</v>
      </c>
      <c r="K5" s="24" t="s">
        <v>148</v>
      </c>
    </row>
    <row r="6" spans="2:11" ht="15" x14ac:dyDescent="0.25">
      <c r="B6" s="37">
        <f>[1]k_total_tec_0609!A10</f>
        <v>1</v>
      </c>
      <c r="C6" s="38" t="s">
        <v>39</v>
      </c>
      <c r="D6" s="39">
        <v>1173576</v>
      </c>
      <c r="E6" s="39">
        <v>596383</v>
      </c>
      <c r="F6" s="45">
        <f>E6/D6</f>
        <v>0.50817586590046149</v>
      </c>
      <c r="G6" s="39">
        <v>20824</v>
      </c>
      <c r="H6" s="45">
        <f t="shared" ref="H6:H13" si="0">G6/$G$13</f>
        <v>0.13907793413433603</v>
      </c>
      <c r="I6" s="45">
        <f>G6/D6</f>
        <v>1.7744057479021386E-2</v>
      </c>
      <c r="J6" s="39">
        <v>19269</v>
      </c>
      <c r="K6" s="40">
        <v>1555</v>
      </c>
    </row>
    <row r="7" spans="2:11" ht="15" x14ac:dyDescent="0.25">
      <c r="B7" s="41">
        <v>2</v>
      </c>
      <c r="C7" s="38" t="str">
        <f>[1]k_total_tec_0609!B12</f>
        <v>AZT VIITORUL TAU</v>
      </c>
      <c r="D7" s="39">
        <v>1717844</v>
      </c>
      <c r="E7" s="39">
        <v>890418</v>
      </c>
      <c r="F7" s="45">
        <f t="shared" ref="F7:F12" si="1">E7/D7</f>
        <v>0.51833461012757853</v>
      </c>
      <c r="G7" s="39">
        <v>29721</v>
      </c>
      <c r="H7" s="45">
        <f t="shared" si="0"/>
        <v>0.19849862084165393</v>
      </c>
      <c r="I7" s="45">
        <f>G7/D7</f>
        <v>1.73013381890323E-2</v>
      </c>
      <c r="J7" s="39">
        <v>27524</v>
      </c>
      <c r="K7" s="40">
        <v>2197</v>
      </c>
    </row>
    <row r="8" spans="2:11" ht="15" x14ac:dyDescent="0.25">
      <c r="B8" s="41">
        <v>3</v>
      </c>
      <c r="C8" s="42" t="str">
        <f>[1]k_total_tec_0609!B13</f>
        <v>BCR</v>
      </c>
      <c r="D8" s="39">
        <v>832542</v>
      </c>
      <c r="E8" s="39">
        <v>397993</v>
      </c>
      <c r="F8" s="45">
        <f t="shared" si="1"/>
        <v>0.47804555205623261</v>
      </c>
      <c r="G8" s="39">
        <v>15164</v>
      </c>
      <c r="H8" s="45">
        <f t="shared" si="0"/>
        <v>0.10127630585925239</v>
      </c>
      <c r="I8" s="45">
        <f>G8/D8</f>
        <v>1.8214096105661937E-2</v>
      </c>
      <c r="J8" s="39">
        <v>14071</v>
      </c>
      <c r="K8" s="40">
        <v>1093</v>
      </c>
    </row>
    <row r="9" spans="2:11" ht="15" x14ac:dyDescent="0.25">
      <c r="B9" s="41">
        <v>4</v>
      </c>
      <c r="C9" s="42" t="str">
        <f>[1]k_total_tec_0609!B15</f>
        <v>BRD</v>
      </c>
      <c r="D9" s="39">
        <v>621459</v>
      </c>
      <c r="E9" s="39">
        <v>286883</v>
      </c>
      <c r="F9" s="45">
        <f t="shared" si="1"/>
        <v>0.46162820073407901</v>
      </c>
      <c r="G9" s="39">
        <v>11633</v>
      </c>
      <c r="H9" s="45">
        <f t="shared" si="0"/>
        <v>7.7693699951245254E-2</v>
      </c>
      <c r="I9" s="45">
        <v>2.4474098565715047E-2</v>
      </c>
      <c r="J9" s="39">
        <v>10763</v>
      </c>
      <c r="K9" s="40">
        <v>870</v>
      </c>
    </row>
    <row r="10" spans="2:11" ht="15" x14ac:dyDescent="0.25">
      <c r="B10" s="41">
        <v>5</v>
      </c>
      <c r="C10" s="42" t="str">
        <f>[1]k_total_tec_0609!B16</f>
        <v>VITAL</v>
      </c>
      <c r="D10" s="39">
        <v>1083872</v>
      </c>
      <c r="E10" s="39">
        <v>515125</v>
      </c>
      <c r="F10" s="45">
        <f t="shared" si="1"/>
        <v>0.47526368427268162</v>
      </c>
      <c r="G10" s="39">
        <v>18700</v>
      </c>
      <c r="H10" s="45">
        <f t="shared" si="0"/>
        <v>0.12489230543181348</v>
      </c>
      <c r="I10" s="45">
        <v>2.3634883424390147E-2</v>
      </c>
      <c r="J10" s="39">
        <v>17379</v>
      </c>
      <c r="K10" s="40">
        <v>1321</v>
      </c>
    </row>
    <row r="11" spans="2:11" ht="15" x14ac:dyDescent="0.25">
      <c r="B11" s="41">
        <v>6</v>
      </c>
      <c r="C11" s="42" t="str">
        <f>[1]k_total_tec_0609!B18</f>
        <v>ARIPI</v>
      </c>
      <c r="D11" s="39">
        <v>925540</v>
      </c>
      <c r="E11" s="39">
        <v>453353</v>
      </c>
      <c r="F11" s="45">
        <f t="shared" si="1"/>
        <v>0.48982539922639756</v>
      </c>
      <c r="G11" s="39">
        <v>16486</v>
      </c>
      <c r="H11" s="45">
        <f t="shared" si="0"/>
        <v>0.11010559076731963</v>
      </c>
      <c r="I11" s="45">
        <v>2.388497247862988E-2</v>
      </c>
      <c r="J11" s="39">
        <v>15350</v>
      </c>
      <c r="K11" s="40">
        <v>1136</v>
      </c>
    </row>
    <row r="12" spans="2:11" ht="15" x14ac:dyDescent="0.25">
      <c r="B12" s="41">
        <v>7</v>
      </c>
      <c r="C12" s="42" t="s">
        <v>38</v>
      </c>
      <c r="D12" s="39">
        <v>2135169</v>
      </c>
      <c r="E12" s="39">
        <v>1178177</v>
      </c>
      <c r="F12" s="45">
        <f t="shared" si="1"/>
        <v>0.55179566582317374</v>
      </c>
      <c r="G12" s="39">
        <v>37201</v>
      </c>
      <c r="H12" s="45">
        <f t="shared" si="0"/>
        <v>0.2484555430143793</v>
      </c>
      <c r="I12" s="45">
        <f>G12/D12</f>
        <v>1.7422976822911908E-2</v>
      </c>
      <c r="J12" s="39">
        <v>34500</v>
      </c>
      <c r="K12" s="40">
        <v>2701</v>
      </c>
    </row>
    <row r="13" spans="2:11" ht="15.75" thickBot="1" x14ac:dyDescent="0.3">
      <c r="B13" s="33" t="s">
        <v>46</v>
      </c>
      <c r="C13" s="34"/>
      <c r="D13" s="35">
        <f>SUM(D6:D12)</f>
        <v>8490002</v>
      </c>
      <c r="E13" s="35">
        <f>SUM(E6:E12)</f>
        <v>4318332</v>
      </c>
      <c r="F13" s="44">
        <f>E13/D13</f>
        <v>0.50863733601005046</v>
      </c>
      <c r="G13" s="35">
        <f>SUM(G6:G12)</f>
        <v>149729</v>
      </c>
      <c r="H13" s="44">
        <f t="shared" si="0"/>
        <v>1</v>
      </c>
      <c r="I13" s="44">
        <f>G13/D13</f>
        <v>1.7635920462680692E-2</v>
      </c>
      <c r="J13" s="35">
        <f>SUM(J6:J12)</f>
        <v>138856</v>
      </c>
      <c r="K13" s="36">
        <f>SUM(K6:K12)</f>
        <v>10873</v>
      </c>
    </row>
    <row r="14" spans="2:11" x14ac:dyDescent="0.2">
      <c r="C14" s="7"/>
      <c r="D14" s="4"/>
      <c r="E14" s="4"/>
    </row>
    <row r="15" spans="2:11" ht="14.25" customHeight="1" x14ac:dyDescent="0.2">
      <c r="B15" s="113" t="s">
        <v>149</v>
      </c>
      <c r="C15" s="113"/>
      <c r="D15" s="113"/>
      <c r="E15" s="113"/>
      <c r="F15" s="113"/>
      <c r="G15" s="113"/>
      <c r="H15" s="113"/>
      <c r="I15" s="113"/>
      <c r="J15" s="113"/>
      <c r="K15" s="113"/>
    </row>
    <row r="16" spans="2:11" ht="33.75" customHeight="1" x14ac:dyDescent="0.2">
      <c r="B16" s="115" t="s">
        <v>28</v>
      </c>
      <c r="C16" s="115"/>
      <c r="D16" s="115"/>
      <c r="E16" s="115"/>
      <c r="F16" s="115"/>
      <c r="G16" s="115"/>
      <c r="H16" s="115"/>
      <c r="I16" s="115"/>
      <c r="J16" s="115"/>
      <c r="K16" s="115"/>
    </row>
    <row r="17" spans="2:11" ht="30.75" customHeight="1" x14ac:dyDescent="0.2">
      <c r="B17" s="113" t="s">
        <v>150</v>
      </c>
      <c r="C17" s="113"/>
      <c r="D17" s="113"/>
      <c r="E17" s="113"/>
      <c r="F17" s="113"/>
      <c r="G17" s="113"/>
      <c r="H17" s="113"/>
      <c r="I17" s="113"/>
      <c r="J17" s="113"/>
      <c r="K17" s="113"/>
    </row>
    <row r="18" spans="2:11" ht="213.75" customHeight="1" x14ac:dyDescent="0.2">
      <c r="B18" s="113" t="s">
        <v>220</v>
      </c>
      <c r="C18" s="114"/>
      <c r="D18" s="114"/>
      <c r="E18" s="114"/>
      <c r="F18" s="114"/>
      <c r="G18" s="114"/>
      <c r="H18" s="114"/>
      <c r="I18" s="114"/>
      <c r="J18" s="114"/>
      <c r="K18" s="114"/>
    </row>
  </sheetData>
  <mergeCells count="11">
    <mergeCell ref="B3:B4"/>
    <mergeCell ref="B2:K2"/>
    <mergeCell ref="B15:K15"/>
    <mergeCell ref="B16:K16"/>
    <mergeCell ref="G3:I3"/>
    <mergeCell ref="J3:K3"/>
    <mergeCell ref="B17:K17"/>
    <mergeCell ref="B18:K18"/>
    <mergeCell ref="C3:C4"/>
    <mergeCell ref="D3:D4"/>
    <mergeCell ref="E3:F3"/>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3"/>
  <sheetViews>
    <sheetView zoomScaleNormal="100" workbookViewId="0">
      <selection activeCell="G21" sqref="G21"/>
    </sheetView>
  </sheetViews>
  <sheetFormatPr defaultRowHeight="12.75" x14ac:dyDescent="0.2"/>
  <cols>
    <col min="2" max="2" width="4.85546875" customWidth="1"/>
    <col min="3" max="3" width="17.42578125" customWidth="1"/>
    <col min="4" max="16" width="13.5703125" customWidth="1"/>
  </cols>
  <sheetData>
    <row r="1" spans="2:15" ht="13.5" thickBot="1" x14ac:dyDescent="0.25"/>
    <row r="2" spans="2:15" ht="57.75" customHeight="1" x14ac:dyDescent="0.2">
      <c r="B2" s="106" t="s">
        <v>224</v>
      </c>
      <c r="C2" s="107"/>
      <c r="D2" s="107"/>
      <c r="E2" s="107"/>
      <c r="F2" s="107"/>
      <c r="G2" s="107"/>
      <c r="H2" s="107"/>
      <c r="I2" s="107"/>
      <c r="J2" s="107"/>
      <c r="K2" s="107"/>
      <c r="L2" s="107"/>
      <c r="M2" s="107"/>
      <c r="N2" s="107"/>
      <c r="O2" s="108"/>
    </row>
    <row r="3" spans="2:15" x14ac:dyDescent="0.2">
      <c r="B3" s="131" t="s">
        <v>45</v>
      </c>
      <c r="C3" s="109" t="s">
        <v>29</v>
      </c>
      <c r="D3" s="129" t="s">
        <v>157</v>
      </c>
      <c r="E3" s="129" t="s">
        <v>162</v>
      </c>
      <c r="F3" s="129" t="s">
        <v>168</v>
      </c>
      <c r="G3" s="129" t="s">
        <v>171</v>
      </c>
      <c r="H3" s="129" t="s">
        <v>175</v>
      </c>
      <c r="I3" s="129" t="s">
        <v>179</v>
      </c>
      <c r="J3" s="129" t="s">
        <v>183</v>
      </c>
      <c r="K3" s="129" t="s">
        <v>187</v>
      </c>
      <c r="L3" s="129" t="s">
        <v>191</v>
      </c>
      <c r="M3" s="129" t="s">
        <v>195</v>
      </c>
      <c r="N3" s="129" t="s">
        <v>199</v>
      </c>
      <c r="O3" s="130" t="s">
        <v>203</v>
      </c>
    </row>
    <row r="4" spans="2:15" ht="27.75" customHeight="1" x14ac:dyDescent="0.2">
      <c r="B4" s="131"/>
      <c r="C4" s="109"/>
      <c r="D4" s="109"/>
      <c r="E4" s="109"/>
      <c r="F4" s="109"/>
      <c r="G4" s="109"/>
      <c r="H4" s="109"/>
      <c r="I4" s="109"/>
      <c r="J4" s="109"/>
      <c r="K4" s="109"/>
      <c r="L4" s="109"/>
      <c r="M4" s="109"/>
      <c r="N4" s="109"/>
      <c r="O4" s="116"/>
    </row>
    <row r="5" spans="2:15" ht="15" x14ac:dyDescent="0.25">
      <c r="B5" s="37">
        <v>1</v>
      </c>
      <c r="C5" s="49" t="s">
        <v>39</v>
      </c>
      <c r="D5" s="39">
        <v>1148673</v>
      </c>
      <c r="E5" s="39">
        <v>1150126</v>
      </c>
      <c r="F5" s="39">
        <v>1150997</v>
      </c>
      <c r="G5" s="39">
        <v>1156036</v>
      </c>
      <c r="H5" s="39">
        <v>1157297</v>
      </c>
      <c r="I5" s="39">
        <v>1158676</v>
      </c>
      <c r="J5" s="39">
        <v>1159538</v>
      </c>
      <c r="K5" s="39">
        <v>1160728</v>
      </c>
      <c r="L5" s="39">
        <v>1162939</v>
      </c>
      <c r="M5" s="39">
        <v>1166311</v>
      </c>
      <c r="N5" s="39">
        <v>1168804</v>
      </c>
      <c r="O5" s="40">
        <v>1171452</v>
      </c>
    </row>
    <row r="6" spans="2:15" ht="15" x14ac:dyDescent="0.25">
      <c r="B6" s="41">
        <v>2</v>
      </c>
      <c r="C6" s="38" t="s">
        <v>4</v>
      </c>
      <c r="D6" s="39">
        <v>1698063</v>
      </c>
      <c r="E6" s="39">
        <v>1699079</v>
      </c>
      <c r="F6" s="39">
        <v>1699513</v>
      </c>
      <c r="G6" s="39">
        <v>1704259</v>
      </c>
      <c r="H6" s="39">
        <v>1705130</v>
      </c>
      <c r="I6" s="39">
        <v>1706135</v>
      </c>
      <c r="J6" s="39">
        <v>1706917</v>
      </c>
      <c r="K6" s="39">
        <v>1707865</v>
      </c>
      <c r="L6" s="39">
        <v>1709565</v>
      </c>
      <c r="M6" s="39">
        <v>1711133</v>
      </c>
      <c r="N6" s="39">
        <v>1713296</v>
      </c>
      <c r="O6" s="40">
        <v>1715858</v>
      </c>
    </row>
    <row r="7" spans="2:15" ht="15" x14ac:dyDescent="0.25">
      <c r="B7" s="41">
        <v>3</v>
      </c>
      <c r="C7" s="42" t="s">
        <v>41</v>
      </c>
      <c r="D7" s="39">
        <v>802755</v>
      </c>
      <c r="E7" s="39">
        <v>804582</v>
      </c>
      <c r="F7" s="39">
        <v>805788</v>
      </c>
      <c r="G7" s="39">
        <v>811320</v>
      </c>
      <c r="H7" s="39">
        <v>813005</v>
      </c>
      <c r="I7" s="39">
        <v>814742</v>
      </c>
      <c r="J7" s="39">
        <v>816138</v>
      </c>
      <c r="K7" s="39">
        <v>817777</v>
      </c>
      <c r="L7" s="39">
        <v>820755</v>
      </c>
      <c r="M7" s="39">
        <v>824634</v>
      </c>
      <c r="N7" s="39">
        <v>827340</v>
      </c>
      <c r="O7" s="40">
        <v>830117</v>
      </c>
    </row>
    <row r="8" spans="2:15" ht="15" x14ac:dyDescent="0.25">
      <c r="B8" s="41">
        <v>4</v>
      </c>
      <c r="C8" s="42" t="s">
        <v>42</v>
      </c>
      <c r="D8" s="39">
        <v>591313</v>
      </c>
      <c r="E8" s="39">
        <v>592975</v>
      </c>
      <c r="F8" s="39">
        <v>594076</v>
      </c>
      <c r="G8" s="39">
        <v>599513</v>
      </c>
      <c r="H8" s="39">
        <v>601085</v>
      </c>
      <c r="I8" s="39">
        <v>602757</v>
      </c>
      <c r="J8" s="39">
        <v>604286</v>
      </c>
      <c r="K8" s="39">
        <v>606155</v>
      </c>
      <c r="L8" s="39">
        <v>609237</v>
      </c>
      <c r="M8" s="39">
        <v>613247</v>
      </c>
      <c r="N8" s="39">
        <v>615856</v>
      </c>
      <c r="O8" s="40">
        <v>618569</v>
      </c>
    </row>
    <row r="9" spans="2:15" ht="15" x14ac:dyDescent="0.25">
      <c r="B9" s="41">
        <v>5</v>
      </c>
      <c r="C9" s="42" t="s">
        <v>5</v>
      </c>
      <c r="D9" s="39">
        <v>1058684</v>
      </c>
      <c r="E9" s="39">
        <v>1060148</v>
      </c>
      <c r="F9" s="39">
        <v>1060976</v>
      </c>
      <c r="G9" s="39">
        <v>1066138</v>
      </c>
      <c r="H9" s="39">
        <v>1067367</v>
      </c>
      <c r="I9" s="39">
        <v>1068699</v>
      </c>
      <c r="J9" s="39">
        <v>1069925</v>
      </c>
      <c r="K9" s="39">
        <v>1071424</v>
      </c>
      <c r="L9" s="39">
        <v>1073983</v>
      </c>
      <c r="M9" s="39">
        <v>1077009</v>
      </c>
      <c r="N9" s="39">
        <v>1079346</v>
      </c>
      <c r="O9" s="40">
        <v>1081975</v>
      </c>
    </row>
    <row r="10" spans="2:15" ht="15" x14ac:dyDescent="0.25">
      <c r="B10" s="41">
        <v>6</v>
      </c>
      <c r="C10" s="42" t="s">
        <v>6</v>
      </c>
      <c r="D10" s="39">
        <v>897905</v>
      </c>
      <c r="E10" s="39">
        <v>899444</v>
      </c>
      <c r="F10" s="39">
        <v>900378</v>
      </c>
      <c r="G10" s="39">
        <v>905630</v>
      </c>
      <c r="H10" s="39">
        <v>907022</v>
      </c>
      <c r="I10" s="39">
        <v>908543</v>
      </c>
      <c r="J10" s="39">
        <v>909873</v>
      </c>
      <c r="K10" s="39">
        <v>911535</v>
      </c>
      <c r="L10" s="39">
        <v>914284</v>
      </c>
      <c r="M10" s="39">
        <v>918187</v>
      </c>
      <c r="N10" s="39">
        <v>920646</v>
      </c>
      <c r="O10" s="40">
        <v>923322</v>
      </c>
    </row>
    <row r="11" spans="2:15" ht="15" x14ac:dyDescent="0.25">
      <c r="B11" s="41">
        <v>7</v>
      </c>
      <c r="C11" s="50" t="s">
        <v>38</v>
      </c>
      <c r="D11" s="39">
        <v>2117387</v>
      </c>
      <c r="E11" s="39">
        <v>2118415</v>
      </c>
      <c r="F11" s="39">
        <v>2118757</v>
      </c>
      <c r="G11" s="39">
        <v>2123344</v>
      </c>
      <c r="H11" s="39">
        <v>2124107</v>
      </c>
      <c r="I11" s="39">
        <v>2124923</v>
      </c>
      <c r="J11" s="39">
        <v>2125230</v>
      </c>
      <c r="K11" s="39">
        <v>2124886</v>
      </c>
      <c r="L11" s="39">
        <v>2125829</v>
      </c>
      <c r="M11" s="39">
        <v>2128144</v>
      </c>
      <c r="N11" s="39">
        <v>2130513</v>
      </c>
      <c r="O11" s="40">
        <v>2133036</v>
      </c>
    </row>
    <row r="12" spans="2:15" ht="15.75" thickBot="1" x14ac:dyDescent="0.3">
      <c r="B12" s="117" t="s">
        <v>43</v>
      </c>
      <c r="C12" s="118"/>
      <c r="D12" s="46">
        <f t="shared" ref="D12:O12" si="0">SUM(D5:D11)</f>
        <v>8314780</v>
      </c>
      <c r="E12" s="46">
        <f t="shared" si="0"/>
        <v>8324769</v>
      </c>
      <c r="F12" s="46">
        <f t="shared" si="0"/>
        <v>8330485</v>
      </c>
      <c r="G12" s="46">
        <f t="shared" si="0"/>
        <v>8366240</v>
      </c>
      <c r="H12" s="46">
        <f t="shared" si="0"/>
        <v>8375013</v>
      </c>
      <c r="I12" s="46">
        <f>SUM(I5:I11)</f>
        <v>8384475</v>
      </c>
      <c r="J12" s="46">
        <f t="shared" si="0"/>
        <v>8391907</v>
      </c>
      <c r="K12" s="46">
        <f t="shared" si="0"/>
        <v>8400370</v>
      </c>
      <c r="L12" s="46">
        <f t="shared" si="0"/>
        <v>8416592</v>
      </c>
      <c r="M12" s="46">
        <f t="shared" si="0"/>
        <v>8438665</v>
      </c>
      <c r="N12" s="46">
        <f t="shared" si="0"/>
        <v>8455801</v>
      </c>
      <c r="O12" s="47">
        <f t="shared" si="0"/>
        <v>8474329</v>
      </c>
    </row>
    <row r="13" spans="2:15" ht="83.25" customHeight="1" thickBot="1" x14ac:dyDescent="0.25">
      <c r="B13" s="126" t="s">
        <v>225</v>
      </c>
      <c r="C13" s="127"/>
      <c r="D13" s="128"/>
      <c r="E13" s="57"/>
      <c r="F13" s="57"/>
      <c r="G13" s="57"/>
      <c r="H13" s="57"/>
      <c r="I13" s="57"/>
      <c r="J13" s="57"/>
      <c r="K13" s="57"/>
      <c r="L13" s="57"/>
      <c r="M13" s="57"/>
      <c r="N13" s="57"/>
      <c r="O13" s="57"/>
    </row>
    <row r="14" spans="2:15" x14ac:dyDescent="0.2">
      <c r="B14" s="106" t="s">
        <v>45</v>
      </c>
      <c r="C14" s="120" t="s">
        <v>29</v>
      </c>
      <c r="D14" s="124" t="s">
        <v>207</v>
      </c>
    </row>
    <row r="15" spans="2:15" ht="27.75" customHeight="1" thickBot="1" x14ac:dyDescent="0.25">
      <c r="B15" s="119"/>
      <c r="C15" s="121"/>
      <c r="D15" s="125"/>
    </row>
    <row r="16" spans="2:15" ht="15" x14ac:dyDescent="0.25">
      <c r="B16" s="52">
        <v>1</v>
      </c>
      <c r="C16" s="49" t="s">
        <v>39</v>
      </c>
      <c r="D16" s="53">
        <v>1173576</v>
      </c>
    </row>
    <row r="17" spans="2:4" ht="15" x14ac:dyDescent="0.25">
      <c r="B17" s="41">
        <v>2</v>
      </c>
      <c r="C17" s="38" t="s">
        <v>4</v>
      </c>
      <c r="D17" s="40">
        <v>1717844</v>
      </c>
    </row>
    <row r="18" spans="2:4" ht="15" x14ac:dyDescent="0.25">
      <c r="B18" s="41">
        <v>3</v>
      </c>
      <c r="C18" s="42" t="s">
        <v>41</v>
      </c>
      <c r="D18" s="40">
        <v>832542</v>
      </c>
    </row>
    <row r="19" spans="2:4" ht="15" x14ac:dyDescent="0.25">
      <c r="B19" s="41">
        <v>4</v>
      </c>
      <c r="C19" s="42" t="s">
        <v>42</v>
      </c>
      <c r="D19" s="40">
        <v>621459</v>
      </c>
    </row>
    <row r="20" spans="2:4" ht="15.75" thickBot="1" x14ac:dyDescent="0.3">
      <c r="B20" s="41">
        <v>5</v>
      </c>
      <c r="C20" s="42" t="s">
        <v>5</v>
      </c>
      <c r="D20" s="40">
        <v>1083872</v>
      </c>
    </row>
    <row r="21" spans="2:4" ht="15" x14ac:dyDescent="0.25">
      <c r="B21" s="41">
        <v>6</v>
      </c>
      <c r="C21" s="42" t="s">
        <v>6</v>
      </c>
      <c r="D21" s="40">
        <v>925540</v>
      </c>
    </row>
    <row r="22" spans="2:4" ht="15.75" thickBot="1" x14ac:dyDescent="0.3">
      <c r="B22" s="54">
        <v>7</v>
      </c>
      <c r="C22" s="50" t="s">
        <v>38</v>
      </c>
      <c r="D22" s="55">
        <v>2135169</v>
      </c>
    </row>
    <row r="23" spans="2:4" ht="15.75" thickBot="1" x14ac:dyDescent="0.3">
      <c r="B23" s="122" t="s">
        <v>43</v>
      </c>
      <c r="C23" s="123"/>
      <c r="D23" s="51">
        <f t="shared" ref="D23" si="1">SUM(D16:D22)</f>
        <v>8490002</v>
      </c>
    </row>
  </sheetData>
  <mergeCells count="21">
    <mergeCell ref="O3:O4"/>
    <mergeCell ref="B2:O2"/>
    <mergeCell ref="B3:B4"/>
    <mergeCell ref="C3:C4"/>
    <mergeCell ref="D3:D4"/>
    <mergeCell ref="E3:E4"/>
    <mergeCell ref="F3:F4"/>
    <mergeCell ref="G3:G4"/>
    <mergeCell ref="H3:H4"/>
    <mergeCell ref="I3:I4"/>
    <mergeCell ref="J3:J4"/>
    <mergeCell ref="K3:K4"/>
    <mergeCell ref="L3:L4"/>
    <mergeCell ref="M3:M4"/>
    <mergeCell ref="N3:N4"/>
    <mergeCell ref="B12:C12"/>
    <mergeCell ref="B14:B15"/>
    <mergeCell ref="C14:C15"/>
    <mergeCell ref="B23:C23"/>
    <mergeCell ref="D14:D15"/>
    <mergeCell ref="B13:D13"/>
  </mergeCells>
  <phoneticPr fontId="0" type="noConversion"/>
  <printOptions horizontalCentered="1" verticalCentered="1"/>
  <pageMargins left="0" right="0" top="0" bottom="0"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5"/>
  <sheetViews>
    <sheetView zoomScaleNormal="100" workbookViewId="0">
      <selection activeCell="I31" sqref="I31"/>
    </sheetView>
  </sheetViews>
  <sheetFormatPr defaultRowHeight="12.75" x14ac:dyDescent="0.2"/>
  <cols>
    <col min="2" max="2" width="5.5703125" customWidth="1"/>
    <col min="3" max="3" width="19" customWidth="1"/>
    <col min="4" max="16" width="17.5703125" style="18" customWidth="1"/>
    <col min="17" max="17" width="18.42578125" customWidth="1"/>
    <col min="20" max="20" width="11.140625" bestFit="1" customWidth="1"/>
    <col min="23" max="23" width="16.7109375" customWidth="1"/>
  </cols>
  <sheetData>
    <row r="1" spans="2:17" ht="13.5" thickBot="1" x14ac:dyDescent="0.25"/>
    <row r="2" spans="2:17" ht="60" customHeight="1" x14ac:dyDescent="0.2">
      <c r="B2" s="106" t="s">
        <v>239</v>
      </c>
      <c r="C2" s="107"/>
      <c r="D2" s="107"/>
      <c r="E2" s="107"/>
      <c r="F2" s="107"/>
      <c r="G2" s="107"/>
      <c r="H2" s="107"/>
      <c r="I2" s="107"/>
      <c r="J2" s="107"/>
      <c r="K2" s="107"/>
      <c r="L2" s="107"/>
      <c r="M2" s="107"/>
      <c r="N2" s="107"/>
      <c r="O2" s="107"/>
      <c r="P2" s="108"/>
    </row>
    <row r="3" spans="2:17" x14ac:dyDescent="0.2">
      <c r="B3" s="131" t="s">
        <v>45</v>
      </c>
      <c r="C3" s="109" t="s">
        <v>29</v>
      </c>
      <c r="D3" s="137" t="s">
        <v>158</v>
      </c>
      <c r="E3" s="137" t="s">
        <v>163</v>
      </c>
      <c r="F3" s="137" t="s">
        <v>168</v>
      </c>
      <c r="G3" s="137" t="s">
        <v>171</v>
      </c>
      <c r="H3" s="137" t="s">
        <v>175</v>
      </c>
      <c r="I3" s="137" t="s">
        <v>179</v>
      </c>
      <c r="J3" s="137" t="s">
        <v>183</v>
      </c>
      <c r="K3" s="137" t="s">
        <v>187</v>
      </c>
      <c r="L3" s="137" t="s">
        <v>191</v>
      </c>
      <c r="M3" s="137" t="s">
        <v>195</v>
      </c>
      <c r="N3" s="137" t="s">
        <v>199</v>
      </c>
      <c r="O3" s="137" t="s">
        <v>203</v>
      </c>
      <c r="P3" s="116" t="s">
        <v>43</v>
      </c>
    </row>
    <row r="4" spans="2:17" x14ac:dyDescent="0.2">
      <c r="B4" s="131"/>
      <c r="C4" s="109"/>
      <c r="D4" s="137"/>
      <c r="E4" s="137"/>
      <c r="F4" s="137"/>
      <c r="G4" s="137"/>
      <c r="H4" s="137"/>
      <c r="I4" s="137"/>
      <c r="J4" s="137"/>
      <c r="K4" s="137"/>
      <c r="L4" s="137"/>
      <c r="M4" s="137"/>
      <c r="N4" s="137"/>
      <c r="O4" s="137"/>
      <c r="P4" s="116"/>
    </row>
    <row r="5" spans="2:17" ht="25.5" x14ac:dyDescent="0.2">
      <c r="B5" s="131"/>
      <c r="C5" s="109"/>
      <c r="D5" s="56" t="s">
        <v>226</v>
      </c>
      <c r="E5" s="56" t="s">
        <v>227</v>
      </c>
      <c r="F5" s="56" t="s">
        <v>228</v>
      </c>
      <c r="G5" s="56" t="s">
        <v>229</v>
      </c>
      <c r="H5" s="56" t="s">
        <v>230</v>
      </c>
      <c r="I5" s="56" t="s">
        <v>231</v>
      </c>
      <c r="J5" s="56" t="s">
        <v>232</v>
      </c>
      <c r="K5" s="56" t="s">
        <v>233</v>
      </c>
      <c r="L5" s="56" t="s">
        <v>234</v>
      </c>
      <c r="M5" s="56" t="s">
        <v>235</v>
      </c>
      <c r="N5" s="56" t="s">
        <v>236</v>
      </c>
      <c r="O5" s="56" t="s">
        <v>237</v>
      </c>
      <c r="P5" s="116"/>
    </row>
    <row r="6" spans="2:17" ht="15" x14ac:dyDescent="0.25">
      <c r="B6" s="37">
        <v>1</v>
      </c>
      <c r="C6" s="58" t="s">
        <v>39</v>
      </c>
      <c r="D6" s="39">
        <v>51045520.954715312</v>
      </c>
      <c r="E6" s="39">
        <v>51095193.771973886</v>
      </c>
      <c r="F6" s="39">
        <v>53370072.110203199</v>
      </c>
      <c r="G6" s="39">
        <v>53328694.485842027</v>
      </c>
      <c r="H6" s="39">
        <v>54334665.12929675</v>
      </c>
      <c r="I6" s="39">
        <v>52669058.274689652</v>
      </c>
      <c r="J6" s="39">
        <v>51951875.332873069</v>
      </c>
      <c r="K6" s="39">
        <v>50459436.616950601</v>
      </c>
      <c r="L6" s="39">
        <v>51642137.084881738</v>
      </c>
      <c r="M6" s="39">
        <v>51303192.237433955</v>
      </c>
      <c r="N6" s="39">
        <v>51217564.462598927</v>
      </c>
      <c r="O6" s="39">
        <v>57130202.194695823</v>
      </c>
      <c r="P6" s="40">
        <f t="shared" ref="P6:P12" si="0">SUM(D6:O6)</f>
        <v>629547612.65615487</v>
      </c>
    </row>
    <row r="7" spans="2:17" ht="15" x14ac:dyDescent="0.25">
      <c r="B7" s="37">
        <v>2</v>
      </c>
      <c r="C7" s="38" t="s">
        <v>4</v>
      </c>
      <c r="D7" s="39">
        <v>74377137.059508979</v>
      </c>
      <c r="E7" s="39">
        <v>74799652.636865899</v>
      </c>
      <c r="F7" s="39">
        <v>77139798.169811696</v>
      </c>
      <c r="G7" s="39">
        <v>77142500.149031296</v>
      </c>
      <c r="H7" s="39">
        <v>79028228.279722482</v>
      </c>
      <c r="I7" s="39">
        <v>76489600.695817187</v>
      </c>
      <c r="J7" s="39">
        <v>75537406.844856501</v>
      </c>
      <c r="K7" s="39">
        <v>73468453.496826425</v>
      </c>
      <c r="L7" s="39">
        <v>74976908.905011907</v>
      </c>
      <c r="M7" s="39">
        <v>74328106.106735289</v>
      </c>
      <c r="N7" s="39">
        <v>74100395.514620677</v>
      </c>
      <c r="O7" s="39">
        <v>82306418.012995422</v>
      </c>
      <c r="P7" s="40">
        <f t="shared" si="0"/>
        <v>913694605.87180376</v>
      </c>
    </row>
    <row r="8" spans="2:17" ht="15" x14ac:dyDescent="0.25">
      <c r="B8" s="37">
        <v>3</v>
      </c>
      <c r="C8" s="38" t="s">
        <v>41</v>
      </c>
      <c r="D8" s="39">
        <v>31072580.664604008</v>
      </c>
      <c r="E8" s="39">
        <v>31181910.79859367</v>
      </c>
      <c r="F8" s="39">
        <v>32319257.147336036</v>
      </c>
      <c r="G8" s="39">
        <v>33117881.967213117</v>
      </c>
      <c r="H8" s="39">
        <v>33558107.852412492</v>
      </c>
      <c r="I8" s="39">
        <v>32557746.105795842</v>
      </c>
      <c r="J8" s="39">
        <v>32223167.176250126</v>
      </c>
      <c r="K8" s="39">
        <v>31377135.333765648</v>
      </c>
      <c r="L8" s="39">
        <v>32139438.840716492</v>
      </c>
      <c r="M8" s="39">
        <v>32026292.942586083</v>
      </c>
      <c r="N8" s="39">
        <v>31931228.766127922</v>
      </c>
      <c r="O8" s="39">
        <v>35301986.02304627</v>
      </c>
      <c r="P8" s="40">
        <f t="shared" si="0"/>
        <v>388806733.61844772</v>
      </c>
    </row>
    <row r="9" spans="2:17" ht="15" x14ac:dyDescent="0.25">
      <c r="B9" s="37">
        <v>4</v>
      </c>
      <c r="C9" s="38" t="s">
        <v>42</v>
      </c>
      <c r="D9" s="39">
        <v>21881921.886928916</v>
      </c>
      <c r="E9" s="39">
        <v>21936194.274234053</v>
      </c>
      <c r="F9" s="39">
        <v>23028422.785256598</v>
      </c>
      <c r="G9" s="39">
        <v>23153733.730750125</v>
      </c>
      <c r="H9" s="39">
        <v>23755593.85840429</v>
      </c>
      <c r="I9" s="39">
        <v>23003785.28504784</v>
      </c>
      <c r="J9" s="39">
        <v>22848540.48722754</v>
      </c>
      <c r="K9" s="39">
        <v>22277656.664505102</v>
      </c>
      <c r="L9" s="39">
        <v>22728693.053343561</v>
      </c>
      <c r="M9" s="39">
        <v>22801616.546522364</v>
      </c>
      <c r="N9" s="39">
        <v>22749195.027591757</v>
      </c>
      <c r="O9" s="39">
        <v>25192082.212755933</v>
      </c>
      <c r="P9" s="40">
        <f t="shared" si="0"/>
        <v>275357435.81256807</v>
      </c>
    </row>
    <row r="10" spans="2:17" ht="15" x14ac:dyDescent="0.25">
      <c r="B10" s="37">
        <v>5</v>
      </c>
      <c r="C10" s="38" t="s">
        <v>5</v>
      </c>
      <c r="D10" s="39">
        <v>40950140.63567324</v>
      </c>
      <c r="E10" s="39">
        <v>41112457.6594676</v>
      </c>
      <c r="F10" s="39">
        <v>42782360.825348303</v>
      </c>
      <c r="G10" s="39">
        <v>42801476.999503233</v>
      </c>
      <c r="H10" s="39">
        <v>43660003.350678019</v>
      </c>
      <c r="I10" s="39">
        <v>42470982.05107931</v>
      </c>
      <c r="J10" s="39">
        <v>42091912.02288194</v>
      </c>
      <c r="K10" s="39">
        <v>41080983.513136439</v>
      </c>
      <c r="L10" s="39">
        <v>41893744.863249376</v>
      </c>
      <c r="M10" s="39">
        <v>41625405.315157823</v>
      </c>
      <c r="N10" s="39">
        <v>41570542.997977257</v>
      </c>
      <c r="O10" s="39">
        <v>45915549.164719969</v>
      </c>
      <c r="P10" s="40">
        <f t="shared" si="0"/>
        <v>507955559.39887249</v>
      </c>
      <c r="Q10" s="4"/>
    </row>
    <row r="11" spans="2:17" ht="15.75" thickBot="1" x14ac:dyDescent="0.3">
      <c r="B11" s="37">
        <v>6</v>
      </c>
      <c r="C11" s="38" t="s">
        <v>6</v>
      </c>
      <c r="D11" s="39">
        <v>36147444.850725278</v>
      </c>
      <c r="E11" s="39">
        <v>36079624.711200401</v>
      </c>
      <c r="F11" s="39">
        <v>37401950.110712677</v>
      </c>
      <c r="G11" s="39">
        <v>37775740.685543969</v>
      </c>
      <c r="H11" s="39">
        <v>38610695.561337121</v>
      </c>
      <c r="I11" s="39">
        <v>37406623.902901873</v>
      </c>
      <c r="J11" s="39">
        <v>37048972.679751456</v>
      </c>
      <c r="K11" s="39">
        <v>36082841.085499816</v>
      </c>
      <c r="L11" s="39">
        <v>36976947.049686387</v>
      </c>
      <c r="M11" s="39">
        <v>36712664.060812004</v>
      </c>
      <c r="N11" s="39">
        <v>36752587.73394081</v>
      </c>
      <c r="O11" s="39">
        <v>40545081.564947687</v>
      </c>
      <c r="P11" s="40">
        <f t="shared" si="0"/>
        <v>447541173.9970594</v>
      </c>
    </row>
    <row r="12" spans="2:17" ht="15" x14ac:dyDescent="0.25">
      <c r="B12" s="37">
        <v>7</v>
      </c>
      <c r="C12" s="38" t="s">
        <v>38</v>
      </c>
      <c r="D12" s="39">
        <v>110916409.57126209</v>
      </c>
      <c r="E12" s="39">
        <v>111276400.40180814</v>
      </c>
      <c r="F12" s="39">
        <v>116821343.05253464</v>
      </c>
      <c r="G12" s="39">
        <v>115809825.93144561</v>
      </c>
      <c r="H12" s="39">
        <v>116961530.66855882</v>
      </c>
      <c r="I12" s="39">
        <v>113614560.76539892</v>
      </c>
      <c r="J12" s="39">
        <v>111969175.06657462</v>
      </c>
      <c r="K12" s="39">
        <v>108441082.55222151</v>
      </c>
      <c r="L12" s="39">
        <v>110912065.12121749</v>
      </c>
      <c r="M12" s="39">
        <v>109857273.87008701</v>
      </c>
      <c r="N12" s="39">
        <v>109913970.85681741</v>
      </c>
      <c r="O12" s="39">
        <v>122800871.98916394</v>
      </c>
      <c r="P12" s="40">
        <f t="shared" si="0"/>
        <v>1359294509.84709</v>
      </c>
    </row>
    <row r="13" spans="2:17" ht="15.75" thickBot="1" x14ac:dyDescent="0.3">
      <c r="B13" s="117" t="s">
        <v>43</v>
      </c>
      <c r="C13" s="118"/>
      <c r="D13" s="35">
        <f t="shared" ref="D13:P13" si="1">SUM(D6:D12)</f>
        <v>366391155.62341785</v>
      </c>
      <c r="E13" s="35">
        <f t="shared" si="1"/>
        <v>367481434.25414366</v>
      </c>
      <c r="F13" s="35">
        <f t="shared" si="1"/>
        <v>382863204.20120311</v>
      </c>
      <c r="G13" s="35">
        <f t="shared" si="1"/>
        <v>383129853.94932938</v>
      </c>
      <c r="H13" s="35">
        <f t="shared" si="1"/>
        <v>389908824.70041001</v>
      </c>
      <c r="I13" s="35">
        <f t="shared" si="1"/>
        <v>378212357.08073062</v>
      </c>
      <c r="J13" s="35">
        <f t="shared" si="1"/>
        <v>373671049.61041528</v>
      </c>
      <c r="K13" s="35">
        <f t="shared" si="1"/>
        <v>363187589.26290554</v>
      </c>
      <c r="L13" s="35">
        <f t="shared" si="1"/>
        <v>371269934.91810691</v>
      </c>
      <c r="M13" s="35">
        <f t="shared" si="1"/>
        <v>368654551.07933456</v>
      </c>
      <c r="N13" s="35">
        <f t="shared" si="1"/>
        <v>368235485.35967475</v>
      </c>
      <c r="O13" s="35">
        <f t="shared" si="1"/>
        <v>409192191.16232502</v>
      </c>
      <c r="P13" s="36">
        <f t="shared" si="1"/>
        <v>4522197631.2019958</v>
      </c>
    </row>
    <row r="14" spans="2:17" ht="9.75" customHeight="1" thickBot="1" x14ac:dyDescent="0.25">
      <c r="B14" s="132"/>
      <c r="C14" s="133"/>
      <c r="D14" s="133"/>
      <c r="E14" s="133"/>
      <c r="F14" s="134"/>
      <c r="G14" s="134"/>
      <c r="H14" s="134"/>
      <c r="I14" s="134"/>
      <c r="J14" s="134"/>
      <c r="K14" s="134"/>
      <c r="L14" s="134"/>
      <c r="M14" s="134"/>
      <c r="N14" s="134"/>
      <c r="O14" s="134"/>
      <c r="P14" s="135"/>
    </row>
    <row r="15" spans="2:17" ht="12.75" customHeight="1" x14ac:dyDescent="0.2">
      <c r="B15" s="106" t="s">
        <v>45</v>
      </c>
      <c r="C15" s="120" t="s">
        <v>29</v>
      </c>
      <c r="D15" s="136" t="s">
        <v>207</v>
      </c>
      <c r="E15" s="108" t="s">
        <v>43</v>
      </c>
    </row>
    <row r="16" spans="2:17" ht="12.75" customHeight="1" x14ac:dyDescent="0.2">
      <c r="B16" s="131"/>
      <c r="C16" s="109"/>
      <c r="D16" s="137"/>
      <c r="E16" s="138"/>
    </row>
    <row r="17" spans="2:5" ht="25.5" x14ac:dyDescent="0.2">
      <c r="B17" s="131"/>
      <c r="C17" s="109"/>
      <c r="D17" s="56" t="s">
        <v>238</v>
      </c>
      <c r="E17" s="138"/>
    </row>
    <row r="18" spans="2:5" ht="15" x14ac:dyDescent="0.25">
      <c r="B18" s="37">
        <v>1</v>
      </c>
      <c r="C18" s="58" t="s">
        <v>39</v>
      </c>
      <c r="D18" s="39">
        <v>49530533.176285826</v>
      </c>
      <c r="E18" s="40">
        <v>679078145.83244073</v>
      </c>
    </row>
    <row r="19" spans="2:5" ht="15" x14ac:dyDescent="0.25">
      <c r="B19" s="37">
        <v>2</v>
      </c>
      <c r="C19" s="38" t="s">
        <v>4</v>
      </c>
      <c r="D19" s="39">
        <v>71381615.822536319</v>
      </c>
      <c r="E19" s="40">
        <v>985076221.69434011</v>
      </c>
    </row>
    <row r="20" spans="2:5" ht="15" x14ac:dyDescent="0.25">
      <c r="B20" s="37">
        <v>3</v>
      </c>
      <c r="C20" s="38" t="s">
        <v>41</v>
      </c>
      <c r="D20" s="39">
        <v>30975080.683156654</v>
      </c>
      <c r="E20" s="40">
        <v>419781814.30160439</v>
      </c>
    </row>
    <row r="21" spans="2:5" ht="15" x14ac:dyDescent="0.25">
      <c r="B21" s="37">
        <v>4</v>
      </c>
      <c r="C21" s="38" t="s">
        <v>42</v>
      </c>
      <c r="D21" s="39">
        <v>22046202.591283862</v>
      </c>
      <c r="E21" s="40">
        <v>297403638.40385193</v>
      </c>
    </row>
    <row r="22" spans="2:5" ht="15" x14ac:dyDescent="0.25">
      <c r="B22" s="37">
        <v>5</v>
      </c>
      <c r="C22" s="38" t="s">
        <v>5</v>
      </c>
      <c r="D22" s="39">
        <v>39970418.335296422</v>
      </c>
      <c r="E22" s="40">
        <v>547925977.73416889</v>
      </c>
    </row>
    <row r="23" spans="2:5" ht="15" x14ac:dyDescent="0.25">
      <c r="B23" s="37">
        <v>6</v>
      </c>
      <c r="C23" s="38" t="s">
        <v>6</v>
      </c>
      <c r="D23" s="39">
        <v>35423673.537495092</v>
      </c>
      <c r="E23" s="40">
        <v>482964847.53455448</v>
      </c>
    </row>
    <row r="24" spans="2:5" ht="15" x14ac:dyDescent="0.25">
      <c r="B24" s="37">
        <v>7</v>
      </c>
      <c r="C24" s="38" t="s">
        <v>38</v>
      </c>
      <c r="D24" s="39">
        <v>106208049.07734589</v>
      </c>
      <c r="E24" s="40">
        <v>1465502558.9244359</v>
      </c>
    </row>
    <row r="25" spans="2:5" ht="15.75" thickBot="1" x14ac:dyDescent="0.3">
      <c r="B25" s="117" t="s">
        <v>43</v>
      </c>
      <c r="C25" s="118"/>
      <c r="D25" s="35">
        <f t="shared" ref="D25:E25" si="2">SUM(D18:D24)</f>
        <v>355535573.22340012</v>
      </c>
      <c r="E25" s="36">
        <f t="shared" si="2"/>
        <v>4877733204.4253969</v>
      </c>
    </row>
  </sheetData>
  <mergeCells count="23">
    <mergeCell ref="P3:P5"/>
    <mergeCell ref="B2:P2"/>
    <mergeCell ref="B3:B5"/>
    <mergeCell ref="C3:C5"/>
    <mergeCell ref="D3:D4"/>
    <mergeCell ref="E3:E4"/>
    <mergeCell ref="F3:F4"/>
    <mergeCell ref="G3:G4"/>
    <mergeCell ref="H3:H4"/>
    <mergeCell ref="I3:I4"/>
    <mergeCell ref="J3:J4"/>
    <mergeCell ref="K3:K4"/>
    <mergeCell ref="L3:L4"/>
    <mergeCell ref="M3:M4"/>
    <mergeCell ref="N3:N4"/>
    <mergeCell ref="O3:O4"/>
    <mergeCell ref="B13:C13"/>
    <mergeCell ref="B14:P14"/>
    <mergeCell ref="B15:B17"/>
    <mergeCell ref="C15:C17"/>
    <mergeCell ref="B25:C25"/>
    <mergeCell ref="D15:D16"/>
    <mergeCell ref="E15:E17"/>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4"/>
  <sheetViews>
    <sheetView workbookViewId="0">
      <selection activeCell="L20" sqref="L20"/>
    </sheetView>
  </sheetViews>
  <sheetFormatPr defaultRowHeight="12.75" x14ac:dyDescent="0.2"/>
  <cols>
    <col min="2" max="2" width="10.42578125" bestFit="1" customWidth="1"/>
    <col min="3" max="15" width="14.28515625" bestFit="1" customWidth="1"/>
  </cols>
  <sheetData>
    <row r="1" spans="2:14" ht="13.5" thickBot="1" x14ac:dyDescent="0.25"/>
    <row r="2" spans="2:14" ht="25.5" x14ac:dyDescent="0.2">
      <c r="B2" s="59"/>
      <c r="C2" s="60" t="s">
        <v>160</v>
      </c>
      <c r="D2" s="60" t="s">
        <v>166</v>
      </c>
      <c r="E2" s="60" t="s">
        <v>167</v>
      </c>
      <c r="F2" s="60" t="s">
        <v>172</v>
      </c>
      <c r="G2" s="60" t="s">
        <v>177</v>
      </c>
      <c r="H2" s="60" t="s">
        <v>180</v>
      </c>
      <c r="I2" s="60" t="s">
        <v>185</v>
      </c>
      <c r="J2" s="60" t="s">
        <v>188</v>
      </c>
      <c r="K2" s="60" t="s">
        <v>192</v>
      </c>
      <c r="L2" s="60" t="s">
        <v>197</v>
      </c>
      <c r="M2" s="60" t="s">
        <v>200</v>
      </c>
      <c r="N2" s="61" t="s">
        <v>204</v>
      </c>
    </row>
    <row r="3" spans="2:14" ht="15" x14ac:dyDescent="0.25">
      <c r="B3" s="62" t="s">
        <v>151</v>
      </c>
      <c r="C3" s="39">
        <v>366391156</v>
      </c>
      <c r="D3" s="39">
        <v>367481434</v>
      </c>
      <c r="E3" s="39">
        <v>382863204</v>
      </c>
      <c r="F3" s="39">
        <v>383129854</v>
      </c>
      <c r="G3" s="39">
        <v>389908825</v>
      </c>
      <c r="H3" s="39">
        <v>378212357.08073062</v>
      </c>
      <c r="I3" s="39">
        <v>373671050</v>
      </c>
      <c r="J3" s="39">
        <v>363187589.2629056</v>
      </c>
      <c r="K3" s="39">
        <v>371269934.91810691</v>
      </c>
      <c r="L3" s="39">
        <v>368654551</v>
      </c>
      <c r="M3" s="39">
        <v>368235485</v>
      </c>
      <c r="N3" s="40">
        <v>409192191.16232502</v>
      </c>
    </row>
    <row r="4" spans="2:14" ht="15" x14ac:dyDescent="0.25">
      <c r="B4" s="62" t="s">
        <v>152</v>
      </c>
      <c r="C4" s="39">
        <v>1823675338</v>
      </c>
      <c r="D4" s="39">
        <v>1829138839</v>
      </c>
      <c r="E4" s="39">
        <v>1953865790</v>
      </c>
      <c r="F4" s="39">
        <v>1928100990</v>
      </c>
      <c r="G4" s="39">
        <v>1978241413</v>
      </c>
      <c r="H4" s="39">
        <v>1913300672</v>
      </c>
      <c r="I4" s="39">
        <v>1894325386</v>
      </c>
      <c r="J4" s="39">
        <v>1848225323</v>
      </c>
      <c r="K4" s="39">
        <v>1888241762</v>
      </c>
      <c r="L4" s="39">
        <v>1876857185</v>
      </c>
      <c r="M4" s="39">
        <v>1875091915</v>
      </c>
      <c r="N4" s="40">
        <v>2084465941</v>
      </c>
    </row>
    <row r="5" spans="2:14" ht="15" x14ac:dyDescent="0.25">
      <c r="B5" s="62" t="s">
        <v>153</v>
      </c>
      <c r="C5" s="64">
        <v>4.9774000000000003</v>
      </c>
      <c r="D5" s="64">
        <v>4.9775</v>
      </c>
      <c r="E5" s="64">
        <v>5.1032999999999999</v>
      </c>
      <c r="F5" s="64">
        <v>5.0324999999999998</v>
      </c>
      <c r="G5" s="64">
        <v>5.0735999999999999</v>
      </c>
      <c r="H5" s="64">
        <v>5.0587999999999997</v>
      </c>
      <c r="I5" s="64">
        <v>5.0694999999999997</v>
      </c>
      <c r="J5" s="64">
        <v>5.0888999999999998</v>
      </c>
      <c r="K5" s="64">
        <v>5.0858999999999996</v>
      </c>
      <c r="L5" s="64">
        <v>5.0911</v>
      </c>
      <c r="M5" s="64">
        <v>5.0921000000000003</v>
      </c>
      <c r="N5" s="65">
        <v>5.0941000000000001</v>
      </c>
    </row>
    <row r="6" spans="2:14" ht="39" thickBot="1" x14ac:dyDescent="0.25">
      <c r="B6" s="66"/>
      <c r="C6" s="67" t="s">
        <v>161</v>
      </c>
      <c r="D6" s="67" t="s">
        <v>165</v>
      </c>
      <c r="E6" s="67" t="s">
        <v>170</v>
      </c>
      <c r="F6" s="67" t="s">
        <v>174</v>
      </c>
      <c r="G6" s="67" t="s">
        <v>178</v>
      </c>
      <c r="H6" s="67" t="s">
        <v>181</v>
      </c>
      <c r="I6" s="67" t="s">
        <v>186</v>
      </c>
      <c r="J6" s="67" t="s">
        <v>189</v>
      </c>
      <c r="K6" s="67" t="s">
        <v>194</v>
      </c>
      <c r="L6" s="67" t="s">
        <v>198</v>
      </c>
      <c r="M6" s="67" t="s">
        <v>202</v>
      </c>
      <c r="N6" s="68" t="s">
        <v>206</v>
      </c>
    </row>
    <row r="7" spans="2:14" ht="9.75" customHeight="1" thickBot="1" x14ac:dyDescent="0.25">
      <c r="B7" s="139"/>
      <c r="C7" s="133"/>
      <c r="D7" s="134"/>
      <c r="E7" s="134"/>
      <c r="F7" s="134"/>
      <c r="G7" s="134"/>
      <c r="H7" s="134"/>
      <c r="I7" s="134"/>
      <c r="J7" s="134"/>
      <c r="K7" s="134"/>
      <c r="L7" s="134"/>
      <c r="M7" s="134"/>
      <c r="N7" s="135"/>
    </row>
    <row r="8" spans="2:14" x14ac:dyDescent="0.2">
      <c r="B8" s="140"/>
      <c r="C8" s="143" t="s">
        <v>208</v>
      </c>
      <c r="D8" s="69"/>
      <c r="E8" s="69"/>
      <c r="F8" s="69"/>
      <c r="G8" s="69"/>
      <c r="H8" s="69"/>
      <c r="I8" s="69"/>
      <c r="J8" s="69"/>
      <c r="K8" s="69"/>
      <c r="L8" s="69"/>
      <c r="M8" s="69"/>
      <c r="N8" s="69"/>
    </row>
    <row r="9" spans="2:14" x14ac:dyDescent="0.2">
      <c r="B9" s="141"/>
      <c r="C9" s="144"/>
    </row>
    <row r="10" spans="2:14" ht="15" x14ac:dyDescent="0.25">
      <c r="B10" s="62" t="s">
        <v>151</v>
      </c>
      <c r="C10" s="40">
        <v>355535573.22340012</v>
      </c>
    </row>
    <row r="11" spans="2:14" ht="15" x14ac:dyDescent="0.25">
      <c r="B11" s="62" t="s">
        <v>152</v>
      </c>
      <c r="C11" s="40">
        <v>1811098210</v>
      </c>
    </row>
    <row r="12" spans="2:14" ht="15" x14ac:dyDescent="0.25">
      <c r="B12" s="62" t="s">
        <v>153</v>
      </c>
      <c r="C12" s="65">
        <v>5.0940000000000003</v>
      </c>
    </row>
    <row r="13" spans="2:14" x14ac:dyDescent="0.2">
      <c r="B13" s="141"/>
      <c r="C13" s="145" t="s">
        <v>217</v>
      </c>
    </row>
    <row r="14" spans="2:14" ht="24.75" customHeight="1" thickBot="1" x14ac:dyDescent="0.25">
      <c r="B14" s="142"/>
      <c r="C14" s="146"/>
    </row>
  </sheetData>
  <mergeCells count="5">
    <mergeCell ref="B7:N7"/>
    <mergeCell ref="B8:B9"/>
    <mergeCell ref="B13:B14"/>
    <mergeCell ref="C8:C9"/>
    <mergeCell ref="C13:C14"/>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26"/>
  <sheetViews>
    <sheetView zoomScaleNormal="100" workbookViewId="0">
      <selection activeCell="I29" sqref="I29"/>
    </sheetView>
  </sheetViews>
  <sheetFormatPr defaultRowHeight="12.75" x14ac:dyDescent="0.2"/>
  <cols>
    <col min="2" max="2" width="5.140625" customWidth="1"/>
    <col min="3" max="3" width="17.85546875" customWidth="1"/>
    <col min="4" max="16" width="16.85546875" customWidth="1"/>
  </cols>
  <sheetData>
    <row r="1" spans="2:16" ht="13.5" thickBot="1" x14ac:dyDescent="0.25"/>
    <row r="2" spans="2:16" ht="43.5" customHeight="1" x14ac:dyDescent="0.2">
      <c r="B2" s="106" t="s">
        <v>240</v>
      </c>
      <c r="C2" s="107"/>
      <c r="D2" s="107"/>
      <c r="E2" s="107"/>
      <c r="F2" s="107"/>
      <c r="G2" s="107"/>
      <c r="H2" s="107"/>
      <c r="I2" s="107"/>
      <c r="J2" s="107"/>
      <c r="K2" s="107"/>
      <c r="L2" s="107"/>
      <c r="M2" s="107"/>
      <c r="N2" s="107"/>
      <c r="O2" s="108"/>
    </row>
    <row r="3" spans="2:16" x14ac:dyDescent="0.2">
      <c r="B3" s="131" t="s">
        <v>45</v>
      </c>
      <c r="C3" s="109" t="s">
        <v>44</v>
      </c>
      <c r="D3" s="129" t="s">
        <v>157</v>
      </c>
      <c r="E3" s="129" t="s">
        <v>162</v>
      </c>
      <c r="F3" s="129" t="s">
        <v>168</v>
      </c>
      <c r="G3" s="129" t="s">
        <v>171</v>
      </c>
      <c r="H3" s="129" t="s">
        <v>175</v>
      </c>
      <c r="I3" s="129" t="s">
        <v>179</v>
      </c>
      <c r="J3" s="129" t="s">
        <v>183</v>
      </c>
      <c r="K3" s="129" t="s">
        <v>187</v>
      </c>
      <c r="L3" s="129" t="s">
        <v>191</v>
      </c>
      <c r="M3" s="129" t="s">
        <v>195</v>
      </c>
      <c r="N3" s="129" t="s">
        <v>199</v>
      </c>
      <c r="O3" s="130" t="s">
        <v>203</v>
      </c>
    </row>
    <row r="4" spans="2:16" x14ac:dyDescent="0.2">
      <c r="B4" s="131"/>
      <c r="C4" s="109"/>
      <c r="D4" s="109"/>
      <c r="E4" s="109"/>
      <c r="F4" s="109"/>
      <c r="G4" s="109"/>
      <c r="H4" s="109"/>
      <c r="I4" s="109"/>
      <c r="J4" s="109"/>
      <c r="K4" s="109"/>
      <c r="L4" s="109"/>
      <c r="M4" s="109"/>
      <c r="N4" s="109"/>
      <c r="O4" s="116"/>
    </row>
    <row r="5" spans="2:16" ht="25.5" x14ac:dyDescent="0.2">
      <c r="B5" s="131"/>
      <c r="C5" s="109"/>
      <c r="D5" s="56" t="s">
        <v>241</v>
      </c>
      <c r="E5" s="56" t="s">
        <v>242</v>
      </c>
      <c r="F5" s="56" t="s">
        <v>243</v>
      </c>
      <c r="G5" s="56" t="s">
        <v>244</v>
      </c>
      <c r="H5" s="56" t="s">
        <v>245</v>
      </c>
      <c r="I5" s="56" t="s">
        <v>246</v>
      </c>
      <c r="J5" s="56" t="s">
        <v>247</v>
      </c>
      <c r="K5" s="56" t="s">
        <v>248</v>
      </c>
      <c r="L5" s="56" t="s">
        <v>249</v>
      </c>
      <c r="M5" s="56" t="s">
        <v>250</v>
      </c>
      <c r="N5" s="56" t="s">
        <v>251</v>
      </c>
      <c r="O5" s="70" t="s">
        <v>252</v>
      </c>
    </row>
    <row r="6" spans="2:16" ht="15" x14ac:dyDescent="0.25">
      <c r="B6" s="37">
        <v>1</v>
      </c>
      <c r="C6" s="75" t="s">
        <v>39</v>
      </c>
      <c r="D6" s="76">
        <v>44.43868790745087</v>
      </c>
      <c r="E6" s="76">
        <v>44.42573576458048</v>
      </c>
      <c r="F6" s="76">
        <v>46.3685588322152</v>
      </c>
      <c r="G6" s="76">
        <v>46.130652060871832</v>
      </c>
      <c r="H6" s="76">
        <v>46.949629290749698</v>
      </c>
      <c r="I6" s="76">
        <v>45.456243397368766</v>
      </c>
      <c r="J6" s="76">
        <v>44.803943754213378</v>
      </c>
      <c r="K6" s="76">
        <v>43.472231751926898</v>
      </c>
      <c r="L6" s="76">
        <v>44.40657427851481</v>
      </c>
      <c r="M6" s="76">
        <v>43.98757470128804</v>
      </c>
      <c r="N6" s="76">
        <v>43.820490400955961</v>
      </c>
      <c r="O6" s="77">
        <v>48.768709426161571</v>
      </c>
    </row>
    <row r="7" spans="2:16" ht="15" x14ac:dyDescent="0.25">
      <c r="B7" s="37">
        <v>2</v>
      </c>
      <c r="C7" s="75" t="s">
        <v>4</v>
      </c>
      <c r="D7" s="76">
        <v>43.801164656145843</v>
      </c>
      <c r="E7" s="76">
        <v>44.023646126440205</v>
      </c>
      <c r="F7" s="76">
        <v>45.389354579701184</v>
      </c>
      <c r="G7" s="76">
        <v>45.264540277640485</v>
      </c>
      <c r="H7" s="76">
        <v>46.347333211967701</v>
      </c>
      <c r="I7" s="76">
        <v>44.832091655008064</v>
      </c>
      <c r="J7" s="76">
        <v>44.253708203068165</v>
      </c>
      <c r="K7" s="76">
        <v>43.017717147916507</v>
      </c>
      <c r="L7" s="76">
        <v>43.857302240635427</v>
      </c>
      <c r="M7" s="76">
        <v>43.437947901615651</v>
      </c>
      <c r="N7" s="76">
        <v>43.25020049928365</v>
      </c>
      <c r="O7" s="77">
        <v>47.968082447962139</v>
      </c>
    </row>
    <row r="8" spans="2:16" ht="15" x14ac:dyDescent="0.25">
      <c r="B8" s="37">
        <v>3</v>
      </c>
      <c r="C8" s="78" t="s">
        <v>41</v>
      </c>
      <c r="D8" s="76">
        <v>38.70742712858096</v>
      </c>
      <c r="E8" s="76">
        <v>38.755416848243769</v>
      </c>
      <c r="F8" s="76">
        <v>40.108883660883549</v>
      </c>
      <c r="G8" s="76">
        <v>40.81975295470729</v>
      </c>
      <c r="H8" s="76">
        <v>41.276631573498925</v>
      </c>
      <c r="I8" s="76">
        <v>39.960804899950958</v>
      </c>
      <c r="J8" s="76">
        <v>39.482498273882754</v>
      </c>
      <c r="K8" s="76">
        <v>38.368816112174407</v>
      </c>
      <c r="L8" s="76">
        <v>39.158383245568402</v>
      </c>
      <c r="M8" s="76">
        <v>38.836978517240475</v>
      </c>
      <c r="N8" s="76">
        <v>38.59505011981522</v>
      </c>
      <c r="O8" s="77">
        <v>42.526518578762115</v>
      </c>
    </row>
    <row r="9" spans="2:16" ht="15" x14ac:dyDescent="0.25">
      <c r="B9" s="37">
        <v>4</v>
      </c>
      <c r="C9" s="78" t="s">
        <v>42</v>
      </c>
      <c r="D9" s="76">
        <v>37.005649946693062</v>
      </c>
      <c r="E9" s="76">
        <v>36.993455498518578</v>
      </c>
      <c r="F9" s="76">
        <v>38.763428896734759</v>
      </c>
      <c r="G9" s="76">
        <v>38.620903517938935</v>
      </c>
      <c r="H9" s="76">
        <v>39.521188947327403</v>
      </c>
      <c r="I9" s="76">
        <v>38.164277287609835</v>
      </c>
      <c r="J9" s="76">
        <v>37.810805623872703</v>
      </c>
      <c r="K9" s="76">
        <v>36.752409308683589</v>
      </c>
      <c r="L9" s="76">
        <v>37.306816646631049</v>
      </c>
      <c r="M9" s="76">
        <v>37.181782457186685</v>
      </c>
      <c r="N9" s="76">
        <v>36.939146533591874</v>
      </c>
      <c r="O9" s="77">
        <v>40.726389800904883</v>
      </c>
    </row>
    <row r="10" spans="2:16" ht="15" x14ac:dyDescent="0.25">
      <c r="B10" s="37">
        <v>5</v>
      </c>
      <c r="C10" s="78" t="s">
        <v>5</v>
      </c>
      <c r="D10" s="76">
        <v>38.680230017335901</v>
      </c>
      <c r="E10" s="76">
        <v>38.779922859324927</v>
      </c>
      <c r="F10" s="76">
        <v>40.323589624410261</v>
      </c>
      <c r="G10" s="76">
        <v>40.146282188143779</v>
      </c>
      <c r="H10" s="76">
        <v>40.904396848204996</v>
      </c>
      <c r="I10" s="76">
        <v>39.740826978484407</v>
      </c>
      <c r="J10" s="76">
        <v>39.340993081647724</v>
      </c>
      <c r="K10" s="76">
        <v>38.342414873230801</v>
      </c>
      <c r="L10" s="76">
        <v>39.007828674429092</v>
      </c>
      <c r="M10" s="76">
        <v>38.649078434031495</v>
      </c>
      <c r="N10" s="76">
        <v>38.514566226193693</v>
      </c>
      <c r="O10" s="77">
        <v>42.436793054109351</v>
      </c>
    </row>
    <row r="11" spans="2:16" ht="15" x14ac:dyDescent="0.25">
      <c r="B11" s="37">
        <v>6</v>
      </c>
      <c r="C11" s="78" t="s">
        <v>6</v>
      </c>
      <c r="D11" s="76">
        <v>40.25753821476134</v>
      </c>
      <c r="E11" s="76">
        <v>40.113252977617726</v>
      </c>
      <c r="F11" s="76">
        <v>41.540275429555898</v>
      </c>
      <c r="G11" s="76">
        <v>41.712112767403873</v>
      </c>
      <c r="H11" s="76">
        <v>42.56864283483435</v>
      </c>
      <c r="I11" s="76">
        <v>41.172100718294978</v>
      </c>
      <c r="J11" s="76">
        <v>40.718839530078874</v>
      </c>
      <c r="K11" s="76">
        <v>39.58470172346626</v>
      </c>
      <c r="L11" s="76">
        <v>40.443611667366362</v>
      </c>
      <c r="M11" s="76">
        <v>39.983863919672139</v>
      </c>
      <c r="N11" s="76">
        <v>39.920433840956036</v>
      </c>
      <c r="O11" s="77">
        <v>43.912179678322069</v>
      </c>
    </row>
    <row r="12" spans="2:16" ht="15" x14ac:dyDescent="0.25">
      <c r="B12" s="37">
        <v>7</v>
      </c>
      <c r="C12" s="78" t="s">
        <v>38</v>
      </c>
      <c r="D12" s="76">
        <v>52.383626408994715</v>
      </c>
      <c r="E12" s="76">
        <v>52.528140332186162</v>
      </c>
      <c r="F12" s="76">
        <v>55.136734912278584</v>
      </c>
      <c r="G12" s="76">
        <v>54.541245286418786</v>
      </c>
      <c r="H12" s="76">
        <v>55.063860092056956</v>
      </c>
      <c r="I12" s="76">
        <v>53.467613068990694</v>
      </c>
      <c r="J12" s="76">
        <v>52.685674052490612</v>
      </c>
      <c r="K12" s="76">
        <v>51.033835486808002</v>
      </c>
      <c r="L12" s="76">
        <v>52.173559172077098</v>
      </c>
      <c r="M12" s="76">
        <v>51.621165611954368</v>
      </c>
      <c r="N12" s="76">
        <v>51.590377930957196</v>
      </c>
      <c r="O12" s="77">
        <v>57.570932693664773</v>
      </c>
    </row>
    <row r="13" spans="2:16" ht="15.75" thickBot="1" x14ac:dyDescent="0.3">
      <c r="B13" s="149" t="s">
        <v>43</v>
      </c>
      <c r="C13" s="150"/>
      <c r="D13" s="73">
        <v>44.065045091201192</v>
      </c>
      <c r="E13" s="73">
        <v>44.143138897204672</v>
      </c>
      <c r="F13" s="73">
        <v>45.959293390625291</v>
      </c>
      <c r="G13" s="73">
        <v>45.794748172336604</v>
      </c>
      <c r="H13" s="73">
        <v>46.556205309819816</v>
      </c>
      <c r="I13" s="73">
        <v>45.108651058143842</v>
      </c>
      <c r="J13" s="73">
        <v>44.527548936185219</v>
      </c>
      <c r="K13" s="73">
        <v>43.234713383208778</v>
      </c>
      <c r="L13" s="73">
        <v>44.111670723507437</v>
      </c>
      <c r="M13" s="73">
        <v>43.686359285424238</v>
      </c>
      <c r="N13" s="73">
        <v>43.548267675608109</v>
      </c>
      <c r="O13" s="74">
        <v>48.286087448613927</v>
      </c>
    </row>
    <row r="14" spans="2:16" ht="9.75" customHeight="1" thickBot="1" x14ac:dyDescent="0.25">
      <c r="B14" s="139"/>
      <c r="C14" s="133"/>
      <c r="D14" s="133"/>
      <c r="E14" s="134"/>
      <c r="F14" s="134"/>
      <c r="G14" s="134"/>
      <c r="H14" s="134"/>
      <c r="I14" s="134"/>
      <c r="J14" s="134"/>
      <c r="K14" s="134"/>
      <c r="L14" s="134"/>
      <c r="M14" s="134"/>
      <c r="N14" s="134"/>
      <c r="O14" s="135"/>
    </row>
    <row r="15" spans="2:16" ht="78" customHeight="1" x14ac:dyDescent="0.2">
      <c r="B15" s="106" t="s">
        <v>253</v>
      </c>
      <c r="C15" s="120"/>
      <c r="D15" s="148"/>
    </row>
    <row r="16" spans="2:16" ht="12.75" customHeight="1" x14ac:dyDescent="0.2">
      <c r="B16" s="131" t="s">
        <v>45</v>
      </c>
      <c r="C16" s="109" t="s">
        <v>44</v>
      </c>
      <c r="D16" s="147" t="s">
        <v>207</v>
      </c>
      <c r="E16" s="71"/>
      <c r="F16" s="71"/>
      <c r="G16" s="71"/>
      <c r="H16" s="71"/>
      <c r="I16" s="71"/>
      <c r="J16" s="71"/>
      <c r="K16" s="71"/>
      <c r="L16" s="71"/>
      <c r="M16" s="71"/>
      <c r="N16" s="71"/>
      <c r="O16" s="71"/>
      <c r="P16" s="71"/>
    </row>
    <row r="17" spans="2:16" ht="12.75" customHeight="1" x14ac:dyDescent="0.2">
      <c r="B17" s="131"/>
      <c r="C17" s="109"/>
      <c r="D17" s="138"/>
      <c r="E17" s="71"/>
      <c r="F17" s="71"/>
      <c r="G17" s="71"/>
      <c r="H17" s="71"/>
      <c r="I17" s="71"/>
      <c r="J17" s="71"/>
      <c r="K17" s="71"/>
      <c r="L17" s="71"/>
      <c r="M17" s="71"/>
      <c r="N17" s="71"/>
      <c r="O17" s="71"/>
      <c r="P17" s="71"/>
    </row>
    <row r="18" spans="2:16" ht="25.5" x14ac:dyDescent="0.2">
      <c r="B18" s="131"/>
      <c r="C18" s="109"/>
      <c r="D18" s="70" t="s">
        <v>254</v>
      </c>
      <c r="E18" s="72"/>
      <c r="F18" s="72"/>
      <c r="G18" s="72"/>
      <c r="H18" s="72"/>
      <c r="I18" s="72"/>
      <c r="J18" s="72"/>
      <c r="K18" s="72"/>
      <c r="L18" s="72"/>
      <c r="M18" s="72"/>
      <c r="N18" s="72"/>
      <c r="O18" s="72"/>
      <c r="P18" s="71"/>
    </row>
    <row r="19" spans="2:16" ht="15" x14ac:dyDescent="0.25">
      <c r="B19" s="37">
        <v>1</v>
      </c>
      <c r="C19" s="75" t="s">
        <v>39</v>
      </c>
      <c r="D19" s="77">
        <v>42.204793874692243</v>
      </c>
      <c r="E19" s="71"/>
      <c r="F19" s="71"/>
      <c r="G19" s="71"/>
      <c r="H19" s="71"/>
      <c r="I19" s="71"/>
      <c r="J19" s="71"/>
      <c r="K19" s="71"/>
      <c r="L19" s="71"/>
      <c r="M19" s="71"/>
      <c r="N19" s="71"/>
      <c r="O19" s="71"/>
      <c r="P19" s="71"/>
    </row>
    <row r="20" spans="2:16" ht="15" x14ac:dyDescent="0.25">
      <c r="B20" s="37">
        <v>2</v>
      </c>
      <c r="C20" s="75" t="s">
        <v>4</v>
      </c>
      <c r="D20" s="77">
        <v>41.553025666205031</v>
      </c>
    </row>
    <row r="21" spans="2:16" ht="15" x14ac:dyDescent="0.25">
      <c r="B21" s="37">
        <v>3</v>
      </c>
      <c r="C21" s="78" t="s">
        <v>41</v>
      </c>
      <c r="D21" s="77">
        <v>37.205427093355837</v>
      </c>
    </row>
    <row r="22" spans="2:16" ht="15" x14ac:dyDescent="0.25">
      <c r="B22" s="37">
        <v>4</v>
      </c>
      <c r="C22" s="78" t="s">
        <v>42</v>
      </c>
      <c r="D22" s="77">
        <v>35.474910800686551</v>
      </c>
    </row>
    <row r="23" spans="2:16" ht="15" x14ac:dyDescent="0.25">
      <c r="B23" s="37">
        <v>5</v>
      </c>
      <c r="C23" s="78" t="s">
        <v>5</v>
      </c>
      <c r="D23" s="77">
        <v>36.877434176080222</v>
      </c>
    </row>
    <row r="24" spans="2:16" ht="15" x14ac:dyDescent="0.25">
      <c r="B24" s="37">
        <v>6</v>
      </c>
      <c r="C24" s="78" t="s">
        <v>6</v>
      </c>
      <c r="D24" s="77">
        <v>38.273519823557159</v>
      </c>
    </row>
    <row r="25" spans="2:16" ht="15" x14ac:dyDescent="0.25">
      <c r="B25" s="37">
        <v>7</v>
      </c>
      <c r="C25" s="78" t="s">
        <v>38</v>
      </c>
      <c r="D25" s="77">
        <v>49.742221377954579</v>
      </c>
    </row>
    <row r="26" spans="2:16" ht="15.75" thickBot="1" x14ac:dyDescent="0.3">
      <c r="B26" s="117" t="s">
        <v>43</v>
      </c>
      <c r="C26" s="118"/>
      <c r="D26" s="74">
        <v>41.876971668958397</v>
      </c>
    </row>
  </sheetData>
  <mergeCells count="22">
    <mergeCell ref="N3:N4"/>
    <mergeCell ref="O3:O4"/>
    <mergeCell ref="B2:O2"/>
    <mergeCell ref="B3:B5"/>
    <mergeCell ref="C3:C5"/>
    <mergeCell ref="D3:D4"/>
    <mergeCell ref="E3:E4"/>
    <mergeCell ref="F3:F4"/>
    <mergeCell ref="G3:G4"/>
    <mergeCell ref="H3:H4"/>
    <mergeCell ref="I3:I4"/>
    <mergeCell ref="B13:C13"/>
    <mergeCell ref="J3:J4"/>
    <mergeCell ref="K3:K4"/>
    <mergeCell ref="L3:L4"/>
    <mergeCell ref="M3:M4"/>
    <mergeCell ref="B14:O14"/>
    <mergeCell ref="B16:B18"/>
    <mergeCell ref="C16:C18"/>
    <mergeCell ref="B26:C26"/>
    <mergeCell ref="D16:D17"/>
    <mergeCell ref="B15:D15"/>
  </mergeCells>
  <phoneticPr fontId="0" type="noConversion"/>
  <printOptions horizontalCentered="1" verticalCentered="1"/>
  <pageMargins left="0" right="0" top="0" bottom="0" header="0" footer="0"/>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J23" sqref="J23"/>
    </sheetView>
  </sheetViews>
  <sheetFormatPr defaultRowHeight="12.75" x14ac:dyDescent="0.2"/>
  <cols>
    <col min="2" max="2" width="5" customWidth="1"/>
    <col min="3" max="3" width="17.710937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2" customWidth="1"/>
  </cols>
  <sheetData>
    <row r="1" spans="2:15" ht="13.5" thickBot="1" x14ac:dyDescent="0.25"/>
    <row r="2" spans="2:15" s="2" customFormat="1" ht="44.25" customHeight="1" x14ac:dyDescent="0.25">
      <c r="B2" s="106" t="s">
        <v>255</v>
      </c>
      <c r="C2" s="107"/>
      <c r="D2" s="107"/>
      <c r="E2" s="107"/>
      <c r="F2" s="107"/>
      <c r="G2" s="107"/>
      <c r="H2" s="107"/>
      <c r="I2" s="107"/>
      <c r="J2" s="107"/>
      <c r="K2" s="107"/>
      <c r="L2" s="107"/>
      <c r="M2" s="108"/>
      <c r="N2" s="3"/>
      <c r="O2" s="3"/>
    </row>
    <row r="3" spans="2:15" ht="27" customHeight="1" x14ac:dyDescent="0.2">
      <c r="B3" s="131" t="s">
        <v>45</v>
      </c>
      <c r="C3" s="109" t="s">
        <v>44</v>
      </c>
      <c r="D3" s="109" t="s">
        <v>209</v>
      </c>
      <c r="E3" s="109" t="s">
        <v>210</v>
      </c>
      <c r="F3" s="109" t="s">
        <v>211</v>
      </c>
      <c r="G3" s="109" t="s">
        <v>212</v>
      </c>
      <c r="H3" s="109" t="s">
        <v>31</v>
      </c>
      <c r="I3" s="109"/>
      <c r="J3" s="109"/>
      <c r="K3" s="109"/>
      <c r="L3" s="109" t="s">
        <v>213</v>
      </c>
      <c r="M3" s="116" t="s">
        <v>256</v>
      </c>
    </row>
    <row r="4" spans="2:15" ht="84" customHeight="1" x14ac:dyDescent="0.2">
      <c r="B4" s="153"/>
      <c r="C4" s="152"/>
      <c r="D4" s="152"/>
      <c r="E4" s="152"/>
      <c r="F4" s="152"/>
      <c r="G4" s="109"/>
      <c r="H4" s="32" t="s">
        <v>7</v>
      </c>
      <c r="I4" s="32" t="s">
        <v>8</v>
      </c>
      <c r="J4" s="32" t="s">
        <v>36</v>
      </c>
      <c r="K4" s="32" t="s">
        <v>37</v>
      </c>
      <c r="L4" s="152"/>
      <c r="M4" s="151"/>
    </row>
    <row r="5" spans="2:15" ht="15.75" x14ac:dyDescent="0.25">
      <c r="B5" s="37">
        <f>k_total_tec_0126!B6</f>
        <v>1</v>
      </c>
      <c r="C5" s="38" t="str">
        <f>k_total_tec_0126!C6</f>
        <v>METROPOLITAN LIFE</v>
      </c>
      <c r="D5" s="39">
        <v>1171452</v>
      </c>
      <c r="E5" s="63">
        <v>119</v>
      </c>
      <c r="F5" s="39">
        <v>42</v>
      </c>
      <c r="G5" s="39">
        <v>10</v>
      </c>
      <c r="H5" s="39">
        <v>169</v>
      </c>
      <c r="I5" s="39">
        <v>3</v>
      </c>
      <c r="J5" s="39">
        <v>0</v>
      </c>
      <c r="K5" s="39">
        <v>0</v>
      </c>
      <c r="L5" s="39">
        <v>2357</v>
      </c>
      <c r="M5" s="40">
        <f>D5-E5+F5+G5-H5+I5+L5+J5+K5</f>
        <v>1173576</v>
      </c>
      <c r="N5" s="79"/>
      <c r="O5" s="4"/>
    </row>
    <row r="6" spans="2:15" ht="15.75" x14ac:dyDescent="0.25">
      <c r="B6" s="41">
        <f>k_total_tec_0126!B7</f>
        <v>2</v>
      </c>
      <c r="C6" s="38" t="str">
        <f>k_total_tec_0126!C7</f>
        <v>AZT VIITORUL TAU</v>
      </c>
      <c r="D6" s="39">
        <v>1715858</v>
      </c>
      <c r="E6" s="63">
        <v>163</v>
      </c>
      <c r="F6" s="39">
        <v>13</v>
      </c>
      <c r="G6" s="39">
        <v>12</v>
      </c>
      <c r="H6" s="39">
        <v>236</v>
      </c>
      <c r="I6" s="39">
        <v>3</v>
      </c>
      <c r="J6" s="39">
        <v>0</v>
      </c>
      <c r="K6" s="39">
        <v>0</v>
      </c>
      <c r="L6" s="39">
        <v>2357</v>
      </c>
      <c r="M6" s="40">
        <f t="shared" ref="M6:M11" si="0">D6-E6+F6+G6-H6+I6+L6+J6+K6</f>
        <v>1717844</v>
      </c>
      <c r="N6" s="79"/>
      <c r="O6" s="4"/>
    </row>
    <row r="7" spans="2:15" ht="15.75" x14ac:dyDescent="0.25">
      <c r="B7" s="41">
        <f>k_total_tec_0126!B8</f>
        <v>3</v>
      </c>
      <c r="C7" s="42" t="str">
        <f>k_total_tec_0126!C8</f>
        <v>BCR</v>
      </c>
      <c r="D7" s="39">
        <v>830117</v>
      </c>
      <c r="E7" s="63">
        <v>98</v>
      </c>
      <c r="F7" s="39">
        <v>174</v>
      </c>
      <c r="G7" s="39">
        <v>56</v>
      </c>
      <c r="H7" s="39">
        <v>66</v>
      </c>
      <c r="I7" s="39">
        <v>1</v>
      </c>
      <c r="J7" s="39">
        <v>1</v>
      </c>
      <c r="K7" s="39">
        <v>0</v>
      </c>
      <c r="L7" s="39">
        <v>2357</v>
      </c>
      <c r="M7" s="40">
        <f t="shared" si="0"/>
        <v>832542</v>
      </c>
      <c r="N7" s="79"/>
      <c r="O7" s="4"/>
    </row>
    <row r="8" spans="2:15" ht="15.75" x14ac:dyDescent="0.25">
      <c r="B8" s="41">
        <f>k_total_tec_0126!B9</f>
        <v>4</v>
      </c>
      <c r="C8" s="42" t="str">
        <f>k_total_tec_0126!C9</f>
        <v>BRD</v>
      </c>
      <c r="D8" s="39">
        <v>618569</v>
      </c>
      <c r="E8" s="63">
        <v>86</v>
      </c>
      <c r="F8" s="39">
        <v>634</v>
      </c>
      <c r="G8" s="39">
        <v>2</v>
      </c>
      <c r="H8" s="39">
        <v>33</v>
      </c>
      <c r="I8" s="39">
        <v>0</v>
      </c>
      <c r="J8" s="39">
        <v>0</v>
      </c>
      <c r="K8" s="39">
        <v>0</v>
      </c>
      <c r="L8" s="39">
        <v>2373</v>
      </c>
      <c r="M8" s="40">
        <f t="shared" si="0"/>
        <v>621459</v>
      </c>
      <c r="N8" s="79"/>
      <c r="O8" s="4"/>
    </row>
    <row r="9" spans="2:15" ht="15.75" x14ac:dyDescent="0.25">
      <c r="B9" s="41">
        <f>k_total_tec_0126!B10</f>
        <v>5</v>
      </c>
      <c r="C9" s="42" t="str">
        <f>k_total_tec_0126!C10</f>
        <v>VITAL</v>
      </c>
      <c r="D9" s="39">
        <v>1081975</v>
      </c>
      <c r="E9" s="63">
        <v>377</v>
      </c>
      <c r="F9" s="39">
        <v>8</v>
      </c>
      <c r="G9" s="39">
        <v>4</v>
      </c>
      <c r="H9" s="39">
        <v>95</v>
      </c>
      <c r="I9" s="39">
        <v>0</v>
      </c>
      <c r="J9" s="39">
        <v>0</v>
      </c>
      <c r="K9" s="39">
        <v>0</v>
      </c>
      <c r="L9" s="39">
        <v>2357</v>
      </c>
      <c r="M9" s="40">
        <f t="shared" si="0"/>
        <v>1083872</v>
      </c>
      <c r="N9" s="79"/>
      <c r="O9" s="4"/>
    </row>
    <row r="10" spans="2:15" ht="15.75" x14ac:dyDescent="0.25">
      <c r="B10" s="41">
        <f>k_total_tec_0126!B11</f>
        <v>6</v>
      </c>
      <c r="C10" s="42" t="str">
        <f>k_total_tec_0126!C11</f>
        <v>ARIPI</v>
      </c>
      <c r="D10" s="39">
        <v>923322</v>
      </c>
      <c r="E10" s="63">
        <v>91</v>
      </c>
      <c r="F10" s="39">
        <v>52</v>
      </c>
      <c r="G10" s="39">
        <v>14</v>
      </c>
      <c r="H10" s="39">
        <v>116</v>
      </c>
      <c r="I10" s="39">
        <v>2</v>
      </c>
      <c r="J10" s="39">
        <v>0</v>
      </c>
      <c r="K10" s="39">
        <v>0</v>
      </c>
      <c r="L10" s="39">
        <v>2357</v>
      </c>
      <c r="M10" s="40">
        <f t="shared" si="0"/>
        <v>925540</v>
      </c>
      <c r="N10" s="79"/>
      <c r="O10" s="4"/>
    </row>
    <row r="11" spans="2:15" ht="15.75" x14ac:dyDescent="0.25">
      <c r="B11" s="41">
        <f>k_total_tec_0126!B12</f>
        <v>7</v>
      </c>
      <c r="C11" s="42" t="str">
        <f>k_total_tec_0126!C12</f>
        <v>NN</v>
      </c>
      <c r="D11" s="39">
        <v>2133036</v>
      </c>
      <c r="E11" s="63">
        <v>102</v>
      </c>
      <c r="F11" s="39">
        <v>113</v>
      </c>
      <c r="G11" s="39">
        <v>67</v>
      </c>
      <c r="H11" s="39">
        <v>316</v>
      </c>
      <c r="I11" s="39">
        <v>14</v>
      </c>
      <c r="J11" s="39">
        <v>0</v>
      </c>
      <c r="K11" s="39">
        <v>0</v>
      </c>
      <c r="L11" s="39">
        <v>2357</v>
      </c>
      <c r="M11" s="40">
        <f t="shared" si="0"/>
        <v>2135169</v>
      </c>
      <c r="N11" s="80"/>
      <c r="O11" s="4"/>
    </row>
    <row r="12" spans="2:15" ht="15.75" thickBot="1" x14ac:dyDescent="0.3">
      <c r="B12" s="117" t="s">
        <v>43</v>
      </c>
      <c r="C12" s="118"/>
      <c r="D12" s="35">
        <f t="shared" ref="D12:M12" si="1">SUM(D5:D11)</f>
        <v>8474329</v>
      </c>
      <c r="E12" s="35">
        <f t="shared" si="1"/>
        <v>1036</v>
      </c>
      <c r="F12" s="35">
        <f t="shared" si="1"/>
        <v>1036</v>
      </c>
      <c r="G12" s="35">
        <f t="shared" si="1"/>
        <v>165</v>
      </c>
      <c r="H12" s="35">
        <f t="shared" si="1"/>
        <v>1031</v>
      </c>
      <c r="I12" s="35">
        <f t="shared" si="1"/>
        <v>23</v>
      </c>
      <c r="J12" s="35">
        <f t="shared" si="1"/>
        <v>1</v>
      </c>
      <c r="K12" s="35">
        <f t="shared" si="1"/>
        <v>0</v>
      </c>
      <c r="L12" s="35">
        <f t="shared" si="1"/>
        <v>16515</v>
      </c>
      <c r="M12" s="36">
        <f t="shared" si="1"/>
        <v>8490002</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G3:G4"/>
    <mergeCell ref="H3:K3"/>
    <mergeCell ref="B2:M2"/>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
  <sheetViews>
    <sheetView workbookViewId="0">
      <selection activeCell="I26" sqref="I26"/>
    </sheetView>
  </sheetViews>
  <sheetFormatPr defaultRowHeight="12.75" x14ac:dyDescent="0.2"/>
  <cols>
    <col min="2" max="14" width="16.140625" customWidth="1"/>
  </cols>
  <sheetData>
    <row r="1" spans="2:13" ht="13.5" thickBot="1" x14ac:dyDescent="0.25"/>
    <row r="2" spans="2:13" ht="29.25" customHeight="1" x14ac:dyDescent="0.2">
      <c r="B2" s="81" t="s">
        <v>257</v>
      </c>
      <c r="C2" s="60" t="s">
        <v>258</v>
      </c>
      <c r="D2" s="60" t="s">
        <v>259</v>
      </c>
      <c r="E2" s="60" t="s">
        <v>260</v>
      </c>
      <c r="F2" s="60" t="s">
        <v>261</v>
      </c>
      <c r="G2" s="60" t="s">
        <v>262</v>
      </c>
      <c r="H2" s="60" t="s">
        <v>263</v>
      </c>
      <c r="I2" s="60" t="s">
        <v>264</v>
      </c>
      <c r="J2" s="60" t="s">
        <v>265</v>
      </c>
      <c r="K2" s="60" t="s">
        <v>266</v>
      </c>
      <c r="L2" s="60" t="s">
        <v>267</v>
      </c>
      <c r="M2" s="61" t="s">
        <v>268</v>
      </c>
    </row>
    <row r="3" spans="2:13" ht="15.75" thickBot="1" x14ac:dyDescent="0.3">
      <c r="B3" s="82">
        <v>8314780</v>
      </c>
      <c r="C3" s="83">
        <v>8324769</v>
      </c>
      <c r="D3" s="83">
        <v>8330485</v>
      </c>
      <c r="E3" s="83">
        <v>8366240</v>
      </c>
      <c r="F3" s="83">
        <v>8375013</v>
      </c>
      <c r="G3" s="83">
        <v>8384475</v>
      </c>
      <c r="H3" s="83">
        <v>8391907</v>
      </c>
      <c r="I3" s="83">
        <v>8400370</v>
      </c>
      <c r="J3" s="83">
        <v>8416592</v>
      </c>
      <c r="K3" s="83">
        <v>8438665</v>
      </c>
      <c r="L3" s="83">
        <v>8455801</v>
      </c>
      <c r="M3" s="84">
        <v>8474329</v>
      </c>
    </row>
    <row r="4" spans="2:13" ht="9.75" customHeight="1" thickBot="1" x14ac:dyDescent="0.25">
      <c r="B4" s="154"/>
      <c r="C4" s="134"/>
      <c r="D4" s="134"/>
      <c r="E4" s="134"/>
      <c r="F4" s="134"/>
      <c r="G4" s="134"/>
      <c r="H4" s="134"/>
      <c r="I4" s="134"/>
      <c r="J4" s="134"/>
      <c r="K4" s="134"/>
      <c r="L4" s="134"/>
      <c r="M4" s="135"/>
    </row>
    <row r="5" spans="2:13" ht="26.25" thickBot="1" x14ac:dyDescent="0.25">
      <c r="B5" s="48" t="s">
        <v>269</v>
      </c>
    </row>
    <row r="6" spans="2:13" ht="15.75" thickBot="1" x14ac:dyDescent="0.3">
      <c r="B6" s="85">
        <v>8490002</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6"/>
  <sheetViews>
    <sheetView workbookViewId="0">
      <selection activeCell="G37" sqref="G37"/>
    </sheetView>
  </sheetViews>
  <sheetFormatPr defaultRowHeight="12.75" x14ac:dyDescent="0.2"/>
  <cols>
    <col min="2" max="14" width="16.7109375" customWidth="1"/>
  </cols>
  <sheetData>
    <row r="1" spans="2:14" ht="13.5" thickBot="1" x14ac:dyDescent="0.25"/>
    <row r="2" spans="2:14" ht="25.5" x14ac:dyDescent="0.2">
      <c r="B2" s="81" t="s">
        <v>270</v>
      </c>
      <c r="C2" s="60" t="s">
        <v>271</v>
      </c>
      <c r="D2" s="60" t="s">
        <v>259</v>
      </c>
      <c r="E2" s="60" t="s">
        <v>272</v>
      </c>
      <c r="F2" s="60" t="s">
        <v>273</v>
      </c>
      <c r="G2" s="60" t="s">
        <v>274</v>
      </c>
      <c r="H2" s="60" t="s">
        <v>263</v>
      </c>
      <c r="I2" s="60" t="s">
        <v>264</v>
      </c>
      <c r="J2" s="60" t="s">
        <v>265</v>
      </c>
      <c r="K2" s="60" t="s">
        <v>266</v>
      </c>
      <c r="L2" s="60" t="s">
        <v>267</v>
      </c>
      <c r="M2" s="61" t="s">
        <v>268</v>
      </c>
    </row>
    <row r="3" spans="2:14" ht="15.75" thickBot="1" x14ac:dyDescent="0.3">
      <c r="B3" s="82">
        <v>4373417</v>
      </c>
      <c r="C3" s="83">
        <v>4386318</v>
      </c>
      <c r="D3" s="83">
        <v>4395143</v>
      </c>
      <c r="E3" s="83">
        <v>4433879</v>
      </c>
      <c r="F3" s="83">
        <v>4445953</v>
      </c>
      <c r="G3" s="83">
        <v>4458786</v>
      </c>
      <c r="H3" s="83">
        <v>4470331</v>
      </c>
      <c r="I3" s="83">
        <v>4484326</v>
      </c>
      <c r="J3" s="83">
        <v>4507001</v>
      </c>
      <c r="K3" s="83">
        <v>4536252</v>
      </c>
      <c r="L3" s="83">
        <v>4554961</v>
      </c>
      <c r="M3" s="84">
        <v>4574135</v>
      </c>
      <c r="N3" s="4"/>
    </row>
    <row r="4" spans="2:14" ht="9" customHeight="1" thickBot="1" x14ac:dyDescent="0.25">
      <c r="B4" s="139"/>
      <c r="C4" s="134"/>
      <c r="D4" s="134"/>
      <c r="E4" s="134"/>
      <c r="F4" s="134"/>
      <c r="G4" s="134"/>
      <c r="H4" s="134"/>
      <c r="I4" s="134"/>
      <c r="J4" s="134"/>
      <c r="K4" s="134"/>
      <c r="L4" s="134"/>
      <c r="M4" s="135"/>
    </row>
    <row r="5" spans="2:14" ht="25.5" x14ac:dyDescent="0.2">
      <c r="B5" s="86" t="s">
        <v>275</v>
      </c>
    </row>
    <row r="6" spans="2:14" ht="15.75" thickBot="1" x14ac:dyDescent="0.3">
      <c r="B6" s="87">
        <v>4590650</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k_total_tec_0126</vt:lpstr>
      <vt:lpstr>regularizati_0126</vt:lpstr>
      <vt:lpstr>evolutie_rp_0126</vt:lpstr>
      <vt:lpstr>sume_euro_0126</vt:lpstr>
      <vt:lpstr>sume_euro_0126_graf</vt:lpstr>
      <vt:lpstr>evolutie_contrib_0126</vt:lpstr>
      <vt:lpstr>part_fonduri_0126</vt:lpstr>
      <vt:lpstr>evolutie_rp_0126_graf</vt:lpstr>
      <vt:lpstr>evolutie_aleatorii_0126_graf</vt:lpstr>
      <vt:lpstr>participanti_judete_0126</vt:lpstr>
      <vt:lpstr>participanti_jud_dom_0126</vt:lpstr>
      <vt:lpstr>conturi_goale_0126</vt:lpstr>
      <vt:lpstr>rp_sexe_0126</vt:lpstr>
      <vt:lpstr>Sheet2</vt:lpstr>
      <vt:lpstr>rp_varste_sexe_0126</vt:lpstr>
      <vt:lpstr>Sheet1</vt:lpstr>
      <vt:lpstr>k_total_tec_0126!Print_Area</vt:lpstr>
      <vt:lpstr>part_fonduri_0126!Print_Area</vt:lpstr>
      <vt:lpstr>participanti_judete_0126!Print_Area</vt:lpstr>
      <vt:lpstr>rp_sexe_0126!Print_Area</vt:lpstr>
      <vt:lpstr>rp_varste_sexe_0126!Print_Area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2026-03-26T15:24:50Z</cp:lastPrinted>
  <dcterms:created xsi:type="dcterms:W3CDTF">2008-08-08T07:39:32Z</dcterms:created>
  <dcterms:modified xsi:type="dcterms:W3CDTF">2026-03-26T15:26:51Z</dcterms:modified>
</cp:coreProperties>
</file>