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6\ianuarie 20_pentru luna noiembrie 2025\"/>
    </mc:Choice>
  </mc:AlternateContent>
  <xr:revisionPtr revIDLastSave="0" documentId="13_ncr:1_{E1E38256-002E-41E3-9EF4-D514508A8457}" xr6:coauthVersionLast="47" xr6:coauthVersionMax="47" xr10:uidLastSave="{00000000-0000-0000-0000-000000000000}"/>
  <bookViews>
    <workbookView xWindow="-120" yWindow="-120" windowWidth="29040" windowHeight="15720" tabRatio="860" xr2:uid="{00000000-000D-0000-FFFF-FFFF00000000}"/>
  </bookViews>
  <sheets>
    <sheet name="k_total_tec_1125" sheetId="23" r:id="rId1"/>
    <sheet name="regularizati_1125" sheetId="31" r:id="rId2"/>
    <sheet name="evolutie_rp_1125" sheetId="1" r:id="rId3"/>
    <sheet name="sume_euro_1125" sheetId="15" r:id="rId4"/>
    <sheet name="sume_euro_1125_graf" sheetId="16" r:id="rId5"/>
    <sheet name="evolutie_contrib_1125" sheetId="25" r:id="rId6"/>
    <sheet name="part_fonduri_1125" sheetId="24" r:id="rId7"/>
    <sheet name="evolutie_rp_1125_graf" sheetId="13" r:id="rId8"/>
    <sheet name="evolutie_aleatorii_1125_graf" sheetId="14" r:id="rId9"/>
    <sheet name="participanti_judete_1125" sheetId="17" r:id="rId10"/>
    <sheet name="participanti_jud_dom_1125" sheetId="32" r:id="rId11"/>
    <sheet name="conturi_goale_1125" sheetId="30" r:id="rId12"/>
    <sheet name="rp_sexe_1125" sheetId="26" r:id="rId13"/>
    <sheet name="Sheet2" sheetId="34" r:id="rId14"/>
    <sheet name="rp_varste_sexe_1125" sheetId="28" r:id="rId15"/>
    <sheet name="Sheet1" sheetId="33" r:id="rId16"/>
  </sheets>
  <externalReferences>
    <externalReference r:id="rId17"/>
  </externalReferences>
  <definedNames>
    <definedName name="_xlnm.Print_Area" localSheetId="5">evolutie_contrib_1125!$B$2:$C$13</definedName>
    <definedName name="_xlnm.Print_Area" localSheetId="2">evolutie_rp_1125!$B$2:$C$12</definedName>
    <definedName name="_xlnm.Print_Area" localSheetId="0">k_total_tec_1125!$B$2:$K$16</definedName>
    <definedName name="_xlnm.Print_Area" localSheetId="6">part_fonduri_1125!$B$2:$M$12</definedName>
    <definedName name="_xlnm.Print_Area" localSheetId="9">participanti_judete_1125!$B$2:$E$48</definedName>
    <definedName name="_xlnm.Print_Area" localSheetId="12">rp_sexe_1125!$B$2:$F$12</definedName>
    <definedName name="_xlnm.Print_Area" localSheetId="14">rp_varste_sexe_1125!$B$2:$P$14</definedName>
    <definedName name="_xlnm.Print_Area" localSheetId="3">sume_euro_1125!$B$2:$O$13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 i="25" l="1"/>
  <c r="N11" i="25"/>
  <c r="N10" i="25"/>
  <c r="N9" i="25"/>
  <c r="N8" i="25"/>
  <c r="N7" i="25"/>
  <c r="N6" i="25"/>
  <c r="O7" i="15"/>
  <c r="O8" i="15"/>
  <c r="O9" i="15"/>
  <c r="O10" i="15"/>
  <c r="O11" i="15"/>
  <c r="O12" i="15"/>
  <c r="O6" i="15"/>
  <c r="N13" i="15"/>
  <c r="N13" i="25" s="1"/>
  <c r="N12" i="1"/>
  <c r="M12" i="25"/>
  <c r="M11" i="25"/>
  <c r="M10" i="25"/>
  <c r="M9" i="25"/>
  <c r="M8" i="25"/>
  <c r="M7" i="25"/>
  <c r="M6" i="25"/>
  <c r="M13" i="15"/>
  <c r="M12" i="1"/>
  <c r="M13" i="25" s="1"/>
  <c r="E8" i="28"/>
  <c r="F8" i="28"/>
  <c r="G8" i="28"/>
  <c r="H8" i="28"/>
  <c r="E9" i="28"/>
  <c r="F9" i="28"/>
  <c r="G9" i="28"/>
  <c r="H9" i="28"/>
  <c r="E10" i="28"/>
  <c r="F10" i="28"/>
  <c r="G10" i="28"/>
  <c r="H10" i="28"/>
  <c r="E11" i="28"/>
  <c r="F11" i="28"/>
  <c r="G11" i="28"/>
  <c r="H11" i="28"/>
  <c r="E12" i="28"/>
  <c r="F12" i="28"/>
  <c r="G12" i="28"/>
  <c r="H12" i="28"/>
  <c r="E13" i="28"/>
  <c r="F13" i="28"/>
  <c r="G13" i="28"/>
  <c r="H13" i="28"/>
  <c r="L12" i="25"/>
  <c r="L11" i="25"/>
  <c r="L10" i="25"/>
  <c r="L9" i="25"/>
  <c r="L8" i="25"/>
  <c r="L7" i="25"/>
  <c r="L6" i="25"/>
  <c r="L13" i="15"/>
  <c r="L12" i="1"/>
  <c r="D48" i="17"/>
  <c r="E31" i="17" s="1"/>
  <c r="M7" i="24"/>
  <c r="K12" i="25"/>
  <c r="K11" i="25"/>
  <c r="K10" i="25"/>
  <c r="K9" i="25"/>
  <c r="K8" i="25"/>
  <c r="K7" i="25"/>
  <c r="K6" i="25"/>
  <c r="K13" i="15"/>
  <c r="K12" i="1"/>
  <c r="D6" i="26"/>
  <c r="D7" i="26"/>
  <c r="D8" i="26"/>
  <c r="D9" i="26"/>
  <c r="D10" i="26"/>
  <c r="D11" i="26"/>
  <c r="J12" i="25"/>
  <c r="J11" i="25"/>
  <c r="J10" i="25"/>
  <c r="J9" i="25"/>
  <c r="J8" i="25"/>
  <c r="J7" i="25"/>
  <c r="J6" i="25"/>
  <c r="J13" i="15"/>
  <c r="J12" i="1"/>
  <c r="J13" i="25" s="1"/>
  <c r="E7" i="28"/>
  <c r="F7" i="28"/>
  <c r="G7" i="28"/>
  <c r="H7" i="28"/>
  <c r="I12" i="25"/>
  <c r="I11" i="25"/>
  <c r="I10" i="25"/>
  <c r="I9" i="25"/>
  <c r="I8" i="25"/>
  <c r="I7" i="25"/>
  <c r="I6" i="25"/>
  <c r="I13" i="15"/>
  <c r="I12" i="1"/>
  <c r="I13" i="25" s="1"/>
  <c r="H12" i="25"/>
  <c r="H11" i="25"/>
  <c r="H10" i="25"/>
  <c r="H9" i="25"/>
  <c r="H8" i="25"/>
  <c r="H7" i="25"/>
  <c r="H6" i="25"/>
  <c r="H13" i="15"/>
  <c r="H12" i="1"/>
  <c r="G12" i="25"/>
  <c r="G11" i="25"/>
  <c r="G10" i="25"/>
  <c r="G9" i="25"/>
  <c r="G8" i="25"/>
  <c r="G7" i="25"/>
  <c r="G6" i="25"/>
  <c r="G13" i="15"/>
  <c r="G12" i="1"/>
  <c r="F12" i="25"/>
  <c r="F11" i="25"/>
  <c r="F10" i="25"/>
  <c r="F9" i="25"/>
  <c r="F8" i="25"/>
  <c r="F7" i="25"/>
  <c r="F6" i="25"/>
  <c r="F13" i="15"/>
  <c r="F12" i="1"/>
  <c r="E12" i="25"/>
  <c r="E11" i="25"/>
  <c r="E10" i="25"/>
  <c r="E9" i="25"/>
  <c r="E8" i="25"/>
  <c r="E7" i="25"/>
  <c r="E6" i="25"/>
  <c r="E13" i="15"/>
  <c r="E12" i="1"/>
  <c r="E13" i="25" s="1"/>
  <c r="D12" i="25"/>
  <c r="D11" i="25"/>
  <c r="D10" i="25"/>
  <c r="D9" i="25"/>
  <c r="D8" i="25"/>
  <c r="D7" i="25"/>
  <c r="D6" i="25"/>
  <c r="D13" i="15"/>
  <c r="D13" i="25" s="1"/>
  <c r="D12" i="1"/>
  <c r="F7" i="31"/>
  <c r="F8" i="31"/>
  <c r="F9" i="31"/>
  <c r="F10" i="31"/>
  <c r="F11" i="31"/>
  <c r="F12" i="31"/>
  <c r="F6" i="31"/>
  <c r="G13" i="31"/>
  <c r="H11" i="31" s="1"/>
  <c r="I8" i="31"/>
  <c r="M5" i="24"/>
  <c r="M6" i="24"/>
  <c r="M12" i="24" s="1"/>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13" i="31"/>
  <c r="J13" i="31"/>
  <c r="D13" i="3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7" i="15"/>
  <c r="B7" i="26"/>
  <c r="E43" i="17"/>
  <c r="E14" i="17"/>
  <c r="E40" i="17"/>
  <c r="E39" i="17"/>
  <c r="E15" i="17"/>
  <c r="E22" i="17"/>
  <c r="E33" i="17"/>
  <c r="E42" i="17"/>
  <c r="E32" i="17"/>
  <c r="E19" i="17"/>
  <c r="E20" i="17"/>
  <c r="E47" i="17"/>
  <c r="E12" i="17"/>
  <c r="E17" i="17"/>
  <c r="E46" i="17"/>
  <c r="E24" i="17"/>
  <c r="E26" i="17"/>
  <c r="E16" i="17"/>
  <c r="E41" i="17"/>
  <c r="E9" i="17"/>
  <c r="E35" i="17"/>
  <c r="E38" i="17"/>
  <c r="E8" i="17"/>
  <c r="E29" i="17"/>
  <c r="H13" i="31"/>
  <c r="H6" i="31"/>
  <c r="H10" i="31"/>
  <c r="B8" i="15"/>
  <c r="B8" i="24"/>
  <c r="B8" i="1"/>
  <c r="B8" i="26"/>
  <c r="B9" i="15"/>
  <c r="B10" i="28"/>
  <c r="B9" i="25"/>
  <c r="B7" i="25"/>
  <c r="B6" i="26"/>
  <c r="B8" i="28"/>
  <c r="B6" i="24"/>
  <c r="B6" i="1"/>
  <c r="B7" i="24"/>
  <c r="B7" i="1"/>
  <c r="B8" i="25"/>
  <c r="B9" i="28"/>
  <c r="B11" i="28"/>
  <c r="B10" i="15"/>
  <c r="B9" i="26"/>
  <c r="B10" i="25"/>
  <c r="B9" i="1"/>
  <c r="B9" i="24"/>
  <c r="B10" i="26"/>
  <c r="B11" i="25"/>
  <c r="B10" i="24"/>
  <c r="B12" i="28"/>
  <c r="B10" i="1"/>
  <c r="B11" i="15"/>
  <c r="B11" i="1"/>
  <c r="B13" i="28"/>
  <c r="B11" i="26"/>
  <c r="B12" i="25"/>
  <c r="B12" i="15"/>
  <c r="B11" i="24"/>
  <c r="D10" i="28" l="1"/>
  <c r="D9" i="28"/>
  <c r="H14" i="28"/>
  <c r="D11" i="28"/>
  <c r="F14" i="28"/>
  <c r="D8" i="28"/>
  <c r="G14" i="28"/>
  <c r="E14" i="28"/>
  <c r="D13" i="28"/>
  <c r="D12" i="28"/>
  <c r="D12" i="26"/>
  <c r="E44" i="17"/>
  <c r="E5" i="17"/>
  <c r="E27" i="17"/>
  <c r="E37" i="17"/>
  <c r="E11" i="17"/>
  <c r="O13" i="15"/>
  <c r="F13" i="25"/>
  <c r="F13" i="31"/>
  <c r="H7" i="31"/>
  <c r="I13" i="31"/>
  <c r="H12" i="31"/>
  <c r="I13" i="23"/>
  <c r="K13" i="23"/>
  <c r="D7" i="28"/>
  <c r="E28" i="17"/>
  <c r="E48" i="17"/>
  <c r="E6" i="17"/>
  <c r="E36" i="17"/>
  <c r="E21" i="17"/>
  <c r="E30" i="17"/>
  <c r="E13" i="17"/>
  <c r="E45" i="17"/>
  <c r="E23" i="17"/>
  <c r="E10" i="17"/>
  <c r="E25" i="17"/>
  <c r="E34" i="17"/>
  <c r="E18" i="17"/>
  <c r="E7" i="17"/>
  <c r="K13" i="25"/>
  <c r="L13" i="25"/>
  <c r="G13" i="25"/>
  <c r="H13" i="25"/>
  <c r="H9" i="31"/>
  <c r="H8" i="31"/>
  <c r="D14" i="28" l="1"/>
</calcChain>
</file>

<file path=xl/sharedStrings.xml><?xml version="1.0" encoding="utf-8"?>
<sst xmlns="http://schemas.openxmlformats.org/spreadsheetml/2006/main" count="432" uniqueCount="248">
  <si>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</si>
  <si>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</si>
  <si>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</si>
  <si>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</si>
  <si>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</si>
  <si>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</si>
  <si>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</si>
  <si>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</si>
  <si>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</si>
  <si>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</si>
  <si>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</si>
  <si>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</si>
  <si>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</si>
  <si>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</si>
  <si>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</si>
  <si>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</si>
  <si>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</si>
  <si>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</si>
  <si>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</si>
  <si>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</si>
  <si>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</si>
  <si>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</si>
  <si>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</si>
  <si>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</si>
  <si>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</si>
  <si>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</si>
  <si>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</si>
  <si>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</si>
  <si>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</si>
  <si>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</si>
  <si>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</si>
  <si>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</si>
  <si>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</si>
  <si>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</si>
  <si>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</si>
  <si>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</si>
  <si>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</si>
  <si>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</si>
  <si>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</si>
  <si>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</si>
  <si>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</si>
  <si>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</si>
  <si>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</si>
  <si>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</si>
  <si>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</si>
  <si>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</si>
  <si>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</si>
  <si>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</si>
  <si>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</si>
  <si>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</si>
  <si>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</si>
  <si>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</si>
  <si>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</si>
  <si>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</si>
  <si>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</si>
  <si>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</si>
  <si>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</si>
  <si>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</si>
  <si>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</si>
  <si>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</si>
  <si>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</si>
  <si>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</si>
  <si>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</si>
  <si>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</si>
  <si>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</si>
  <si>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</si>
  <si>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</si>
  <si>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</si>
  <si>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</si>
  <si>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</si>
  <si>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</si>
  <si>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</si>
  <si>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</si>
  <si>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</si>
  <si>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</si>
  <si>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</si>
  <si>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</si>
  <si>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</si>
  <si>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</si>
  <si>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</si>
  <si>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</si>
  <si>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</si>
  <si>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</si>
  <si>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</si>
  <si>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</si>
  <si>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</si>
  <si>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</si>
  <si>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</si>
  <si>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</si>
  <si>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</si>
  <si>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</si>
  <si>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</si>
  <si>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</si>
  <si>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</si>
  <si>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</si>
  <si>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</si>
  <si>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</si>
  <si>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</si>
  <si>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</si>
  <si>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</si>
  <si>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</si>
  <si>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</si>
  <si>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</si>
  <si>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</si>
  <si>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</si>
  <si>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</si>
  <si>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</si>
  <si>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</si>
  <si>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</si>
  <si>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</si>
  <si>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</si>
  <si>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</si>
  <si>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</si>
  <si>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</si>
  <si>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</si>
  <si>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</si>
  <si>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</si>
  <si>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</si>
  <si>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</si>
  <si>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</si>
  <si>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</si>
  <si>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</si>
  <si>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</si>
  <si>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</si>
  <si>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</si>
  <si>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</si>
  <si>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</si>
  <si>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</si>
  <si>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</si>
  <si>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</si>
  <si>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</si>
  <si>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</si>
  <si>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</si>
  <si>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</si>
  <si>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</si>
  <si>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</si>
  <si>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</si>
  <si>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</si>
  <si>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</si>
  <si>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</si>
  <si>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</si>
  <si>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</si>
  <si>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</si>
  <si>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</si>
  <si>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</si>
  <si>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</si>
  <si>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</si>
  <si>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</si>
  <si>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</si>
  <si>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</si>
  <si>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</si>
  <si>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</si>
  <si>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</si>
  <si>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</si>
  <si>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</si>
  <si>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</si>
  <si>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</si>
  <si>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</si>
  <si>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</si>
  <si>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</si>
  <si>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</si>
  <si>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</si>
  <si>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</si>
  <si>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</si>
  <si>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</si>
  <si>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</si>
  <si>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</si>
  <si>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</si>
  <si>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</si>
  <si>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</si>
  <si>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</si>
  <si>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</si>
  <si>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</si>
  <si>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</si>
  <si>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</si>
  <si>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</si>
  <si>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</si>
  <si>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</si>
  <si>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</si>
  <si>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</si>
  <si>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</si>
  <si>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</si>
  <si>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</si>
  <si>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IULIE 2025</t>
  </si>
  <si>
    <t>iulie 2025</t>
  </si>
  <si>
    <t>Iulie 2025</t>
  </si>
  <si>
    <t xml:space="preserve">1Euro 5,0695 BNR 18/09/2025)              </t>
  </si>
  <si>
    <t>AUGUST 2025</t>
  </si>
  <si>
    <t>August 2025</t>
  </si>
  <si>
    <t xml:space="preserve">1Euro 5,0889 BNR 17/10/2025)              </t>
  </si>
  <si>
    <t>august 2025</t>
  </si>
  <si>
    <t>SEPTEMBRIE 2025</t>
  </si>
  <si>
    <t>Septembrie 2025</t>
  </si>
  <si>
    <t>septembrie 2025</t>
  </si>
  <si>
    <t xml:space="preserve">1Euro 5,0859 BNR 18/11/2025)              </t>
  </si>
  <si>
    <t>OCTOMBRIE 2025</t>
  </si>
  <si>
    <t>octombrie 2025</t>
  </si>
  <si>
    <t>Octombrie 2025</t>
  </si>
  <si>
    <t xml:space="preserve">1Euro 5,0911 BNR 18/12/2025)              </t>
  </si>
  <si>
    <t>NOIEMBRIE 2025</t>
  </si>
  <si>
    <t>Noiembrie 2025</t>
  </si>
  <si>
    <t>Numar participanti in Registrul Participantilor la luna de referinta  OCTOMBRIE 2025</t>
  </si>
  <si>
    <t>Transferuri validate catre alte fonduri la luna de referinta NOIEMBRIE 2025</t>
  </si>
  <si>
    <t>Transferuri validate de la alte fonduri la luna de referinta NOIEMBRIE 2025</t>
  </si>
  <si>
    <t>Acte aderare validate pentru luna de referinta NOIEMBRIE 2025</t>
  </si>
  <si>
    <t>Asigurati repartizati aleatoriu la luna de referinta NOIEMBRIE 2025</t>
  </si>
  <si>
    <t>Numar de participanti pentru care se fac viramente in luna de referinta NOIEMBRIE 2025</t>
  </si>
  <si>
    <t>noiembrie 2025</t>
  </si>
  <si>
    <t>(BNR 19/01/2026)</t>
  </si>
  <si>
    <t xml:space="preserve">1Euro 5,0921 BNR 19/01/2026)              </t>
  </si>
  <si>
    <t>Numar participanti in Registrul participantilor dupa repartizarea aleatorie la luna de referinta   NOIEMBRIE 2025</t>
  </si>
  <si>
    <t>Situatie centralizatoare
privind numarul participantilor si contributiile virate la fondurile de pensii administrate privat
aferente lunii de referinta 
NOIEMBRIE 2025</t>
  </si>
  <si>
    <t>1 EUR</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</si>
  <si>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</si>
  <si>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</si>
  <si>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</si>
  <si>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</si>
  <si>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NOIEMBRIE 2025</t>
  </si>
  <si>
    <t>Situatie centralizatoare                
privind valoarea in Euro a viramentelor catre fondurile de pensii administrate privat 
aferente lunilor de referinta 
IANUARIE 2024 - NOIEMBRIE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</si>
  <si>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</si>
  <si>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</si>
  <si>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</si>
  <si>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</si>
  <si>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</si>
  <si>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</si>
  <si>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</si>
  <si>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</si>
  <si>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</si>
  <si>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</si>
  <si>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</si>
  <si>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Situatie centralizatoare               
privind evolutia contributiei medii in Euro la pilonul II a participantilor pana la luna de referinta 
NOIEMBRIE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</si>
  <si>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</si>
  <si>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</si>
  <si>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</si>
  <si>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</si>
  <si>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</si>
  <si>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</si>
  <si>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</si>
  <si>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</si>
  <si>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</si>
  <si>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</si>
  <si>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</si>
  <si>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Situatie centralizatoare               
privind evolutia contributiei medii in Euro la pilonul II a participantilor pana la luna de referinta
 NOIEMBRIE 2025</t>
  </si>
  <si>
    <t>Situatie centralizatoare           
privind repartizarea participantilor dupa judetul 
angajatorului la luna de referinta 
NOIEMBRIE 2025</t>
  </si>
  <si>
    <t>Situatie centralizatoare privind repartizarea participantilor
 dupa judetul de domiciliu pentru care se fac viramente 
la luna de referinta 
NOIEMBRIE 2025</t>
  </si>
  <si>
    <t>Situatie centralizatoare privind numarul de participanti  
care nu figurează cu declaraţii depuse 
in sistemul public de pensii</t>
  </si>
  <si>
    <t>Situatie centralizatoare    
privind repartizarea pe sexe a participantilor    
aferente lunii de referinta 
NOIEMBRIE 2025</t>
  </si>
  <si>
    <t>Situatie centralizatoare              
privind repartizarea pe sexe si varste a participantilor              
aferente lunii de referinta 
NOIEMBRIE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</si>
</sst>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2">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1" borderId="2" xfId="0" applyFont="1" applyFill="1" applyBorder="1" applyAlignment="1">
      <alignment horizontal="center" vertical="center" wrapText="1"/>
    </xf>
    <xf numFmtId="3" fontId="6" fillId="0" borderId="2" xfId="0" applyNumberFormat="1" applyFont="1" applyBorder="1"/>
    <xf numFmtId="3" fontId="6" fillId="0" borderId="4"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3" fontId="3" fillId="0" borderId="0" xfId="26" applyNumberFormat="1" applyFont="1"/>
    <xf numFmtId="0" fontId="0" fillId="22" borderId="0" xfId="0" applyFill="1"/>
    <xf numFmtId="3" fontId="10" fillId="0" borderId="0" xfId="0" applyNumberFormat="1" applyFont="1"/>
    <xf numFmtId="0" fontId="2" fillId="21"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3" fontId="13" fillId="20" borderId="2" xfId="0" applyNumberFormat="1" applyFont="1" applyFill="1" applyBorder="1" applyAlignment="1">
      <alignment horizontal="center" vertical="center" wrapText="1"/>
    </xf>
    <xf numFmtId="0" fontId="19" fillId="23" borderId="3" xfId="0"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6" xfId="0" applyFont="1" applyFill="1" applyBorder="1" applyAlignment="1">
      <alignment horizontal="centerContinuous"/>
    </xf>
    <xf numFmtId="0" fontId="14" fillId="24" borderId="7" xfId="0" applyFont="1" applyFill="1" applyBorder="1" applyAlignment="1">
      <alignment horizontal="centerContinuous"/>
    </xf>
    <xf numFmtId="3" fontId="14" fillId="24" borderId="7" xfId="0" applyNumberFormat="1" applyFont="1" applyFill="1" applyBorder="1"/>
    <xf numFmtId="3" fontId="14" fillId="24" borderId="8" xfId="0" applyNumberFormat="1" applyFont="1" applyFill="1" applyBorder="1"/>
    <xf numFmtId="0" fontId="12" fillId="25" borderId="3"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4" xfId="0" applyNumberFormat="1" applyFont="1" applyFill="1" applyBorder="1"/>
    <xf numFmtId="0" fontId="12" fillId="25" borderId="3" xfId="0" quotePrefix="1" applyFont="1" applyFill="1" applyBorder="1" applyAlignment="1">
      <alignment horizontal="center"/>
    </xf>
    <xf numFmtId="0" fontId="12" fillId="25" borderId="2" xfId="0" applyFont="1" applyFill="1" applyBorder="1" applyAlignment="1">
      <alignment horizontal="left"/>
    </xf>
    <xf numFmtId="0" fontId="13" fillId="20" borderId="4" xfId="0" applyFont="1" applyFill="1" applyBorder="1" applyAlignment="1">
      <alignment horizontal="center" vertical="center" wrapText="1"/>
    </xf>
    <xf numFmtId="0" fontId="12" fillId="24" borderId="4" xfId="0" applyFont="1" applyFill="1" applyBorder="1" applyAlignment="1">
      <alignment horizontal="center" vertical="center" wrapText="1"/>
    </xf>
    <xf numFmtId="10" fontId="14" fillId="24" borderId="7" xfId="0" applyNumberFormat="1" applyFont="1" applyFill="1" applyBorder="1"/>
    <xf numFmtId="10" fontId="14" fillId="25" borderId="2" xfId="0" applyNumberFormat="1" applyFont="1" applyFill="1" applyBorder="1"/>
    <xf numFmtId="3" fontId="14" fillId="24" borderId="7" xfId="0" applyNumberFormat="1" applyFont="1" applyFill="1" applyBorder="1" applyAlignment="1">
      <alignment horizontal="right"/>
    </xf>
    <xf numFmtId="3" fontId="14" fillId="24" borderId="8"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0" xfId="0" applyBorder="1"/>
    <xf numFmtId="0" fontId="0" fillId="0" borderId="6" xfId="0" applyBorder="1"/>
    <xf numFmtId="17" fontId="12" fillId="24" borderId="12" xfId="0" quotePrefix="1" applyNumberFormat="1" applyFont="1" applyFill="1" applyBorder="1" applyAlignment="1">
      <alignment horizontal="center" vertical="center" wrapText="1"/>
    </xf>
    <xf numFmtId="17" fontId="12" fillId="24" borderId="9" xfId="0" quotePrefix="1" applyNumberFormat="1" applyFont="1" applyFill="1" applyBorder="1" applyAlignment="1">
      <alignment horizontal="center" vertical="center" wrapText="1"/>
    </xf>
    <xf numFmtId="0" fontId="12" fillId="24" borderId="3" xfId="0" applyFont="1" applyFill="1" applyBorder="1"/>
    <xf numFmtId="0" fontId="21" fillId="24" borderId="7" xfId="0" applyFont="1" applyFill="1" applyBorder="1" applyAlignment="1">
      <alignment vertical="center" wrapText="1"/>
    </xf>
    <xf numFmtId="0" fontId="21" fillId="24" borderId="8" xfId="0" applyFont="1" applyFill="1" applyBorder="1" applyAlignment="1">
      <alignment vertical="center" wrapText="1"/>
    </xf>
    <xf numFmtId="0" fontId="14" fillId="25" borderId="2" xfId="0" applyFont="1" applyFill="1" applyBorder="1"/>
    <xf numFmtId="0" fontId="14" fillId="25" borderId="4" xfId="0" applyFont="1" applyFill="1" applyBorder="1"/>
    <xf numFmtId="164" fontId="14" fillId="25" borderId="2" xfId="0" applyNumberFormat="1" applyFont="1" applyFill="1" applyBorder="1"/>
    <xf numFmtId="164" fontId="14" fillId="25" borderId="4" xfId="0" applyNumberFormat="1" applyFont="1" applyFill="1" applyBorder="1"/>
    <xf numFmtId="0" fontId="21" fillId="24" borderId="4" xfId="0" applyFont="1" applyFill="1" applyBorder="1" applyAlignment="1">
      <alignment vertical="center" wrapText="1"/>
    </xf>
    <xf numFmtId="2" fontId="14" fillId="24" borderId="7" xfId="0" applyNumberFormat="1" applyFont="1" applyFill="1" applyBorder="1" applyAlignment="1">
      <alignment horizontal="center"/>
    </xf>
    <xf numFmtId="2" fontId="14" fillId="24" borderId="8"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4" xfId="0" applyNumberFormat="1" applyFont="1" applyFill="1" applyBorder="1" applyAlignment="1">
      <alignment horizontal="center"/>
    </xf>
    <xf numFmtId="3" fontId="3" fillId="0" borderId="0" xfId="0" applyNumberFormat="1" applyFont="1" applyFill="1" applyBorder="1"/>
    <xf numFmtId="3" fontId="3" fillId="22" borderId="0" xfId="0" applyNumberFormat="1" applyFont="1" applyFill="1" applyBorder="1"/>
    <xf numFmtId="17" fontId="12" fillId="24" borderId="10" xfId="0" quotePrefix="1" applyNumberFormat="1" applyFont="1" applyFill="1" applyBorder="1" applyAlignment="1">
      <alignment horizontal="center" vertical="center" wrapText="1"/>
    </xf>
    <xf numFmtId="3" fontId="14" fillId="25" borderId="6" xfId="0" applyNumberFormat="1" applyFont="1" applyFill="1" applyBorder="1"/>
    <xf numFmtId="3" fontId="14" fillId="25" borderId="7" xfId="0" applyNumberFormat="1" applyFont="1" applyFill="1" applyBorder="1"/>
    <xf numFmtId="3" fontId="14" fillId="25" borderId="8" xfId="0" applyNumberFormat="1" applyFont="1" applyFill="1" applyBorder="1"/>
    <xf numFmtId="0" fontId="12" fillId="24" borderId="3" xfId="26" applyFont="1" applyFill="1" applyBorder="1" applyAlignment="1">
      <alignment horizontal="center"/>
    </xf>
    <xf numFmtId="0" fontId="12" fillId="24" borderId="2" xfId="26" applyFont="1" applyFill="1" applyBorder="1" applyAlignment="1">
      <alignment horizontal="center"/>
    </xf>
    <xf numFmtId="10" fontId="12" fillId="24" borderId="4" xfId="26" applyNumberFormat="1" applyFont="1" applyFill="1" applyBorder="1" applyAlignment="1">
      <alignment horizontal="center"/>
    </xf>
    <xf numFmtId="0" fontId="14" fillId="24" borderId="6" xfId="26" applyFont="1" applyFill="1" applyBorder="1"/>
    <xf numFmtId="0" fontId="14" fillId="24" borderId="7" xfId="26" applyFont="1" applyFill="1" applyBorder="1"/>
    <xf numFmtId="10" fontId="14" fillId="24" borderId="8" xfId="26" applyNumberFormat="1" applyFont="1" applyFill="1" applyBorder="1"/>
    <xf numFmtId="0" fontId="12" fillId="25" borderId="3" xfId="26" applyFont="1" applyFill="1" applyBorder="1"/>
    <xf numFmtId="0" fontId="12" fillId="25" borderId="2" xfId="26" applyFont="1" applyFill="1" applyBorder="1"/>
    <xf numFmtId="10" fontId="14" fillId="25" borderId="4" xfId="26" applyNumberFormat="1" applyFont="1" applyFill="1" applyBorder="1"/>
    <xf numFmtId="3" fontId="14" fillId="24" borderId="8" xfId="25" applyNumberFormat="1" applyFont="1" applyFill="1" applyBorder="1"/>
    <xf numFmtId="0" fontId="12" fillId="24" borderId="4" xfId="26" applyFont="1" applyFill="1" applyBorder="1" applyAlignment="1">
      <alignment horizontal="center" vertical="center" wrapText="1"/>
    </xf>
    <xf numFmtId="0" fontId="12" fillId="24" borderId="4" xfId="26" applyFont="1" applyFill="1" applyBorder="1" applyAlignment="1">
      <alignment horizontal="center"/>
    </xf>
    <xf numFmtId="0" fontId="12" fillId="25" borderId="3" xfId="26" applyFont="1" applyFill="1" applyBorder="1" applyAlignment="1">
      <alignment horizontal="center"/>
    </xf>
    <xf numFmtId="3" fontId="14" fillId="25" borderId="4" xfId="25" applyNumberFormat="1" applyFont="1" applyFill="1" applyBorder="1"/>
    <xf numFmtId="0" fontId="12" fillId="25" borderId="3" xfId="26" applyFont="1" applyFill="1" applyBorder="1" applyAlignment="1">
      <alignment horizontal="left"/>
    </xf>
    <xf numFmtId="0" fontId="14" fillId="24" borderId="3" xfId="26" applyFont="1" applyFill="1" applyBorder="1" applyAlignment="1">
      <alignment horizontal="center"/>
    </xf>
    <xf numFmtId="0" fontId="14" fillId="24" borderId="4" xfId="26" applyFont="1" applyFill="1" applyBorder="1" applyAlignment="1">
      <alignment horizontal="center"/>
    </xf>
    <xf numFmtId="17" fontId="14" fillId="25" borderId="3" xfId="0" quotePrefix="1" applyNumberFormat="1" applyFont="1" applyFill="1" applyBorder="1"/>
    <xf numFmtId="17" fontId="14" fillId="25" borderId="6" xfId="0" quotePrefix="1" applyNumberFormat="1" applyFont="1" applyFill="1" applyBorder="1"/>
    <xf numFmtId="0" fontId="12" fillId="24" borderId="2" xfId="0" applyFont="1" applyFill="1" applyBorder="1" applyAlignment="1">
      <alignment horizontal="center" vertical="center" wrapText="1"/>
    </xf>
    <xf numFmtId="0" fontId="12" fillId="24" borderId="10"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9"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4" xfId="0" applyNumberFormat="1"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xf numFmtId="0" fontId="12" fillId="24" borderId="4" xfId="0" applyFont="1" applyFill="1" applyBorder="1" applyAlignment="1">
      <alignment horizontal="center" vertical="center" wrapText="1"/>
    </xf>
    <xf numFmtId="0" fontId="10" fillId="0" borderId="0" xfId="0" applyNumberFormat="1" applyFont="1" applyAlignment="1">
      <alignment horizontal="left" vertical="top" wrapText="1"/>
    </xf>
    <xf numFmtId="17" fontId="12" fillId="24" borderId="2" xfId="0" quotePrefix="1" applyNumberFormat="1" applyFont="1" applyFill="1" applyBorder="1" applyAlignment="1">
      <alignment horizontal="center" vertical="center" wrapText="1"/>
    </xf>
    <xf numFmtId="17" fontId="12" fillId="24" borderId="4" xfId="0" quotePrefix="1" applyNumberFormat="1" applyFont="1" applyFill="1" applyBorder="1" applyAlignment="1">
      <alignment horizontal="center" vertical="center" wrapText="1"/>
    </xf>
    <xf numFmtId="0" fontId="14" fillId="24" borderId="6" xfId="0" applyFont="1" applyFill="1" applyBorder="1" applyAlignment="1">
      <alignment horizontal="center"/>
    </xf>
    <xf numFmtId="0" fontId="14" fillId="24" borderId="7"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3" xfId="26" applyFont="1" applyFill="1" applyBorder="1" applyAlignment="1">
      <alignment horizontal="center"/>
    </xf>
    <xf numFmtId="0" fontId="12" fillId="24" borderId="2" xfId="26" applyFont="1" applyFill="1" applyBorder="1" applyAlignment="1">
      <alignment horizontal="center"/>
    </xf>
    <xf numFmtId="0" fontId="12" fillId="24" borderId="4" xfId="26" applyFont="1" applyFill="1" applyBorder="1" applyAlignment="1">
      <alignment horizontal="center"/>
    </xf>
    <xf numFmtId="0" fontId="2" fillId="0" borderId="0" xfId="26" applyFont="1" applyAlignment="1">
      <alignment horizontal="center"/>
    </xf>
    <xf numFmtId="0" fontId="12" fillId="24" borderId="10" xfId="26" applyFont="1" applyFill="1" applyBorder="1" applyAlignment="1">
      <alignment horizontal="center" vertical="center" wrapText="1"/>
    </xf>
    <xf numFmtId="0" fontId="12" fillId="24" borderId="12" xfId="26" applyFont="1" applyFill="1" applyBorder="1" applyAlignment="1">
      <alignment horizontal="center" vertical="center"/>
    </xf>
    <xf numFmtId="0" fontId="12" fillId="24" borderId="9"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0" xfId="25" applyFont="1" applyFill="1" applyBorder="1" applyAlignment="1">
      <alignment horizontal="center" vertical="center" wrapText="1"/>
    </xf>
    <xf numFmtId="0" fontId="12" fillId="24" borderId="12" xfId="25" applyFont="1" applyFill="1" applyBorder="1" applyAlignment="1">
      <alignment horizontal="center" vertical="center"/>
    </xf>
    <xf numFmtId="0" fontId="12" fillId="24" borderId="9" xfId="25" applyFont="1" applyFill="1" applyBorder="1" applyAlignment="1">
      <alignment horizontal="center" vertical="center"/>
    </xf>
    <xf numFmtId="3" fontId="14" fillId="24" borderId="6" xfId="0" applyNumberFormat="1" applyFont="1" applyFill="1" applyBorder="1" applyAlignment="1">
      <alignment horizontal="center"/>
    </xf>
    <xf numFmtId="3" fontId="14" fillId="24" borderId="7"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3" xfId="0" applyFont="1" applyFill="1" applyBorder="1" applyAlignment="1">
      <alignment horizontal="center" vertical="center" wrapText="1"/>
    </xf>
    <xf numFmtId="0" fontId="12" fillId="24" borderId="5"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NOIEMBRIE 2025
</a:t>
            </a:r>
          </a:p>
        </c:rich>
      </c:tx>
      <c:layout>
        <c:manualLayout>
          <c:xMode val="edge"/>
          <c:yMode val="edge"/>
          <c:x val="0.31836331382946881"/>
          <c:y val="4.418979980443620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dPt>
            <c:idx val="0"/>
            <c:bubble3D val="0"/>
            <c:explosion val="8"/>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09B-4B09-9737-3451F5DA6219}"/>
              </c:ext>
            </c:extLst>
          </c:dPt>
          <c:dPt>
            <c:idx val="1"/>
            <c:bubble3D val="0"/>
            <c:spPr>
              <a:solidFill>
                <a:schemeClr val="accent4">
                  <a:lumMod val="20000"/>
                  <a:lumOff val="80000"/>
                </a:schemeClr>
              </a:solidFill>
              <a:ln>
                <a:solidFill>
                  <a:schemeClr val="accent4">
                    <a:lumMod val="20000"/>
                    <a:lumOff val="80000"/>
                  </a:schemeClr>
                </a:solidFill>
              </a:ln>
              <a:effectLst>
                <a:outerShdw blurRad="40000" dist="23000" dir="5400000" rotWithShape="0">
                  <a:srgbClr val="000000">
                    <a:alpha val="35000"/>
                  </a:srgbClr>
                </a:outerShdw>
              </a:effectLst>
              <a:sp3d>
                <a:contourClr>
                  <a:schemeClr val="accent4">
                    <a:lumMod val="20000"/>
                    <a:lumOff val="80000"/>
                  </a:schemeClr>
                </a:contourClr>
              </a:sp3d>
            </c:spPr>
            <c:extLst>
              <c:ext xmlns:c16="http://schemas.microsoft.com/office/drawing/2014/chart" uri="{C3380CC4-5D6E-409C-BE32-E72D297353CC}">
                <c16:uniqueId val="{00000003-009B-4B09-9737-3451F5DA6219}"/>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09B-4B09-9737-3451F5DA6219}"/>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09B-4B09-9737-3451F5DA621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rp_sexe_1125!$E$4:$F$4</c:f>
              <c:strCache>
                <c:ptCount val="2"/>
                <c:pt idx="0">
                  <c:v>femei</c:v>
                </c:pt>
                <c:pt idx="1">
                  <c:v>barbati</c:v>
                </c:pt>
              </c:strCache>
            </c:strRef>
          </c:cat>
          <c:val>
            <c:numRef>
              <c:f>rp_sexe_1125!$E$12:$F$12</c:f>
              <c:numCache>
                <c:formatCode>#,##0</c:formatCode>
                <c:ptCount val="2"/>
                <c:pt idx="0">
                  <c:v>4035685</c:v>
                </c:pt>
                <c:pt idx="1">
                  <c:v>4420116</c:v>
                </c:pt>
              </c:numCache>
            </c:numRef>
          </c:val>
          <c:extLst>
            <c:ext xmlns:c16="http://schemas.microsoft.com/office/drawing/2014/chart" uri="{C3380CC4-5D6E-409C-BE32-E72D297353CC}">
              <c16:uniqueId val="{00000004-009B-4B09-9737-3451F5DA6219}"/>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1587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NOIEMBRIE 2025
</a:t>
            </a:r>
          </a:p>
        </c:rich>
      </c:tx>
      <c:layout>
        <c:manualLayout>
          <c:xMode val="edge"/>
          <c:yMode val="edge"/>
          <c:x val="0.32426035502958578"/>
          <c:y val="6.175173282923755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rp_varste_sexe_1125!$E$5:$H$5</c:f>
              <c:strCache>
                <c:ptCount val="4"/>
                <c:pt idx="0">
                  <c:v>15-25 ani</c:v>
                </c:pt>
                <c:pt idx="1">
                  <c:v>25-35 ani</c:v>
                </c:pt>
                <c:pt idx="2">
                  <c:v>35-45 ani</c:v>
                </c:pt>
                <c:pt idx="3">
                  <c:v>peste 45 de ani</c:v>
                </c:pt>
              </c:strCache>
            </c:strRef>
          </c:tx>
          <c:spPr>
            <a:solidFill>
              <a:schemeClr val="accent1"/>
            </a:solidFill>
            <a:ln>
              <a:noFill/>
            </a:ln>
            <a:effectLst>
              <a:outerShdw blurRad="40000" dist="23000" dir="5400000" rotWithShape="0">
                <a:srgbClr val="000000">
                  <a:alpha val="35000"/>
                </a:srgbClr>
              </a:outerShdw>
            </a:effectLst>
            <a:sp3d/>
          </c:spPr>
          <c:invertIfNegative val="0"/>
          <c:dLbls>
            <c:dLbl>
              <c:idx val="0"/>
              <c:layout>
                <c:manualLayout>
                  <c:x val="-0.17959552097407944"/>
                  <c:y val="-2.93217034071120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B3-460E-AF91-CA7895E9AC0B}"/>
                </c:ext>
              </c:extLst>
            </c:dLbl>
            <c:dLbl>
              <c:idx val="1"/>
              <c:layout>
                <c:manualLayout>
                  <c:x val="-0.33369140691733062"/>
                  <c:y val="-2.43166674109025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B3-460E-AF91-CA7895E9AC0B}"/>
                </c:ext>
              </c:extLst>
            </c:dLbl>
            <c:dLbl>
              <c:idx val="2"/>
              <c:layout>
                <c:manualLayout>
                  <c:x val="-0.45258600071440774"/>
                  <c:y val="-2.561263017926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B3-460E-AF91-CA7895E9AC0B}"/>
                </c:ext>
              </c:extLst>
            </c:dLbl>
            <c:dLbl>
              <c:idx val="3"/>
              <c:layout>
                <c:manualLayout>
                  <c:x val="-0.49722679339638759"/>
                  <c:y val="-2.879895211586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B3-460E-AF91-CA7895E9AC0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rp_varste_sexe_1125!$E$5:$H$5</c:f>
              <c:strCache>
                <c:ptCount val="4"/>
                <c:pt idx="0">
                  <c:v>15-25 ani</c:v>
                </c:pt>
                <c:pt idx="1">
                  <c:v>25-35 ani</c:v>
                </c:pt>
                <c:pt idx="2">
                  <c:v>35-45 ani</c:v>
                </c:pt>
                <c:pt idx="3">
                  <c:v>peste 45 de ani</c:v>
                </c:pt>
              </c:strCache>
            </c:strRef>
          </c:cat>
          <c:val>
            <c:numRef>
              <c:f>rp_varste_sexe_1125!$E$14:$H$14</c:f>
              <c:numCache>
                <c:formatCode>#,##0</c:formatCode>
                <c:ptCount val="4"/>
                <c:pt idx="0">
                  <c:v>749680</c:v>
                </c:pt>
                <c:pt idx="1">
                  <c:v>1938980</c:v>
                </c:pt>
                <c:pt idx="2">
                  <c:v>2839966</c:v>
                </c:pt>
                <c:pt idx="3">
                  <c:v>2927175</c:v>
                </c:pt>
              </c:numCache>
            </c:numRef>
          </c:val>
          <c:extLst>
            <c:ext xmlns:c16="http://schemas.microsoft.com/office/drawing/2014/chart" uri="{C3380CC4-5D6E-409C-BE32-E72D297353CC}">
              <c16:uniqueId val="{00000004-87B3-460E-AF91-CA7895E9AC0B}"/>
            </c:ext>
          </c:extLst>
        </c:ser>
        <c:dLbls>
          <c:showLegendKey val="0"/>
          <c:showVal val="0"/>
          <c:showCatName val="0"/>
          <c:showSerName val="0"/>
          <c:showPercent val="0"/>
          <c:showBubbleSize val="0"/>
        </c:dLbls>
        <c:gapWidth val="150"/>
        <c:shape val="box"/>
        <c:axId val="1783849199"/>
        <c:axId val="1"/>
        <c:axId val="0"/>
      </c:bar3DChart>
      <c:catAx>
        <c:axId val="1783849199"/>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783849199"/>
        <c:crosses val="autoZero"/>
        <c:crossBetween val="between"/>
      </c:valAx>
      <c:spPr>
        <a:noFill/>
        <a:ln>
          <a:noFill/>
        </a:ln>
        <a:effectLst/>
      </c:spPr>
    </c:plotArea>
    <c:plotVisOnly val="1"/>
    <c:dispBlanksAs val="gap"/>
    <c:showDLblsOverMax val="0"/>
  </c:chart>
  <c:spPr>
    <a:solidFill>
      <a:schemeClr val="accent4">
        <a:lumMod val="20000"/>
        <a:lumOff val="80000"/>
      </a:schemeClr>
    </a:solidFill>
    <a:ln w="1587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686034</xdr:colOff>
      <xdr:row>31</xdr:row>
      <xdr:rowOff>61669</xdr:rowOff>
    </xdr:to>
    <xdr:pic>
      <xdr:nvPicPr>
        <xdr:cNvPr id="2" name="Picture 1">
          <a:extLst>
            <a:ext uri="{FF2B5EF4-FFF2-40B4-BE49-F238E27FC236}">
              <a16:creationId xmlns:a16="http://schemas.microsoft.com/office/drawing/2014/main" id="{F4A4B248-521A-45F1-8248-019131228661}"/>
            </a:ext>
          </a:extLst>
        </xdr:cNvPr>
        <xdr:cNvPicPr>
          <a:picLocks noChangeAspect="1"/>
        </xdr:cNvPicPr>
      </xdr:nvPicPr>
      <xdr:blipFill>
        <a:blip xmlns:r="http://schemas.openxmlformats.org/officeDocument/2006/relationships" r:embed="rId1"/>
        <a:stretch>
          <a:fillRect/>
        </a:stretch>
      </xdr:blipFill>
      <xdr:spPr>
        <a:xfrm>
          <a:off x="609600" y="1724025"/>
          <a:ext cx="7096359" cy="3785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1031923</xdr:colOff>
      <xdr:row>25</xdr:row>
      <xdr:rowOff>56307</xdr:rowOff>
    </xdr:to>
    <xdr:pic>
      <xdr:nvPicPr>
        <xdr:cNvPr id="2" name="Picture 1">
          <a:extLst>
            <a:ext uri="{FF2B5EF4-FFF2-40B4-BE49-F238E27FC236}">
              <a16:creationId xmlns:a16="http://schemas.microsoft.com/office/drawing/2014/main" id="{D88CC287-479D-4A6A-89AC-B1D5DD0391D8}"/>
            </a:ext>
          </a:extLst>
        </xdr:cNvPr>
        <xdr:cNvPicPr>
          <a:picLocks noChangeAspect="1"/>
        </xdr:cNvPicPr>
      </xdr:nvPicPr>
      <xdr:blipFill>
        <a:blip xmlns:r="http://schemas.openxmlformats.org/officeDocument/2006/relationships" r:embed="rId1"/>
        <a:stretch>
          <a:fillRect/>
        </a:stretch>
      </xdr:blipFill>
      <xdr:spPr>
        <a:xfrm>
          <a:off x="609600" y="857250"/>
          <a:ext cx="6413548" cy="3456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470774</xdr:colOff>
      <xdr:row>26</xdr:row>
      <xdr:rowOff>101664</xdr:rowOff>
    </xdr:to>
    <xdr:pic>
      <xdr:nvPicPr>
        <xdr:cNvPr id="2" name="Picture 1">
          <a:extLst>
            <a:ext uri="{FF2B5EF4-FFF2-40B4-BE49-F238E27FC236}">
              <a16:creationId xmlns:a16="http://schemas.microsoft.com/office/drawing/2014/main" id="{EB634790-A7A6-4BC6-819D-939E2CF49560}"/>
            </a:ext>
          </a:extLst>
        </xdr:cNvPr>
        <xdr:cNvPicPr>
          <a:picLocks noChangeAspect="1"/>
        </xdr:cNvPicPr>
      </xdr:nvPicPr>
      <xdr:blipFill>
        <a:blip xmlns:r="http://schemas.openxmlformats.org/officeDocument/2006/relationships" r:embed="rId1"/>
        <a:stretch>
          <a:fillRect/>
        </a:stretch>
      </xdr:blipFill>
      <xdr:spPr>
        <a:xfrm>
          <a:off x="609600" y="857250"/>
          <a:ext cx="7157324" cy="36640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1"/>
    <xdr:ext cx="7934325" cy="4857750"/>
    <xdr:graphicFrame macro="">
      <xdr:nvGraphicFramePr>
        <xdr:cNvPr id="2" name="Chart 1">
          <a:extLst>
            <a:ext uri="{FF2B5EF4-FFF2-40B4-BE49-F238E27FC236}">
              <a16:creationId xmlns:a16="http://schemas.microsoft.com/office/drawing/2014/main" id="{8237FADD-BB45-45A0-8BD6-2D2BA9DDB63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123825</xdr:colOff>
      <xdr:row>31</xdr:row>
      <xdr:rowOff>19050</xdr:rowOff>
    </xdr:to>
    <xdr:graphicFrame macro="">
      <xdr:nvGraphicFramePr>
        <xdr:cNvPr id="2" name="Chart 1">
          <a:extLst>
            <a:ext uri="{FF2B5EF4-FFF2-40B4-BE49-F238E27FC236}">
              <a16:creationId xmlns:a16="http://schemas.microsoft.com/office/drawing/2014/main" id="{4A421E2B-61F1-412D-98DF-92CF74EC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F18" sqref="F18"/>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3.25" customHeight="1" x14ac:dyDescent="0.2">
      <c r="B2" s="96" t="s">
        <v>211</v>
      </c>
      <c r="C2" s="97"/>
      <c r="D2" s="97"/>
      <c r="E2" s="97"/>
      <c r="F2" s="97"/>
      <c r="G2" s="97"/>
      <c r="H2" s="97"/>
      <c r="I2" s="97"/>
      <c r="J2" s="97"/>
      <c r="K2" s="98"/>
    </row>
    <row r="3" spans="2:11" s="5" customFormat="1" ht="76.5" customHeight="1" x14ac:dyDescent="0.2">
      <c r="B3" s="101" t="s">
        <v>45</v>
      </c>
      <c r="C3" s="95" t="s">
        <v>29</v>
      </c>
      <c r="D3" s="95" t="s">
        <v>139</v>
      </c>
      <c r="E3" s="95" t="s">
        <v>154</v>
      </c>
      <c r="F3" s="95" t="s">
        <v>155</v>
      </c>
      <c r="G3" s="95"/>
      <c r="H3" s="95"/>
      <c r="I3" s="95" t="s">
        <v>156</v>
      </c>
      <c r="J3" s="99" t="s">
        <v>0</v>
      </c>
      <c r="K3" s="100" t="s">
        <v>1</v>
      </c>
    </row>
    <row r="4" spans="2:11" s="5" customFormat="1" ht="56.25" customHeight="1" x14ac:dyDescent="0.2">
      <c r="B4" s="101" t="s">
        <v>45</v>
      </c>
      <c r="C4" s="95"/>
      <c r="D4" s="95"/>
      <c r="E4" s="95"/>
      <c r="F4" s="36" t="s">
        <v>43</v>
      </c>
      <c r="G4" s="36" t="s">
        <v>2</v>
      </c>
      <c r="H4" s="36" t="s">
        <v>3</v>
      </c>
      <c r="I4" s="95"/>
      <c r="J4" s="99"/>
      <c r="K4" s="100"/>
    </row>
    <row r="5" spans="2:11" s="6" customFormat="1" ht="13.5" hidden="1" customHeight="1" x14ac:dyDescent="0.2">
      <c r="B5" s="31"/>
      <c r="C5" s="28"/>
      <c r="D5" s="29" t="s">
        <v>144</v>
      </c>
      <c r="E5" s="29" t="s">
        <v>10</v>
      </c>
      <c r="F5" s="29" t="s">
        <v>11</v>
      </c>
      <c r="G5" s="29" t="s">
        <v>12</v>
      </c>
      <c r="H5" s="29" t="s">
        <v>13</v>
      </c>
      <c r="I5" s="28"/>
      <c r="J5" s="30" t="s">
        <v>14</v>
      </c>
      <c r="K5" s="32"/>
    </row>
    <row r="6" spans="2:11" ht="15" x14ac:dyDescent="0.25">
      <c r="B6" s="41">
        <v>1</v>
      </c>
      <c r="C6" s="42" t="s">
        <v>39</v>
      </c>
      <c r="D6" s="43">
        <v>1168804</v>
      </c>
      <c r="E6" s="43">
        <v>1231687</v>
      </c>
      <c r="F6" s="43">
        <v>260804960</v>
      </c>
      <c r="G6" s="43">
        <v>256413994</v>
      </c>
      <c r="H6" s="43">
        <v>4390966</v>
      </c>
      <c r="I6" s="43">
        <f t="shared" ref="I6:I12" si="0">F6/$C$15</f>
        <v>51217564.462598927</v>
      </c>
      <c r="J6" s="43">
        <v>5397920250</v>
      </c>
      <c r="K6" s="44">
        <f t="shared" ref="K6:K12" si="1">J6/$C$15</f>
        <v>1060057785.5894424</v>
      </c>
    </row>
    <row r="7" spans="2:11" ht="15" x14ac:dyDescent="0.25">
      <c r="B7" s="45">
        <v>2</v>
      </c>
      <c r="C7" s="42" t="s">
        <v>4</v>
      </c>
      <c r="D7" s="43">
        <v>1713296</v>
      </c>
      <c r="E7" s="43">
        <v>1807788</v>
      </c>
      <c r="F7" s="43">
        <v>377326624</v>
      </c>
      <c r="G7" s="43">
        <v>371167992</v>
      </c>
      <c r="H7" s="43">
        <v>6158632</v>
      </c>
      <c r="I7" s="43">
        <f t="shared" si="0"/>
        <v>74100395.514620677</v>
      </c>
      <c r="J7" s="43">
        <v>7813618772</v>
      </c>
      <c r="K7" s="44">
        <f t="shared" si="1"/>
        <v>1534459019.265136</v>
      </c>
    </row>
    <row r="8" spans="2:11" ht="15" x14ac:dyDescent="0.25">
      <c r="B8" s="45">
        <v>3</v>
      </c>
      <c r="C8" s="46" t="s">
        <v>41</v>
      </c>
      <c r="D8" s="43">
        <v>827340</v>
      </c>
      <c r="E8" s="43">
        <v>864213</v>
      </c>
      <c r="F8" s="43">
        <v>162597010</v>
      </c>
      <c r="G8" s="43">
        <v>159373110</v>
      </c>
      <c r="H8" s="43">
        <v>3223900</v>
      </c>
      <c r="I8" s="43">
        <f t="shared" si="0"/>
        <v>31931228.766127922</v>
      </c>
      <c r="J8" s="43">
        <v>3355046810</v>
      </c>
      <c r="K8" s="44">
        <f t="shared" si="1"/>
        <v>658872922.76271081</v>
      </c>
    </row>
    <row r="9" spans="2:11" ht="15" x14ac:dyDescent="0.25">
      <c r="B9" s="45">
        <v>4</v>
      </c>
      <c r="C9" s="46" t="s">
        <v>42</v>
      </c>
      <c r="D9" s="43">
        <v>615856</v>
      </c>
      <c r="E9" s="43">
        <v>641104</v>
      </c>
      <c r="F9" s="43">
        <v>115841176</v>
      </c>
      <c r="G9" s="43">
        <v>113264611</v>
      </c>
      <c r="H9" s="43">
        <v>2576565</v>
      </c>
      <c r="I9" s="43">
        <f t="shared" si="0"/>
        <v>22749195.027591757</v>
      </c>
      <c r="J9" s="43">
        <v>2384398618</v>
      </c>
      <c r="K9" s="44">
        <f t="shared" si="1"/>
        <v>468254476.1493293</v>
      </c>
    </row>
    <row r="10" spans="2:11" ht="15" x14ac:dyDescent="0.25">
      <c r="B10" s="45">
        <v>5</v>
      </c>
      <c r="C10" s="46" t="s">
        <v>5</v>
      </c>
      <c r="D10" s="43">
        <v>1079346</v>
      </c>
      <c r="E10" s="43">
        <v>1129376</v>
      </c>
      <c r="F10" s="43">
        <v>211681362</v>
      </c>
      <c r="G10" s="43">
        <v>207930873</v>
      </c>
      <c r="H10" s="43">
        <v>3750489</v>
      </c>
      <c r="I10" s="43">
        <f t="shared" si="0"/>
        <v>41570542.997977257</v>
      </c>
      <c r="J10" s="43">
        <v>4377247013</v>
      </c>
      <c r="K10" s="44">
        <f t="shared" si="1"/>
        <v>859615288.97704279</v>
      </c>
    </row>
    <row r="11" spans="2:11" ht="15" x14ac:dyDescent="0.25">
      <c r="B11" s="45">
        <v>6</v>
      </c>
      <c r="C11" s="46" t="s">
        <v>6</v>
      </c>
      <c r="D11" s="43">
        <v>920646</v>
      </c>
      <c r="E11" s="43">
        <v>964772</v>
      </c>
      <c r="F11" s="43">
        <v>187147852</v>
      </c>
      <c r="G11" s="43">
        <v>183701485</v>
      </c>
      <c r="H11" s="43">
        <v>3446367</v>
      </c>
      <c r="I11" s="43">
        <f t="shared" si="0"/>
        <v>36752587.73394081</v>
      </c>
      <c r="J11" s="43">
        <v>3867195248</v>
      </c>
      <c r="K11" s="44">
        <f t="shared" si="1"/>
        <v>759449980.9508847</v>
      </c>
    </row>
    <row r="12" spans="2:11" ht="15" x14ac:dyDescent="0.25">
      <c r="B12" s="45">
        <v>7</v>
      </c>
      <c r="C12" s="46" t="s">
        <v>38</v>
      </c>
      <c r="D12" s="43">
        <v>2130513</v>
      </c>
      <c r="E12" s="43">
        <v>2267335</v>
      </c>
      <c r="F12" s="43">
        <v>559692931</v>
      </c>
      <c r="G12" s="43">
        <v>551160054</v>
      </c>
      <c r="H12" s="43">
        <v>8532877</v>
      </c>
      <c r="I12" s="43">
        <f t="shared" si="0"/>
        <v>109913970.85681741</v>
      </c>
      <c r="J12" s="43">
        <v>11602841841</v>
      </c>
      <c r="K12" s="44">
        <f t="shared" si="1"/>
        <v>2278596618.4874606</v>
      </c>
    </row>
    <row r="13" spans="2:11" ht="15.75" thickBot="1" x14ac:dyDescent="0.3">
      <c r="B13" s="37" t="s">
        <v>46</v>
      </c>
      <c r="C13" s="38"/>
      <c r="D13" s="39">
        <f t="shared" ref="D13:K13" si="2">SUM(D6:D12)</f>
        <v>8455801</v>
      </c>
      <c r="E13" s="39">
        <f t="shared" si="2"/>
        <v>8906275</v>
      </c>
      <c r="F13" s="39">
        <f t="shared" si="2"/>
        <v>1875091915</v>
      </c>
      <c r="G13" s="39">
        <f t="shared" si="2"/>
        <v>1843012119</v>
      </c>
      <c r="H13" s="39">
        <f t="shared" si="2"/>
        <v>32079796</v>
      </c>
      <c r="I13" s="39">
        <f t="shared" si="2"/>
        <v>368235485.35967475</v>
      </c>
      <c r="J13" s="39">
        <f t="shared" si="2"/>
        <v>38798268552</v>
      </c>
      <c r="K13" s="40">
        <f t="shared" si="2"/>
        <v>7619306092.1820068</v>
      </c>
    </row>
    <row r="15" spans="2:11" s="13" customFormat="1" x14ac:dyDescent="0.2">
      <c r="B15" s="33" t="s">
        <v>212</v>
      </c>
      <c r="C15" s="34">
        <v>5.0921000000000003</v>
      </c>
      <c r="J15" s="14"/>
      <c r="K15" s="14"/>
    </row>
    <row r="16" spans="2:11" x14ac:dyDescent="0.2">
      <c r="B16" s="35"/>
      <c r="C16" s="35" t="s">
        <v>208</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20" sqref="J20"/>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4" customHeight="1" x14ac:dyDescent="0.2">
      <c r="B2" s="119" t="s">
        <v>243</v>
      </c>
      <c r="C2" s="120"/>
      <c r="D2" s="120"/>
      <c r="E2" s="121"/>
    </row>
    <row r="3" spans="2:5" x14ac:dyDescent="0.2">
      <c r="B3" s="115" t="s">
        <v>47</v>
      </c>
      <c r="C3" s="116"/>
      <c r="D3" s="116" t="s">
        <v>48</v>
      </c>
      <c r="E3" s="117"/>
    </row>
    <row r="4" spans="2:5" x14ac:dyDescent="0.2">
      <c r="B4" s="76" t="s">
        <v>49</v>
      </c>
      <c r="C4" s="77" t="s">
        <v>50</v>
      </c>
      <c r="D4" s="77" t="s">
        <v>51</v>
      </c>
      <c r="E4" s="78" t="s">
        <v>52</v>
      </c>
    </row>
    <row r="5" spans="2:5" ht="15.75" x14ac:dyDescent="0.25">
      <c r="B5" s="82"/>
      <c r="C5" s="83" t="s">
        <v>53</v>
      </c>
      <c r="D5" s="43">
        <v>73748</v>
      </c>
      <c r="E5" s="84">
        <f t="shared" ref="E5:E48" si="0">D5/$D$48</f>
        <v>8.7215865179419427E-3</v>
      </c>
    </row>
    <row r="6" spans="2:5" ht="15.75" x14ac:dyDescent="0.25">
      <c r="B6" s="82" t="s">
        <v>54</v>
      </c>
      <c r="C6" s="83" t="s">
        <v>55</v>
      </c>
      <c r="D6" s="43">
        <v>67928</v>
      </c>
      <c r="E6" s="84">
        <f t="shared" si="0"/>
        <v>8.0333016351732973E-3</v>
      </c>
    </row>
    <row r="7" spans="2:5" ht="15.75" x14ac:dyDescent="0.25">
      <c r="B7" s="82" t="s">
        <v>56</v>
      </c>
      <c r="C7" s="83" t="s">
        <v>57</v>
      </c>
      <c r="D7" s="43">
        <v>96819</v>
      </c>
      <c r="E7" s="84">
        <f t="shared" si="0"/>
        <v>1.1450009289480678E-2</v>
      </c>
    </row>
    <row r="8" spans="2:5" ht="15.75" x14ac:dyDescent="0.25">
      <c r="B8" s="82" t="s">
        <v>58</v>
      </c>
      <c r="C8" s="83" t="s">
        <v>59</v>
      </c>
      <c r="D8" s="43">
        <v>118040</v>
      </c>
      <c r="E8" s="84">
        <f t="shared" si="0"/>
        <v>1.3959647347424567E-2</v>
      </c>
    </row>
    <row r="9" spans="2:5" ht="15.75" x14ac:dyDescent="0.25">
      <c r="B9" s="82" t="s">
        <v>60</v>
      </c>
      <c r="C9" s="83" t="s">
        <v>61</v>
      </c>
      <c r="D9" s="43">
        <v>105166</v>
      </c>
      <c r="E9" s="84">
        <f t="shared" si="0"/>
        <v>1.2437142264819146E-2</v>
      </c>
    </row>
    <row r="10" spans="2:5" ht="15.75" x14ac:dyDescent="0.25">
      <c r="B10" s="82" t="s">
        <v>62</v>
      </c>
      <c r="C10" s="83" t="s">
        <v>63</v>
      </c>
      <c r="D10" s="43">
        <v>161014</v>
      </c>
      <c r="E10" s="84">
        <f t="shared" si="0"/>
        <v>1.9041838851221782E-2</v>
      </c>
    </row>
    <row r="11" spans="2:5" ht="15.75" x14ac:dyDescent="0.25">
      <c r="B11" s="82" t="s">
        <v>64</v>
      </c>
      <c r="C11" s="83" t="s">
        <v>65</v>
      </c>
      <c r="D11" s="43">
        <v>71209</v>
      </c>
      <c r="E11" s="84">
        <f t="shared" si="0"/>
        <v>8.4213192812839371E-3</v>
      </c>
    </row>
    <row r="12" spans="2:5" ht="15.75" x14ac:dyDescent="0.25">
      <c r="B12" s="82" t="s">
        <v>66</v>
      </c>
      <c r="C12" s="83" t="s">
        <v>67</v>
      </c>
      <c r="D12" s="43">
        <v>59377</v>
      </c>
      <c r="E12" s="84">
        <f t="shared" si="0"/>
        <v>7.0220432103357206E-3</v>
      </c>
    </row>
    <row r="13" spans="2:5" ht="15.75" x14ac:dyDescent="0.25">
      <c r="B13" s="82" t="s">
        <v>68</v>
      </c>
      <c r="C13" s="83" t="s">
        <v>69</v>
      </c>
      <c r="D13" s="43">
        <v>136835</v>
      </c>
      <c r="E13" s="84">
        <f t="shared" si="0"/>
        <v>1.6182381775540839E-2</v>
      </c>
    </row>
    <row r="14" spans="2:5" ht="15.75" x14ac:dyDescent="0.25">
      <c r="B14" s="82" t="s">
        <v>70</v>
      </c>
      <c r="C14" s="83" t="s">
        <v>71</v>
      </c>
      <c r="D14" s="43">
        <v>45140</v>
      </c>
      <c r="E14" s="84">
        <f t="shared" si="0"/>
        <v>5.3383470117142062E-3</v>
      </c>
    </row>
    <row r="15" spans="2:5" ht="15.75" x14ac:dyDescent="0.25">
      <c r="B15" s="82" t="s">
        <v>72</v>
      </c>
      <c r="C15" s="83" t="s">
        <v>73</v>
      </c>
      <c r="D15" s="43">
        <v>69572</v>
      </c>
      <c r="E15" s="84">
        <f t="shared" si="0"/>
        <v>8.2277243752543368E-3</v>
      </c>
    </row>
    <row r="16" spans="2:5" ht="15.75" x14ac:dyDescent="0.25">
      <c r="B16" s="82" t="s">
        <v>74</v>
      </c>
      <c r="C16" s="83" t="s">
        <v>75</v>
      </c>
      <c r="D16" s="43">
        <v>46195</v>
      </c>
      <c r="E16" s="84">
        <f t="shared" si="0"/>
        <v>5.4631134294669424E-3</v>
      </c>
    </row>
    <row r="17" spans="2:5" ht="15.75" x14ac:dyDescent="0.25">
      <c r="B17" s="82" t="s">
        <v>76</v>
      </c>
      <c r="C17" s="83" t="s">
        <v>77</v>
      </c>
      <c r="D17" s="43">
        <v>227655</v>
      </c>
      <c r="E17" s="84">
        <f t="shared" si="0"/>
        <v>2.6922937282937476E-2</v>
      </c>
    </row>
    <row r="18" spans="2:5" ht="15.75" x14ac:dyDescent="0.25">
      <c r="B18" s="82" t="s">
        <v>78</v>
      </c>
      <c r="C18" s="83" t="s">
        <v>79</v>
      </c>
      <c r="D18" s="43">
        <v>182078</v>
      </c>
      <c r="E18" s="84">
        <f t="shared" si="0"/>
        <v>2.1532909774011948E-2</v>
      </c>
    </row>
    <row r="19" spans="2:5" ht="15.75" x14ac:dyDescent="0.25">
      <c r="B19" s="82" t="s">
        <v>80</v>
      </c>
      <c r="C19" s="83" t="s">
        <v>81</v>
      </c>
      <c r="D19" s="43">
        <v>56180</v>
      </c>
      <c r="E19" s="84">
        <f t="shared" si="0"/>
        <v>6.64395957284236E-3</v>
      </c>
    </row>
    <row r="20" spans="2:5" ht="15.75" x14ac:dyDescent="0.25">
      <c r="B20" s="82" t="s">
        <v>82</v>
      </c>
      <c r="C20" s="83" t="s">
        <v>83</v>
      </c>
      <c r="D20" s="43">
        <v>67193</v>
      </c>
      <c r="E20" s="84">
        <f t="shared" si="0"/>
        <v>7.9463790597721021E-3</v>
      </c>
    </row>
    <row r="21" spans="2:5" ht="15.75" x14ac:dyDescent="0.25">
      <c r="B21" s="82" t="s">
        <v>84</v>
      </c>
      <c r="C21" s="83" t="s">
        <v>85</v>
      </c>
      <c r="D21" s="43">
        <v>131221</v>
      </c>
      <c r="E21" s="84">
        <f t="shared" si="0"/>
        <v>1.5518458866285997E-2</v>
      </c>
    </row>
    <row r="22" spans="2:5" ht="15.75" x14ac:dyDescent="0.25">
      <c r="B22" s="82" t="s">
        <v>86</v>
      </c>
      <c r="C22" s="83" t="s">
        <v>87</v>
      </c>
      <c r="D22" s="43">
        <v>122374</v>
      </c>
      <c r="E22" s="84">
        <f t="shared" si="0"/>
        <v>1.4472194887273245E-2</v>
      </c>
    </row>
    <row r="23" spans="2:5" ht="15.75" x14ac:dyDescent="0.25">
      <c r="B23" s="82" t="s">
        <v>88</v>
      </c>
      <c r="C23" s="83" t="s">
        <v>89</v>
      </c>
      <c r="D23" s="43">
        <v>67219</v>
      </c>
      <c r="E23" s="84">
        <f t="shared" si="0"/>
        <v>7.9494538719631653E-3</v>
      </c>
    </row>
    <row r="24" spans="2:5" ht="15.75" x14ac:dyDescent="0.25">
      <c r="B24" s="82" t="s">
        <v>90</v>
      </c>
      <c r="C24" s="83" t="s">
        <v>91</v>
      </c>
      <c r="D24" s="43">
        <v>104275</v>
      </c>
      <c r="E24" s="84">
        <f t="shared" si="0"/>
        <v>1.2331770816271575E-2</v>
      </c>
    </row>
    <row r="25" spans="2:5" ht="15.75" x14ac:dyDescent="0.25">
      <c r="B25" s="82" t="s">
        <v>92</v>
      </c>
      <c r="C25" s="83" t="s">
        <v>93</v>
      </c>
      <c r="D25" s="43">
        <v>103009</v>
      </c>
      <c r="E25" s="84">
        <f t="shared" si="0"/>
        <v>1.2182051114968293E-2</v>
      </c>
    </row>
    <row r="26" spans="2:5" ht="15.75" x14ac:dyDescent="0.25">
      <c r="B26" s="82" t="s">
        <v>94</v>
      </c>
      <c r="C26" s="83" t="s">
        <v>95</v>
      </c>
      <c r="D26" s="43">
        <v>32160</v>
      </c>
      <c r="E26" s="84">
        <f t="shared" si="0"/>
        <v>3.8033061563298378E-3</v>
      </c>
    </row>
    <row r="27" spans="2:5" ht="15.75" x14ac:dyDescent="0.25">
      <c r="B27" s="82" t="s">
        <v>96</v>
      </c>
      <c r="C27" s="83" t="s">
        <v>97</v>
      </c>
      <c r="D27" s="43">
        <v>214280</v>
      </c>
      <c r="E27" s="84">
        <f t="shared" si="0"/>
        <v>2.5341182934650427E-2</v>
      </c>
    </row>
    <row r="28" spans="2:5" ht="15.75" x14ac:dyDescent="0.25">
      <c r="B28" s="82" t="s">
        <v>98</v>
      </c>
      <c r="C28" s="83" t="s">
        <v>99</v>
      </c>
      <c r="D28" s="43">
        <v>23582</v>
      </c>
      <c r="E28" s="84">
        <f t="shared" si="0"/>
        <v>2.7888546572938508E-3</v>
      </c>
    </row>
    <row r="29" spans="2:5" ht="15.75" x14ac:dyDescent="0.25">
      <c r="B29" s="82" t="s">
        <v>100</v>
      </c>
      <c r="C29" s="83" t="s">
        <v>101</v>
      </c>
      <c r="D29" s="43">
        <v>142416</v>
      </c>
      <c r="E29" s="84">
        <f t="shared" si="0"/>
        <v>1.6842402038553177E-2</v>
      </c>
    </row>
    <row r="30" spans="2:5" x14ac:dyDescent="0.25">
      <c r="B30" s="82" t="s">
        <v>102</v>
      </c>
      <c r="C30" s="83" t="s">
        <v>103</v>
      </c>
      <c r="D30" s="43">
        <v>42050</v>
      </c>
      <c r="E30" s="84">
        <f t="shared" si="0"/>
        <v>4.9729174090071418E-3</v>
      </c>
    </row>
    <row r="31" spans="2:5" ht="15.75" x14ac:dyDescent="0.25">
      <c r="B31" s="82" t="s">
        <v>104</v>
      </c>
      <c r="C31" s="83" t="s">
        <v>105</v>
      </c>
      <c r="D31" s="43">
        <v>168706</v>
      </c>
      <c r="E31" s="84">
        <f t="shared" si="0"/>
        <v>1.9951510211746942E-2</v>
      </c>
    </row>
    <row r="32" spans="2:5" ht="15.75" x14ac:dyDescent="0.25">
      <c r="B32" s="82" t="s">
        <v>106</v>
      </c>
      <c r="C32" s="83" t="s">
        <v>107</v>
      </c>
      <c r="D32" s="43">
        <v>109684</v>
      </c>
      <c r="E32" s="84">
        <f t="shared" si="0"/>
        <v>1.2971450014019961E-2</v>
      </c>
    </row>
    <row r="33" spans="2:13" ht="15.75" x14ac:dyDescent="0.25">
      <c r="B33" s="82" t="s">
        <v>108</v>
      </c>
      <c r="C33" s="83" t="s">
        <v>109</v>
      </c>
      <c r="D33" s="43">
        <v>79659</v>
      </c>
      <c r="E33" s="84">
        <f t="shared" si="0"/>
        <v>9.4206332433793092E-3</v>
      </c>
    </row>
    <row r="34" spans="2:13" ht="15.75" x14ac:dyDescent="0.25">
      <c r="B34" s="82" t="s">
        <v>110</v>
      </c>
      <c r="C34" s="83" t="s">
        <v>111</v>
      </c>
      <c r="D34" s="43">
        <v>166459</v>
      </c>
      <c r="E34" s="84">
        <f t="shared" si="0"/>
        <v>1.9685775481234718E-2</v>
      </c>
    </row>
    <row r="35" spans="2:13" ht="15.75" x14ac:dyDescent="0.25">
      <c r="B35" s="82" t="s">
        <v>112</v>
      </c>
      <c r="C35" s="83" t="s">
        <v>113</v>
      </c>
      <c r="D35" s="43">
        <v>128493</v>
      </c>
      <c r="E35" s="84">
        <f t="shared" si="0"/>
        <v>1.5195840110239113E-2</v>
      </c>
    </row>
    <row r="36" spans="2:13" ht="15.75" x14ac:dyDescent="0.25">
      <c r="B36" s="82" t="s">
        <v>114</v>
      </c>
      <c r="C36" s="83" t="s">
        <v>115</v>
      </c>
      <c r="D36" s="43">
        <v>72842</v>
      </c>
      <c r="E36" s="84">
        <f t="shared" si="0"/>
        <v>8.6144411392841437E-3</v>
      </c>
    </row>
    <row r="37" spans="2:13" ht="15.75" x14ac:dyDescent="0.25">
      <c r="B37" s="82" t="s">
        <v>116</v>
      </c>
      <c r="C37" s="83" t="s">
        <v>117</v>
      </c>
      <c r="D37" s="43">
        <v>190932</v>
      </c>
      <c r="E37" s="84">
        <f t="shared" si="0"/>
        <v>2.258000158707614E-2</v>
      </c>
    </row>
    <row r="38" spans="2:13" ht="15.75" x14ac:dyDescent="0.25">
      <c r="B38" s="82" t="s">
        <v>118</v>
      </c>
      <c r="C38" s="83" t="s">
        <v>119</v>
      </c>
      <c r="D38" s="43">
        <v>191920</v>
      </c>
      <c r="E38" s="84">
        <f t="shared" si="0"/>
        <v>2.2696844450336519E-2</v>
      </c>
    </row>
    <row r="39" spans="2:13" ht="15.75" x14ac:dyDescent="0.25">
      <c r="B39" s="82" t="s">
        <v>120</v>
      </c>
      <c r="C39" s="83" t="s">
        <v>121</v>
      </c>
      <c r="D39" s="43">
        <v>39695</v>
      </c>
      <c r="E39" s="84">
        <f t="shared" si="0"/>
        <v>4.6944103817012726E-3</v>
      </c>
    </row>
    <row r="40" spans="2:13" ht="15.75" x14ac:dyDescent="0.25">
      <c r="B40" s="82" t="s">
        <v>122</v>
      </c>
      <c r="C40" s="83" t="s">
        <v>123</v>
      </c>
      <c r="D40" s="43">
        <v>399876</v>
      </c>
      <c r="E40" s="84">
        <f t="shared" si="0"/>
        <v>4.7290138450514621E-2</v>
      </c>
      <c r="M40" s="21"/>
    </row>
    <row r="41" spans="2:13" ht="15.75" x14ac:dyDescent="0.25">
      <c r="B41" s="82" t="s">
        <v>124</v>
      </c>
      <c r="C41" s="83" t="s">
        <v>125</v>
      </c>
      <c r="D41" s="43">
        <v>62450</v>
      </c>
      <c r="E41" s="84">
        <f t="shared" si="0"/>
        <v>7.3854623589178605E-3</v>
      </c>
    </row>
    <row r="42" spans="2:13" ht="15.75" x14ac:dyDescent="0.25">
      <c r="B42" s="82" t="s">
        <v>126</v>
      </c>
      <c r="C42" s="83" t="s">
        <v>127</v>
      </c>
      <c r="D42" s="43">
        <v>92487</v>
      </c>
      <c r="E42" s="84">
        <f t="shared" si="0"/>
        <v>1.0937698273646695E-2</v>
      </c>
    </row>
    <row r="43" spans="2:13" ht="15.75" x14ac:dyDescent="0.25">
      <c r="B43" s="82" t="s">
        <v>128</v>
      </c>
      <c r="C43" s="83" t="s">
        <v>129</v>
      </c>
      <c r="D43" s="43">
        <v>109808</v>
      </c>
      <c r="E43" s="84">
        <f t="shared" si="0"/>
        <v>1.2986114502931183E-2</v>
      </c>
    </row>
    <row r="44" spans="2:13" ht="15.75" x14ac:dyDescent="0.25">
      <c r="B44" s="82" t="s">
        <v>130</v>
      </c>
      <c r="C44" s="83" t="s">
        <v>131</v>
      </c>
      <c r="D44" s="43">
        <v>91455</v>
      </c>
      <c r="E44" s="84">
        <f t="shared" si="0"/>
        <v>1.0815651882062977E-2</v>
      </c>
    </row>
    <row r="45" spans="2:13" ht="15.75" x14ac:dyDescent="0.25">
      <c r="B45" s="82" t="s">
        <v>132</v>
      </c>
      <c r="C45" s="83" t="s">
        <v>133</v>
      </c>
      <c r="D45" s="43">
        <v>41488</v>
      </c>
      <c r="E45" s="84">
        <f t="shared" si="0"/>
        <v>4.9064541608772484E-3</v>
      </c>
    </row>
    <row r="46" spans="2:13" ht="15.75" x14ac:dyDescent="0.25">
      <c r="B46" s="82" t="s">
        <v>134</v>
      </c>
      <c r="C46" s="83" t="s">
        <v>135</v>
      </c>
      <c r="D46" s="43">
        <v>2900034</v>
      </c>
      <c r="E46" s="84">
        <f t="shared" si="0"/>
        <v>0.34296384221908721</v>
      </c>
    </row>
    <row r="47" spans="2:13" ht="15.75" x14ac:dyDescent="0.25">
      <c r="B47" s="82" t="s">
        <v>136</v>
      </c>
      <c r="C47" s="83" t="s">
        <v>137</v>
      </c>
      <c r="D47" s="43">
        <v>1043078</v>
      </c>
      <c r="E47" s="84">
        <f t="shared" si="0"/>
        <v>0.12335649810112607</v>
      </c>
    </row>
    <row r="48" spans="2:13" ht="16.5" thickBot="1" x14ac:dyDescent="0.3">
      <c r="B48" s="79" t="s">
        <v>138</v>
      </c>
      <c r="C48" s="80" t="s">
        <v>46</v>
      </c>
      <c r="D48" s="39">
        <f>SUM(D5:D47)</f>
        <v>8455801</v>
      </c>
      <c r="E48" s="81">
        <f t="shared" si="0"/>
        <v>1</v>
      </c>
    </row>
    <row r="49" spans="4:4" x14ac:dyDescent="0.2">
      <c r="D49" s="24"/>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G14" sqref="G14"/>
    </sheetView>
  </sheetViews>
  <sheetFormatPr defaultRowHeight="15" x14ac:dyDescent="0.2"/>
  <cols>
    <col min="2" max="2" width="8.7109375" customWidth="1"/>
    <col min="3" max="3" width="19.28515625" customWidth="1"/>
    <col min="4" max="4" width="33.42578125" customWidth="1"/>
    <col min="5" max="16384" width="9.140625" style="9"/>
  </cols>
  <sheetData>
    <row r="1" spans="2:4" ht="15.75" thickBot="1" x14ac:dyDescent="0.25"/>
    <row r="2" spans="2:4" ht="56.25" customHeight="1" x14ac:dyDescent="0.2">
      <c r="B2" s="124" t="s">
        <v>244</v>
      </c>
      <c r="C2" s="125"/>
      <c r="D2" s="126"/>
    </row>
    <row r="3" spans="2:4" ht="65.25" customHeight="1" x14ac:dyDescent="0.2">
      <c r="B3" s="122" t="s">
        <v>47</v>
      </c>
      <c r="C3" s="123"/>
      <c r="D3" s="86" t="s">
        <v>206</v>
      </c>
    </row>
    <row r="4" spans="2:4" x14ac:dyDescent="0.2">
      <c r="B4" s="76" t="s">
        <v>49</v>
      </c>
      <c r="C4" s="77" t="s">
        <v>32</v>
      </c>
      <c r="D4" s="87"/>
    </row>
    <row r="5" spans="2:4" ht="15.75" x14ac:dyDescent="0.25">
      <c r="B5" s="88"/>
      <c r="C5" s="83" t="s">
        <v>33</v>
      </c>
      <c r="D5" s="89">
        <v>67341</v>
      </c>
    </row>
    <row r="6" spans="2:4" ht="15.75" x14ac:dyDescent="0.25">
      <c r="B6" s="90" t="s">
        <v>54</v>
      </c>
      <c r="C6" s="83" t="s">
        <v>55</v>
      </c>
      <c r="D6" s="89">
        <v>83353</v>
      </c>
    </row>
    <row r="7" spans="2:4" ht="15.75" x14ac:dyDescent="0.25">
      <c r="B7" s="90" t="s">
        <v>56</v>
      </c>
      <c r="C7" s="83" t="s">
        <v>57</v>
      </c>
      <c r="D7" s="89">
        <v>101051</v>
      </c>
    </row>
    <row r="8" spans="2:4" ht="15.75" x14ac:dyDescent="0.25">
      <c r="B8" s="90" t="s">
        <v>58</v>
      </c>
      <c r="C8" s="83" t="s">
        <v>59</v>
      </c>
      <c r="D8" s="89">
        <v>152008</v>
      </c>
    </row>
    <row r="9" spans="2:4" ht="15.75" x14ac:dyDescent="0.25">
      <c r="B9" s="90" t="s">
        <v>60</v>
      </c>
      <c r="C9" s="83" t="s">
        <v>61</v>
      </c>
      <c r="D9" s="89">
        <v>102647</v>
      </c>
    </row>
    <row r="10" spans="2:4" ht="15.75" x14ac:dyDescent="0.25">
      <c r="B10" s="90" t="s">
        <v>62</v>
      </c>
      <c r="C10" s="83" t="s">
        <v>63</v>
      </c>
      <c r="D10" s="89">
        <v>138793</v>
      </c>
    </row>
    <row r="11" spans="2:4" ht="15.75" x14ac:dyDescent="0.25">
      <c r="B11" s="90" t="s">
        <v>64</v>
      </c>
      <c r="C11" s="83" t="s">
        <v>65</v>
      </c>
      <c r="D11" s="89">
        <v>55871</v>
      </c>
    </row>
    <row r="12" spans="2:4" ht="15.75" x14ac:dyDescent="0.25">
      <c r="B12" s="90" t="s">
        <v>66</v>
      </c>
      <c r="C12" s="83" t="s">
        <v>67</v>
      </c>
      <c r="D12" s="89">
        <v>52976</v>
      </c>
    </row>
    <row r="13" spans="2:4" ht="15.75" x14ac:dyDescent="0.25">
      <c r="B13" s="90" t="s">
        <v>68</v>
      </c>
      <c r="C13" s="83" t="s">
        <v>69</v>
      </c>
      <c r="D13" s="89">
        <v>146892</v>
      </c>
    </row>
    <row r="14" spans="2:4" ht="15.75" x14ac:dyDescent="0.25">
      <c r="B14" s="90" t="s">
        <v>70</v>
      </c>
      <c r="C14" s="83" t="s">
        <v>71</v>
      </c>
      <c r="D14" s="89">
        <v>55984</v>
      </c>
    </row>
    <row r="15" spans="2:4" ht="15.75" x14ac:dyDescent="0.25">
      <c r="B15" s="90" t="s">
        <v>72</v>
      </c>
      <c r="C15" s="83" t="s">
        <v>73</v>
      </c>
      <c r="D15" s="89">
        <v>77586</v>
      </c>
    </row>
    <row r="16" spans="2:4" ht="15.75" x14ac:dyDescent="0.25">
      <c r="B16" s="90" t="s">
        <v>74</v>
      </c>
      <c r="C16" s="83" t="s">
        <v>75</v>
      </c>
      <c r="D16" s="89">
        <v>45470</v>
      </c>
    </row>
    <row r="17" spans="2:4" ht="15.75" x14ac:dyDescent="0.25">
      <c r="B17" s="90" t="s">
        <v>76</v>
      </c>
      <c r="C17" s="83" t="s">
        <v>77</v>
      </c>
      <c r="D17" s="89">
        <v>205300</v>
      </c>
    </row>
    <row r="18" spans="2:4" ht="15.75" x14ac:dyDescent="0.25">
      <c r="B18" s="90" t="s">
        <v>78</v>
      </c>
      <c r="C18" s="83" t="s">
        <v>79</v>
      </c>
      <c r="D18" s="89">
        <v>152342</v>
      </c>
    </row>
    <row r="19" spans="2:4" ht="15.75" x14ac:dyDescent="0.25">
      <c r="B19" s="90" t="s">
        <v>80</v>
      </c>
      <c r="C19" s="83" t="s">
        <v>81</v>
      </c>
      <c r="D19" s="89">
        <v>42834</v>
      </c>
    </row>
    <row r="20" spans="2:4" ht="15.75" x14ac:dyDescent="0.25">
      <c r="B20" s="90" t="s">
        <v>82</v>
      </c>
      <c r="C20" s="83" t="s">
        <v>83</v>
      </c>
      <c r="D20" s="89">
        <v>100813</v>
      </c>
    </row>
    <row r="21" spans="2:4" ht="15.75" x14ac:dyDescent="0.25">
      <c r="B21" s="90" t="s">
        <v>84</v>
      </c>
      <c r="C21" s="83" t="s">
        <v>85</v>
      </c>
      <c r="D21" s="89">
        <v>118745</v>
      </c>
    </row>
    <row r="22" spans="2:4" ht="15.75" x14ac:dyDescent="0.25">
      <c r="B22" s="90" t="s">
        <v>86</v>
      </c>
      <c r="C22" s="83" t="s">
        <v>87</v>
      </c>
      <c r="D22" s="89">
        <v>93347</v>
      </c>
    </row>
    <row r="23" spans="2:4" ht="15.75" x14ac:dyDescent="0.25">
      <c r="B23" s="90" t="s">
        <v>88</v>
      </c>
      <c r="C23" s="83" t="s">
        <v>89</v>
      </c>
      <c r="D23" s="89">
        <v>70438</v>
      </c>
    </row>
    <row r="24" spans="2:4" ht="15.75" x14ac:dyDescent="0.25">
      <c r="B24" s="90" t="s">
        <v>90</v>
      </c>
      <c r="C24" s="83" t="s">
        <v>91</v>
      </c>
      <c r="D24" s="89">
        <v>64975</v>
      </c>
    </row>
    <row r="25" spans="2:4" ht="15.75" x14ac:dyDescent="0.25">
      <c r="B25" s="90" t="s">
        <v>92</v>
      </c>
      <c r="C25" s="83" t="s">
        <v>93</v>
      </c>
      <c r="D25" s="89">
        <v>83833</v>
      </c>
    </row>
    <row r="26" spans="2:4" ht="15.75" x14ac:dyDescent="0.25">
      <c r="B26" s="90" t="s">
        <v>94</v>
      </c>
      <c r="C26" s="83" t="s">
        <v>95</v>
      </c>
      <c r="D26" s="89">
        <v>51436</v>
      </c>
    </row>
    <row r="27" spans="2:4" ht="15.75" x14ac:dyDescent="0.25">
      <c r="B27" s="90" t="s">
        <v>96</v>
      </c>
      <c r="C27" s="83" t="s">
        <v>97</v>
      </c>
      <c r="D27" s="89">
        <v>161851</v>
      </c>
    </row>
    <row r="28" spans="2:4" ht="15.75" x14ac:dyDescent="0.25">
      <c r="B28" s="90" t="s">
        <v>98</v>
      </c>
      <c r="C28" s="83" t="s">
        <v>99</v>
      </c>
      <c r="D28" s="89">
        <v>50897</v>
      </c>
    </row>
    <row r="29" spans="2:4" ht="15.75" x14ac:dyDescent="0.25">
      <c r="B29" s="90" t="s">
        <v>100</v>
      </c>
      <c r="C29" s="83" t="s">
        <v>101</v>
      </c>
      <c r="D29" s="89">
        <v>93898</v>
      </c>
    </row>
    <row r="30" spans="2:4" ht="15.75" x14ac:dyDescent="0.25">
      <c r="B30" s="90" t="s">
        <v>102</v>
      </c>
      <c r="C30" s="83" t="s">
        <v>103</v>
      </c>
      <c r="D30" s="89">
        <v>38087</v>
      </c>
    </row>
    <row r="31" spans="2:4" x14ac:dyDescent="0.25">
      <c r="B31" s="90" t="s">
        <v>104</v>
      </c>
      <c r="C31" s="83" t="s">
        <v>105</v>
      </c>
      <c r="D31" s="89">
        <v>117763</v>
      </c>
    </row>
    <row r="32" spans="2:4" ht="15.75" x14ac:dyDescent="0.25">
      <c r="B32" s="90" t="s">
        <v>106</v>
      </c>
      <c r="C32" s="83" t="s">
        <v>107</v>
      </c>
      <c r="D32" s="89">
        <v>76345</v>
      </c>
    </row>
    <row r="33" spans="2:12" ht="15.75" x14ac:dyDescent="0.25">
      <c r="B33" s="90" t="s">
        <v>108</v>
      </c>
      <c r="C33" s="83" t="s">
        <v>109</v>
      </c>
      <c r="D33" s="89">
        <v>72274</v>
      </c>
    </row>
    <row r="34" spans="2:12" ht="15.75" x14ac:dyDescent="0.25">
      <c r="B34" s="90" t="s">
        <v>110</v>
      </c>
      <c r="C34" s="83" t="s">
        <v>111</v>
      </c>
      <c r="D34" s="89">
        <v>184347</v>
      </c>
    </row>
    <row r="35" spans="2:12" ht="15.75" x14ac:dyDescent="0.25">
      <c r="B35" s="90" t="s">
        <v>112</v>
      </c>
      <c r="C35" s="83" t="s">
        <v>113</v>
      </c>
      <c r="D35" s="89">
        <v>67851</v>
      </c>
    </row>
    <row r="36" spans="2:12" ht="15.75" x14ac:dyDescent="0.25">
      <c r="B36" s="90" t="s">
        <v>114</v>
      </c>
      <c r="C36" s="83" t="s">
        <v>115</v>
      </c>
      <c r="D36" s="89">
        <v>46980</v>
      </c>
    </row>
    <row r="37" spans="2:12" ht="15.75" x14ac:dyDescent="0.25">
      <c r="B37" s="90" t="s">
        <v>116</v>
      </c>
      <c r="C37" s="83" t="s">
        <v>117</v>
      </c>
      <c r="D37" s="89">
        <v>110262</v>
      </c>
    </row>
    <row r="38" spans="2:12" ht="15.75" x14ac:dyDescent="0.25">
      <c r="B38" s="90" t="s">
        <v>118</v>
      </c>
      <c r="C38" s="83" t="s">
        <v>119</v>
      </c>
      <c r="D38" s="89">
        <v>102158</v>
      </c>
    </row>
    <row r="39" spans="2:12" ht="15.75" x14ac:dyDescent="0.25">
      <c r="B39" s="90" t="s">
        <v>120</v>
      </c>
      <c r="C39" s="83" t="s">
        <v>121</v>
      </c>
      <c r="D39" s="89">
        <v>55401</v>
      </c>
    </row>
    <row r="40" spans="2:12" ht="15.75" x14ac:dyDescent="0.25">
      <c r="B40" s="90" t="s">
        <v>122</v>
      </c>
      <c r="C40" s="83" t="s">
        <v>123</v>
      </c>
      <c r="D40" s="89">
        <v>191769</v>
      </c>
    </row>
    <row r="41" spans="2:12" ht="15.75" x14ac:dyDescent="0.25">
      <c r="B41" s="90" t="s">
        <v>124</v>
      </c>
      <c r="C41" s="83" t="s">
        <v>125</v>
      </c>
      <c r="D41" s="89">
        <v>37881</v>
      </c>
    </row>
    <row r="42" spans="2:12" ht="15.75" x14ac:dyDescent="0.25">
      <c r="B42" s="90" t="s">
        <v>126</v>
      </c>
      <c r="C42" s="83" t="s">
        <v>127</v>
      </c>
      <c r="D42" s="89">
        <v>55246</v>
      </c>
    </row>
    <row r="43" spans="2:12" ht="15.75" x14ac:dyDescent="0.25">
      <c r="B43" s="90" t="s">
        <v>128</v>
      </c>
      <c r="C43" s="83" t="s">
        <v>129</v>
      </c>
      <c r="D43" s="89">
        <v>73780</v>
      </c>
    </row>
    <row r="44" spans="2:12" ht="15.75" x14ac:dyDescent="0.25">
      <c r="B44" s="90" t="s">
        <v>130</v>
      </c>
      <c r="C44" s="83" t="s">
        <v>131</v>
      </c>
      <c r="D44" s="89">
        <v>49733</v>
      </c>
      <c r="L44" s="21"/>
    </row>
    <row r="45" spans="2:12" ht="15.75" x14ac:dyDescent="0.25">
      <c r="B45" s="90" t="s">
        <v>132</v>
      </c>
      <c r="C45" s="83" t="s">
        <v>133</v>
      </c>
      <c r="D45" s="89">
        <v>55585</v>
      </c>
    </row>
    <row r="46" spans="2:12" ht="15.75" x14ac:dyDescent="0.25">
      <c r="B46" s="90" t="s">
        <v>134</v>
      </c>
      <c r="C46" s="83" t="s">
        <v>135</v>
      </c>
      <c r="D46" s="89">
        <v>72676</v>
      </c>
    </row>
    <row r="47" spans="2:12" ht="15.75" x14ac:dyDescent="0.25">
      <c r="B47" s="90">
        <v>421</v>
      </c>
      <c r="C47" s="83" t="s">
        <v>135</v>
      </c>
      <c r="D47" s="89">
        <v>98556</v>
      </c>
    </row>
    <row r="48" spans="2:12" ht="15.75" x14ac:dyDescent="0.25">
      <c r="B48" s="90">
        <v>431</v>
      </c>
      <c r="C48" s="83" t="s">
        <v>135</v>
      </c>
      <c r="D48" s="89">
        <v>132126</v>
      </c>
    </row>
    <row r="49" spans="2:4" ht="15.75" x14ac:dyDescent="0.25">
      <c r="B49" s="90">
        <v>441</v>
      </c>
      <c r="C49" s="83" t="s">
        <v>135</v>
      </c>
      <c r="D49" s="89">
        <v>99447</v>
      </c>
    </row>
    <row r="50" spans="2:4" ht="15.75" x14ac:dyDescent="0.25">
      <c r="B50" s="90">
        <v>451</v>
      </c>
      <c r="C50" s="83" t="s">
        <v>135</v>
      </c>
      <c r="D50" s="89">
        <v>79654</v>
      </c>
    </row>
    <row r="51" spans="2:4" ht="15.75" x14ac:dyDescent="0.25">
      <c r="B51" s="90">
        <v>461</v>
      </c>
      <c r="C51" s="83" t="s">
        <v>135</v>
      </c>
      <c r="D51" s="89">
        <v>122421</v>
      </c>
    </row>
    <row r="52" spans="2:4" ht="15.75" x14ac:dyDescent="0.25">
      <c r="B52" s="90" t="s">
        <v>136</v>
      </c>
      <c r="C52" s="83" t="s">
        <v>137</v>
      </c>
      <c r="D52" s="89">
        <v>174920</v>
      </c>
    </row>
    <row r="53" spans="2:4" ht="16.5" thickBot="1" x14ac:dyDescent="0.3">
      <c r="B53" s="79" t="s">
        <v>138</v>
      </c>
      <c r="C53" s="80" t="s">
        <v>46</v>
      </c>
      <c r="D53" s="85">
        <f>SUM(D5:D52)</f>
        <v>4485943</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4"/>
  <sheetViews>
    <sheetView workbookViewId="0">
      <selection activeCell="G20" sqref="G20"/>
    </sheetView>
  </sheetViews>
  <sheetFormatPr defaultRowHeight="12.75" x14ac:dyDescent="0.2"/>
  <cols>
    <col min="1" max="1" width="12.140625" customWidth="1"/>
    <col min="2" max="2" width="31.85546875" customWidth="1"/>
    <col min="3" max="3" width="31.42578125" customWidth="1"/>
  </cols>
  <sheetData>
    <row r="1" spans="2:3" ht="16.5" thickBot="1" x14ac:dyDescent="0.3">
      <c r="B1" s="118"/>
      <c r="C1" s="118"/>
    </row>
    <row r="2" spans="2:3" ht="45.75" customHeight="1" x14ac:dyDescent="0.2">
      <c r="B2" s="119" t="s">
        <v>245</v>
      </c>
      <c r="C2" s="121"/>
    </row>
    <row r="3" spans="2:3" ht="15" x14ac:dyDescent="0.25">
      <c r="B3" s="91" t="s">
        <v>30</v>
      </c>
      <c r="C3" s="92" t="s">
        <v>48</v>
      </c>
    </row>
    <row r="4" spans="2:3" ht="15" x14ac:dyDescent="0.25">
      <c r="B4" s="93" t="s">
        <v>159</v>
      </c>
      <c r="C4" s="44">
        <v>73257</v>
      </c>
    </row>
    <row r="5" spans="2:3" ht="15" x14ac:dyDescent="0.25">
      <c r="B5" s="93" t="s">
        <v>164</v>
      </c>
      <c r="C5" s="44">
        <v>73277</v>
      </c>
    </row>
    <row r="6" spans="2:3" ht="15" x14ac:dyDescent="0.25">
      <c r="B6" s="93" t="s">
        <v>169</v>
      </c>
      <c r="C6" s="44">
        <v>73255</v>
      </c>
    </row>
    <row r="7" spans="2:3" ht="15" x14ac:dyDescent="0.25">
      <c r="B7" s="93" t="s">
        <v>173</v>
      </c>
      <c r="C7" s="44">
        <v>73121</v>
      </c>
    </row>
    <row r="8" spans="2:3" ht="15" x14ac:dyDescent="0.25">
      <c r="B8" s="93" t="s">
        <v>176</v>
      </c>
      <c r="C8" s="44">
        <v>72957</v>
      </c>
    </row>
    <row r="9" spans="2:3" ht="15" x14ac:dyDescent="0.25">
      <c r="B9" s="93" t="s">
        <v>182</v>
      </c>
      <c r="C9" s="44">
        <v>72807</v>
      </c>
    </row>
    <row r="10" spans="2:3" ht="15" x14ac:dyDescent="0.25">
      <c r="B10" s="93" t="s">
        <v>184</v>
      </c>
      <c r="C10" s="44">
        <v>72620</v>
      </c>
    </row>
    <row r="11" spans="2:3" ht="15" x14ac:dyDescent="0.25">
      <c r="B11" s="93" t="s">
        <v>190</v>
      </c>
      <c r="C11" s="44">
        <v>72489</v>
      </c>
    </row>
    <row r="12" spans="2:3" ht="15" x14ac:dyDescent="0.25">
      <c r="B12" s="93" t="s">
        <v>193</v>
      </c>
      <c r="C12" s="44">
        <v>72359</v>
      </c>
    </row>
    <row r="13" spans="2:3" ht="15" x14ac:dyDescent="0.25">
      <c r="B13" s="93" t="s">
        <v>196</v>
      </c>
      <c r="C13" s="44">
        <v>72286</v>
      </c>
    </row>
    <row r="14" spans="2:3" ht="15.75" thickBot="1" x14ac:dyDescent="0.3">
      <c r="B14" s="94" t="s">
        <v>207</v>
      </c>
      <c r="C14" s="75">
        <v>72374</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H30" sqref="H30"/>
    </sheetView>
  </sheetViews>
  <sheetFormatPr defaultColWidth="11.42578125" defaultRowHeight="12.75" x14ac:dyDescent="0.2"/>
  <cols>
    <col min="2" max="2" width="6.28515625" customWidth="1"/>
    <col min="3" max="3" width="19.28515625" style="7" customWidth="1"/>
    <col min="4" max="4" width="24.5703125" customWidth="1"/>
    <col min="5" max="6" width="13.85546875" bestFit="1" customWidth="1"/>
  </cols>
  <sheetData>
    <row r="1" spans="2:8" ht="13.5" thickBot="1" x14ac:dyDescent="0.25"/>
    <row r="2" spans="2:8" ht="57" customHeight="1" x14ac:dyDescent="0.2">
      <c r="B2" s="96" t="s">
        <v>246</v>
      </c>
      <c r="C2" s="97"/>
      <c r="D2" s="97"/>
      <c r="E2" s="97"/>
      <c r="F2" s="98"/>
    </row>
    <row r="3" spans="2:8" ht="23.25" customHeight="1" x14ac:dyDescent="0.2">
      <c r="B3" s="101" t="s">
        <v>45</v>
      </c>
      <c r="C3" s="95" t="s">
        <v>9</v>
      </c>
      <c r="D3" s="95" t="s">
        <v>139</v>
      </c>
      <c r="E3" s="95" t="s">
        <v>141</v>
      </c>
      <c r="F3" s="105"/>
    </row>
    <row r="4" spans="2:8" ht="47.25" customHeight="1" x14ac:dyDescent="0.2">
      <c r="B4" s="101"/>
      <c r="C4" s="95"/>
      <c r="D4" s="95"/>
      <c r="E4" s="36" t="s">
        <v>15</v>
      </c>
      <c r="F4" s="48" t="s">
        <v>16</v>
      </c>
    </row>
    <row r="5" spans="2:8" ht="15" x14ac:dyDescent="0.25">
      <c r="B5" s="41">
        <f>k_total_tec_1125!B6</f>
        <v>1</v>
      </c>
      <c r="C5" s="42" t="str">
        <f>k_total_tec_1125!C6</f>
        <v>METROPOLITAN LIFE</v>
      </c>
      <c r="D5" s="43">
        <f>E5+F5</f>
        <v>1168804</v>
      </c>
      <c r="E5" s="43">
        <v>555316</v>
      </c>
      <c r="F5" s="44">
        <v>613488</v>
      </c>
      <c r="G5" s="4"/>
      <c r="H5" s="4"/>
    </row>
    <row r="6" spans="2:8" ht="15" x14ac:dyDescent="0.25">
      <c r="B6" s="45">
        <f>k_total_tec_1125!B7</f>
        <v>2</v>
      </c>
      <c r="C6" s="42" t="str">
        <f>k_total_tec_1125!C7</f>
        <v>AZT VIITORUL TAU</v>
      </c>
      <c r="D6" s="43">
        <f t="shared" ref="D6:D11" si="0">E6+F6</f>
        <v>1713296</v>
      </c>
      <c r="E6" s="43">
        <v>816426</v>
      </c>
      <c r="F6" s="44">
        <v>896870</v>
      </c>
      <c r="G6" s="4"/>
      <c r="H6" s="4"/>
    </row>
    <row r="7" spans="2:8" ht="15" x14ac:dyDescent="0.25">
      <c r="B7" s="45">
        <f>k_total_tec_1125!B8</f>
        <v>3</v>
      </c>
      <c r="C7" s="46" t="str">
        <f>k_total_tec_1125!C8</f>
        <v>BCR</v>
      </c>
      <c r="D7" s="43">
        <f t="shared" si="0"/>
        <v>827340</v>
      </c>
      <c r="E7" s="43">
        <v>387891</v>
      </c>
      <c r="F7" s="44">
        <v>439449</v>
      </c>
      <c r="G7" s="4"/>
      <c r="H7" s="4"/>
    </row>
    <row r="8" spans="2:8" ht="15" x14ac:dyDescent="0.25">
      <c r="B8" s="45">
        <f>k_total_tec_1125!B9</f>
        <v>4</v>
      </c>
      <c r="C8" s="46" t="str">
        <f>k_total_tec_1125!C9</f>
        <v>BRD</v>
      </c>
      <c r="D8" s="43">
        <f t="shared" si="0"/>
        <v>615856</v>
      </c>
      <c r="E8" s="43">
        <v>287226</v>
      </c>
      <c r="F8" s="44">
        <v>328630</v>
      </c>
      <c r="G8" s="4"/>
      <c r="H8" s="4"/>
    </row>
    <row r="9" spans="2:8" ht="15" x14ac:dyDescent="0.25">
      <c r="B9" s="45">
        <f>k_total_tec_1125!B10</f>
        <v>5</v>
      </c>
      <c r="C9" s="46" t="str">
        <f>k_total_tec_1125!C10</f>
        <v>VITAL</v>
      </c>
      <c r="D9" s="43">
        <f t="shared" si="0"/>
        <v>1079346</v>
      </c>
      <c r="E9" s="43">
        <v>505132</v>
      </c>
      <c r="F9" s="44">
        <v>574214</v>
      </c>
      <c r="G9" s="4"/>
      <c r="H9" s="4"/>
    </row>
    <row r="10" spans="2:8" ht="15" x14ac:dyDescent="0.25">
      <c r="B10" s="45">
        <f>k_total_tec_1125!B11</f>
        <v>6</v>
      </c>
      <c r="C10" s="46" t="str">
        <f>k_total_tec_1125!C11</f>
        <v>ARIPI</v>
      </c>
      <c r="D10" s="43">
        <f t="shared" si="0"/>
        <v>920646</v>
      </c>
      <c r="E10" s="43">
        <v>432695</v>
      </c>
      <c r="F10" s="44">
        <v>487951</v>
      </c>
      <c r="G10" s="4"/>
      <c r="H10" s="4"/>
    </row>
    <row r="11" spans="2:8" ht="15" x14ac:dyDescent="0.25">
      <c r="B11" s="45">
        <f>k_total_tec_1125!B12</f>
        <v>7</v>
      </c>
      <c r="C11" s="46" t="s">
        <v>38</v>
      </c>
      <c r="D11" s="43">
        <f t="shared" si="0"/>
        <v>2130513</v>
      </c>
      <c r="E11" s="43">
        <v>1050999</v>
      </c>
      <c r="F11" s="44">
        <v>1079514</v>
      </c>
      <c r="G11" s="4"/>
      <c r="H11" s="4"/>
    </row>
    <row r="12" spans="2:8" ht="15.75" thickBot="1" x14ac:dyDescent="0.3">
      <c r="B12" s="127" t="s">
        <v>46</v>
      </c>
      <c r="C12" s="128"/>
      <c r="D12" s="39">
        <f>SUM(D5:D11)</f>
        <v>8455801</v>
      </c>
      <c r="E12" s="39">
        <f>SUM(E5:E11)</f>
        <v>4035685</v>
      </c>
      <c r="F12" s="40">
        <f>SUM(F5:F11)</f>
        <v>4420116</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40" sqref="G40"/>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K23" sqref="K23"/>
    </sheetView>
  </sheetViews>
  <sheetFormatPr defaultColWidth="11.42578125" defaultRowHeight="12.75" x14ac:dyDescent="0.2"/>
  <cols>
    <col min="2" max="2" width="5.5703125" customWidth="1"/>
    <col min="3" max="3" width="20.140625" style="7" customWidth="1"/>
    <col min="4" max="4" width="17.140625" customWidth="1"/>
    <col min="5" max="5" width="12.5703125" bestFit="1" customWidth="1"/>
    <col min="6" max="6" width="14" bestFit="1" customWidth="1"/>
    <col min="7" max="7" width="14" customWidth="1"/>
    <col min="8" max="8" width="13.28515625" customWidth="1"/>
    <col min="9" max="9" width="12.7109375" bestFit="1" customWidth="1"/>
    <col min="10" max="10" width="13" bestFit="1" customWidth="1"/>
    <col min="11" max="11" width="13" customWidth="1"/>
    <col min="12" max="12" width="14.7109375" customWidth="1"/>
    <col min="13" max="13" width="18.7109375" customWidth="1"/>
    <col min="14" max="14" width="14" bestFit="1" customWidth="1"/>
    <col min="15" max="15" width="14" customWidth="1"/>
    <col min="16" max="16" width="12.85546875" customWidth="1"/>
    <col min="17" max="17" width="10" customWidth="1"/>
  </cols>
  <sheetData>
    <row r="1" spans="2:19" ht="13.5" thickBot="1" x14ac:dyDescent="0.25"/>
    <row r="2" spans="2:19" ht="57.75" customHeight="1" x14ac:dyDescent="0.2">
      <c r="B2" s="96" t="s">
        <v>247</v>
      </c>
      <c r="C2" s="97"/>
      <c r="D2" s="97"/>
      <c r="E2" s="97"/>
      <c r="F2" s="97"/>
      <c r="G2" s="97"/>
      <c r="H2" s="97"/>
      <c r="I2" s="97"/>
      <c r="J2" s="97"/>
      <c r="K2" s="97"/>
      <c r="L2" s="97"/>
      <c r="M2" s="97"/>
      <c r="N2" s="97"/>
      <c r="O2" s="97"/>
      <c r="P2" s="98"/>
    </row>
    <row r="3" spans="2:19" ht="23.25" customHeight="1" x14ac:dyDescent="0.2">
      <c r="B3" s="101" t="s">
        <v>45</v>
      </c>
      <c r="C3" s="95" t="s">
        <v>9</v>
      </c>
      <c r="D3" s="95" t="s">
        <v>139</v>
      </c>
      <c r="E3" s="129"/>
      <c r="F3" s="130"/>
      <c r="G3" s="130"/>
      <c r="H3" s="131"/>
      <c r="I3" s="95" t="s">
        <v>141</v>
      </c>
      <c r="J3" s="95"/>
      <c r="K3" s="95"/>
      <c r="L3" s="95"/>
      <c r="M3" s="95"/>
      <c r="N3" s="95"/>
      <c r="O3" s="95"/>
      <c r="P3" s="105"/>
    </row>
    <row r="4" spans="2:19" ht="23.25" customHeight="1" x14ac:dyDescent="0.2">
      <c r="B4" s="101"/>
      <c r="C4" s="95"/>
      <c r="D4" s="95"/>
      <c r="E4" s="95" t="s">
        <v>46</v>
      </c>
      <c r="F4" s="95"/>
      <c r="G4" s="95"/>
      <c r="H4" s="95"/>
      <c r="I4" s="95" t="s">
        <v>17</v>
      </c>
      <c r="J4" s="95"/>
      <c r="K4" s="95"/>
      <c r="L4" s="95"/>
      <c r="M4" s="95" t="s">
        <v>18</v>
      </c>
      <c r="N4" s="95"/>
      <c r="O4" s="95"/>
      <c r="P4" s="105"/>
    </row>
    <row r="5" spans="2:19" ht="47.25" customHeight="1" x14ac:dyDescent="0.2">
      <c r="B5" s="101"/>
      <c r="C5" s="95"/>
      <c r="D5" s="95"/>
      <c r="E5" s="36" t="s">
        <v>19</v>
      </c>
      <c r="F5" s="36" t="s">
        <v>20</v>
      </c>
      <c r="G5" s="36" t="s">
        <v>35</v>
      </c>
      <c r="H5" s="36" t="s">
        <v>34</v>
      </c>
      <c r="I5" s="36" t="s">
        <v>19</v>
      </c>
      <c r="J5" s="36" t="s">
        <v>20</v>
      </c>
      <c r="K5" s="36" t="s">
        <v>35</v>
      </c>
      <c r="L5" s="36" t="s">
        <v>34</v>
      </c>
      <c r="M5" s="36" t="s">
        <v>19</v>
      </c>
      <c r="N5" s="36" t="s">
        <v>20</v>
      </c>
      <c r="O5" s="36" t="s">
        <v>35</v>
      </c>
      <c r="P5" s="48" t="s">
        <v>34</v>
      </c>
    </row>
    <row r="6" spans="2:19" ht="18" hidden="1" customHeight="1" x14ac:dyDescent="0.25">
      <c r="B6" s="27"/>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1">
        <f>k_total_tec_1125!B6</f>
        <v>1</v>
      </c>
      <c r="C7" s="46" t="str">
        <f>k_total_tec_1125!C6</f>
        <v>METROPOLITAN LIFE</v>
      </c>
      <c r="D7" s="43">
        <f>SUM(E7+F7+G7+H7)</f>
        <v>1168804</v>
      </c>
      <c r="E7" s="43">
        <f>I7+M7</f>
        <v>106553</v>
      </c>
      <c r="F7" s="43">
        <f>J7+N7</f>
        <v>269974</v>
      </c>
      <c r="G7" s="43">
        <f>K7+O7</f>
        <v>415954</v>
      </c>
      <c r="H7" s="43">
        <f>L7+P7</f>
        <v>376323</v>
      </c>
      <c r="I7" s="43">
        <v>49506</v>
      </c>
      <c r="J7" s="43">
        <v>124843</v>
      </c>
      <c r="K7" s="43">
        <v>193630</v>
      </c>
      <c r="L7" s="43">
        <v>187337</v>
      </c>
      <c r="M7" s="43">
        <v>57047</v>
      </c>
      <c r="N7" s="43">
        <v>145131</v>
      </c>
      <c r="O7" s="43">
        <v>222324</v>
      </c>
      <c r="P7" s="44">
        <v>188986</v>
      </c>
    </row>
    <row r="8" spans="2:19" ht="15" x14ac:dyDescent="0.25">
      <c r="B8" s="45">
        <f>k_total_tec_1125!B7</f>
        <v>2</v>
      </c>
      <c r="C8" s="46" t="str">
        <f>k_total_tec_1125!C7</f>
        <v>AZT VIITORUL TAU</v>
      </c>
      <c r="D8" s="43">
        <f t="shared" ref="D8:D13" si="0">SUM(E8+F8+G8+H8)</f>
        <v>1713296</v>
      </c>
      <c r="E8" s="43">
        <f t="shared" ref="E8:E13" si="1">I8+M8</f>
        <v>106400</v>
      </c>
      <c r="F8" s="43">
        <f t="shared" ref="F8:F13" si="2">J8+N8</f>
        <v>258854</v>
      </c>
      <c r="G8" s="43">
        <f t="shared" ref="G8:G13" si="3">K8+O8</f>
        <v>597830</v>
      </c>
      <c r="H8" s="43">
        <f t="shared" ref="H8:H13" si="4">L8+P8</f>
        <v>750212</v>
      </c>
      <c r="I8" s="43">
        <v>49409</v>
      </c>
      <c r="J8" s="43">
        <v>120249</v>
      </c>
      <c r="K8" s="43">
        <v>278475</v>
      </c>
      <c r="L8" s="43">
        <v>368293</v>
      </c>
      <c r="M8" s="43">
        <v>56991</v>
      </c>
      <c r="N8" s="43">
        <v>138605</v>
      </c>
      <c r="O8" s="43">
        <v>319355</v>
      </c>
      <c r="P8" s="44">
        <v>381919</v>
      </c>
    </row>
    <row r="9" spans="2:19" ht="15" x14ac:dyDescent="0.25">
      <c r="B9" s="45">
        <f>k_total_tec_1125!B8</f>
        <v>3</v>
      </c>
      <c r="C9" s="46" t="str">
        <f>k_total_tec_1125!C8</f>
        <v>BCR</v>
      </c>
      <c r="D9" s="43">
        <f t="shared" si="0"/>
        <v>827340</v>
      </c>
      <c r="E9" s="43">
        <f t="shared" si="1"/>
        <v>107877</v>
      </c>
      <c r="F9" s="43">
        <f t="shared" si="2"/>
        <v>285584</v>
      </c>
      <c r="G9" s="43">
        <f t="shared" si="3"/>
        <v>257017</v>
      </c>
      <c r="H9" s="43">
        <f t="shared" si="4"/>
        <v>176862</v>
      </c>
      <c r="I9" s="43">
        <v>50038</v>
      </c>
      <c r="J9" s="43">
        <v>132002</v>
      </c>
      <c r="K9" s="43">
        <v>120336</v>
      </c>
      <c r="L9" s="43">
        <v>85515</v>
      </c>
      <c r="M9" s="43">
        <v>57839</v>
      </c>
      <c r="N9" s="43">
        <v>153582</v>
      </c>
      <c r="O9" s="43">
        <v>136681</v>
      </c>
      <c r="P9" s="44">
        <v>91347</v>
      </c>
    </row>
    <row r="10" spans="2:19" ht="15" x14ac:dyDescent="0.25">
      <c r="B10" s="45">
        <f>k_total_tec_1125!B9</f>
        <v>4</v>
      </c>
      <c r="C10" s="46" t="str">
        <f>k_total_tec_1125!C9</f>
        <v>BRD</v>
      </c>
      <c r="D10" s="43">
        <f t="shared" si="0"/>
        <v>615856</v>
      </c>
      <c r="E10" s="43">
        <f t="shared" si="1"/>
        <v>109238</v>
      </c>
      <c r="F10" s="43">
        <f t="shared" si="2"/>
        <v>262515</v>
      </c>
      <c r="G10" s="43">
        <f t="shared" si="3"/>
        <v>165922</v>
      </c>
      <c r="H10" s="43">
        <f t="shared" si="4"/>
        <v>78181</v>
      </c>
      <c r="I10" s="43">
        <v>50727</v>
      </c>
      <c r="J10" s="43">
        <v>121981</v>
      </c>
      <c r="K10" s="43">
        <v>77978</v>
      </c>
      <c r="L10" s="43">
        <v>36540</v>
      </c>
      <c r="M10" s="43">
        <v>58511</v>
      </c>
      <c r="N10" s="43">
        <v>140534</v>
      </c>
      <c r="O10" s="43">
        <v>87944</v>
      </c>
      <c r="P10" s="44">
        <v>41641</v>
      </c>
    </row>
    <row r="11" spans="2:19" ht="15" x14ac:dyDescent="0.25">
      <c r="B11" s="45">
        <f>k_total_tec_1125!B10</f>
        <v>5</v>
      </c>
      <c r="C11" s="46" t="str">
        <f>k_total_tec_1125!C10</f>
        <v>VITAL</v>
      </c>
      <c r="D11" s="43">
        <f t="shared" si="0"/>
        <v>1079346</v>
      </c>
      <c r="E11" s="43">
        <f t="shared" si="1"/>
        <v>106211</v>
      </c>
      <c r="F11" s="43">
        <f t="shared" si="2"/>
        <v>299703</v>
      </c>
      <c r="G11" s="43">
        <f t="shared" si="3"/>
        <v>386361</v>
      </c>
      <c r="H11" s="43">
        <f t="shared" si="4"/>
        <v>287071</v>
      </c>
      <c r="I11" s="43">
        <v>49357</v>
      </c>
      <c r="J11" s="43">
        <v>138210</v>
      </c>
      <c r="K11" s="43">
        <v>178141</v>
      </c>
      <c r="L11" s="43">
        <v>139424</v>
      </c>
      <c r="M11" s="43">
        <v>56854</v>
      </c>
      <c r="N11" s="43">
        <v>161493</v>
      </c>
      <c r="O11" s="43">
        <v>208220</v>
      </c>
      <c r="P11" s="44">
        <v>147647</v>
      </c>
    </row>
    <row r="12" spans="2:19" ht="15" x14ac:dyDescent="0.25">
      <c r="B12" s="45">
        <f>k_total_tec_1125!B11</f>
        <v>6</v>
      </c>
      <c r="C12" s="46" t="str">
        <f>k_total_tec_1125!C11</f>
        <v>ARIPI</v>
      </c>
      <c r="D12" s="43">
        <f t="shared" si="0"/>
        <v>920646</v>
      </c>
      <c r="E12" s="43">
        <f t="shared" si="1"/>
        <v>106162</v>
      </c>
      <c r="F12" s="43">
        <f t="shared" si="2"/>
        <v>253486</v>
      </c>
      <c r="G12" s="43">
        <f t="shared" si="3"/>
        <v>297833</v>
      </c>
      <c r="H12" s="43">
        <f t="shared" si="4"/>
        <v>263165</v>
      </c>
      <c r="I12" s="43">
        <v>49301</v>
      </c>
      <c r="J12" s="43">
        <v>117440</v>
      </c>
      <c r="K12" s="43">
        <v>137515</v>
      </c>
      <c r="L12" s="43">
        <v>128439</v>
      </c>
      <c r="M12" s="43">
        <v>56861</v>
      </c>
      <c r="N12" s="43">
        <v>136046</v>
      </c>
      <c r="O12" s="43">
        <v>160318</v>
      </c>
      <c r="P12" s="44">
        <v>134726</v>
      </c>
    </row>
    <row r="13" spans="2:19" ht="15" x14ac:dyDescent="0.25">
      <c r="B13" s="45">
        <f>k_total_tec_1125!B12</f>
        <v>7</v>
      </c>
      <c r="C13" s="46" t="s">
        <v>38</v>
      </c>
      <c r="D13" s="43">
        <f t="shared" si="0"/>
        <v>2130513</v>
      </c>
      <c r="E13" s="43">
        <f t="shared" si="1"/>
        <v>107239</v>
      </c>
      <c r="F13" s="43">
        <f t="shared" si="2"/>
        <v>308864</v>
      </c>
      <c r="G13" s="43">
        <f t="shared" si="3"/>
        <v>719049</v>
      </c>
      <c r="H13" s="43">
        <f t="shared" si="4"/>
        <v>995361</v>
      </c>
      <c r="I13" s="43">
        <v>49770</v>
      </c>
      <c r="J13" s="43">
        <v>143908</v>
      </c>
      <c r="K13" s="43">
        <v>348143</v>
      </c>
      <c r="L13" s="43">
        <v>509178</v>
      </c>
      <c r="M13" s="43">
        <v>57469</v>
      </c>
      <c r="N13" s="43">
        <v>164956</v>
      </c>
      <c r="O13" s="43">
        <v>370906</v>
      </c>
      <c r="P13" s="44">
        <v>486183</v>
      </c>
      <c r="Q13" s="4"/>
      <c r="R13" s="4"/>
      <c r="S13" s="4"/>
    </row>
    <row r="14" spans="2:19" ht="15.75" thickBot="1" x14ac:dyDescent="0.3">
      <c r="B14" s="109" t="s">
        <v>46</v>
      </c>
      <c r="C14" s="110"/>
      <c r="D14" s="39">
        <f t="shared" ref="D14:P14" si="5">SUM(D7:D13)</f>
        <v>8455801</v>
      </c>
      <c r="E14" s="39">
        <f t="shared" si="5"/>
        <v>749680</v>
      </c>
      <c r="F14" s="39">
        <f t="shared" si="5"/>
        <v>1938980</v>
      </c>
      <c r="G14" s="39">
        <f t="shared" si="5"/>
        <v>2839966</v>
      </c>
      <c r="H14" s="39">
        <f t="shared" si="5"/>
        <v>2927175</v>
      </c>
      <c r="I14" s="39">
        <f t="shared" si="5"/>
        <v>348108</v>
      </c>
      <c r="J14" s="39">
        <f t="shared" si="5"/>
        <v>898633</v>
      </c>
      <c r="K14" s="39">
        <f t="shared" si="5"/>
        <v>1334218</v>
      </c>
      <c r="L14" s="39">
        <f t="shared" si="5"/>
        <v>1454726</v>
      </c>
      <c r="M14" s="39">
        <f t="shared" si="5"/>
        <v>401572</v>
      </c>
      <c r="N14" s="39">
        <f t="shared" si="5"/>
        <v>1040347</v>
      </c>
      <c r="O14" s="39">
        <f t="shared" si="5"/>
        <v>1505748</v>
      </c>
      <c r="P14" s="40">
        <f t="shared" si="5"/>
        <v>1472449</v>
      </c>
    </row>
    <row r="16" spans="2:19" x14ac:dyDescent="0.2">
      <c r="B16" s="11"/>
      <c r="C16" s="12"/>
      <c r="E16" s="4"/>
      <c r="I16" s="4"/>
    </row>
    <row r="17" spans="2:3" x14ac:dyDescent="0.2">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T42" sqref="T42"/>
    </sheetView>
  </sheetViews>
  <sheetFormatPr defaultRowHeight="12.75" x14ac:dyDescent="0.2"/>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C23" sqref="C23"/>
    </sheetView>
  </sheetViews>
  <sheetFormatPr defaultRowHeight="12.75" x14ac:dyDescent="0.2"/>
  <cols>
    <col min="2" max="2" width="5.28515625" customWidth="1"/>
    <col min="3" max="3" width="19" customWidth="1"/>
    <col min="4" max="4" width="23.285156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7" customHeight="1" x14ac:dyDescent="0.2">
      <c r="B2" s="96" t="s">
        <v>211</v>
      </c>
      <c r="C2" s="97"/>
      <c r="D2" s="97"/>
      <c r="E2" s="97"/>
      <c r="F2" s="97"/>
      <c r="G2" s="97"/>
      <c r="H2" s="97"/>
      <c r="I2" s="97"/>
      <c r="J2" s="97"/>
      <c r="K2" s="98"/>
    </row>
    <row r="3" spans="2:11" ht="52.5" customHeight="1" x14ac:dyDescent="0.2">
      <c r="B3" s="101" t="s">
        <v>45</v>
      </c>
      <c r="C3" s="95" t="s">
        <v>9</v>
      </c>
      <c r="D3" s="95" t="s">
        <v>40</v>
      </c>
      <c r="E3" s="95" t="s">
        <v>140</v>
      </c>
      <c r="F3" s="95"/>
      <c r="G3" s="95" t="s">
        <v>213</v>
      </c>
      <c r="H3" s="95"/>
      <c r="I3" s="95"/>
      <c r="J3" s="95" t="s">
        <v>141</v>
      </c>
      <c r="K3" s="105"/>
    </row>
    <row r="4" spans="2:11" ht="119.25" customHeight="1" x14ac:dyDescent="0.2">
      <c r="B4" s="101" t="s">
        <v>45</v>
      </c>
      <c r="C4" s="95"/>
      <c r="D4" s="95"/>
      <c r="E4" s="36" t="s">
        <v>51</v>
      </c>
      <c r="F4" s="36" t="s">
        <v>142</v>
      </c>
      <c r="G4" s="36" t="s">
        <v>51</v>
      </c>
      <c r="H4" s="36" t="s">
        <v>143</v>
      </c>
      <c r="I4" s="36" t="s">
        <v>142</v>
      </c>
      <c r="J4" s="36" t="s">
        <v>214</v>
      </c>
      <c r="K4" s="48" t="s">
        <v>215</v>
      </c>
    </row>
    <row r="5" spans="2:11" hidden="1" x14ac:dyDescent="0.2">
      <c r="B5" s="31"/>
      <c r="C5" s="28"/>
      <c r="D5" s="29" t="s">
        <v>144</v>
      </c>
      <c r="E5" s="29" t="s">
        <v>145</v>
      </c>
      <c r="F5" s="28"/>
      <c r="G5" s="29" t="s">
        <v>146</v>
      </c>
      <c r="H5" s="28"/>
      <c r="I5" s="28"/>
      <c r="J5" s="29" t="s">
        <v>147</v>
      </c>
      <c r="K5" s="47" t="s">
        <v>148</v>
      </c>
    </row>
    <row r="6" spans="2:11" ht="15" x14ac:dyDescent="0.25">
      <c r="B6" s="41">
        <f>[1]k_total_tec_0609!A10</f>
        <v>1</v>
      </c>
      <c r="C6" s="42" t="s">
        <v>39</v>
      </c>
      <c r="D6" s="43">
        <v>1168804</v>
      </c>
      <c r="E6" s="43">
        <v>619311</v>
      </c>
      <c r="F6" s="50">
        <f>E6/D6</f>
        <v>0.52986728313729248</v>
      </c>
      <c r="G6" s="43">
        <v>17385</v>
      </c>
      <c r="H6" s="50">
        <f t="shared" ref="H6:H13" si="0">G6/$G$13</f>
        <v>0.13926717508331196</v>
      </c>
      <c r="I6" s="50">
        <f>G6/D6</f>
        <v>1.4874179075362507E-2</v>
      </c>
      <c r="J6" s="43">
        <v>16186</v>
      </c>
      <c r="K6" s="44">
        <v>1199</v>
      </c>
    </row>
    <row r="7" spans="2:11" ht="15" x14ac:dyDescent="0.25">
      <c r="B7" s="45">
        <v>2</v>
      </c>
      <c r="C7" s="42" t="str">
        <f>[1]k_total_tec_0609!B12</f>
        <v>AZT VIITORUL TAU</v>
      </c>
      <c r="D7" s="43">
        <v>1713296</v>
      </c>
      <c r="E7" s="43">
        <v>923876</v>
      </c>
      <c r="F7" s="50">
        <f t="shared" ref="F7:F12" si="1">E7/D7</f>
        <v>0.53923898730867292</v>
      </c>
      <c r="G7" s="43">
        <v>24724</v>
      </c>
      <c r="H7" s="50">
        <f t="shared" si="0"/>
        <v>0.19805819020763907</v>
      </c>
      <c r="I7" s="50">
        <f>G7/D7</f>
        <v>1.4430664637050457E-2</v>
      </c>
      <c r="J7" s="43">
        <v>22927</v>
      </c>
      <c r="K7" s="44">
        <v>1797</v>
      </c>
    </row>
    <row r="8" spans="2:11" ht="15" x14ac:dyDescent="0.25">
      <c r="B8" s="45">
        <v>3</v>
      </c>
      <c r="C8" s="46" t="str">
        <f>[1]k_total_tec_0609!B13</f>
        <v>BCR</v>
      </c>
      <c r="D8" s="43">
        <v>827340</v>
      </c>
      <c r="E8" s="43">
        <v>414062</v>
      </c>
      <c r="F8" s="50">
        <f t="shared" si="1"/>
        <v>0.50047380762443494</v>
      </c>
      <c r="G8" s="43">
        <v>12707</v>
      </c>
      <c r="H8" s="50">
        <f t="shared" si="0"/>
        <v>0.10179280953601641</v>
      </c>
      <c r="I8" s="50">
        <f>G8/D8</f>
        <v>1.5358860927792685E-2</v>
      </c>
      <c r="J8" s="43">
        <v>11873</v>
      </c>
      <c r="K8" s="44">
        <v>834</v>
      </c>
    </row>
    <row r="9" spans="2:11" ht="15" x14ac:dyDescent="0.25">
      <c r="B9" s="45">
        <v>4</v>
      </c>
      <c r="C9" s="46" t="str">
        <f>[1]k_total_tec_0609!B15</f>
        <v>BRD</v>
      </c>
      <c r="D9" s="43">
        <v>615856</v>
      </c>
      <c r="E9" s="43">
        <v>298056</v>
      </c>
      <c r="F9" s="50">
        <f t="shared" si="1"/>
        <v>0.48397027876646487</v>
      </c>
      <c r="G9" s="43">
        <v>9912</v>
      </c>
      <c r="H9" s="50">
        <f t="shared" si="0"/>
        <v>7.9402717251986665E-2</v>
      </c>
      <c r="I9" s="50">
        <v>2.4474098565715047E-2</v>
      </c>
      <c r="J9" s="43">
        <v>9253</v>
      </c>
      <c r="K9" s="44">
        <v>659</v>
      </c>
    </row>
    <row r="10" spans="2:11" ht="15" x14ac:dyDescent="0.25">
      <c r="B10" s="45">
        <v>5</v>
      </c>
      <c r="C10" s="46" t="str">
        <f>[1]k_total_tec_0609!B16</f>
        <v>VITAL</v>
      </c>
      <c r="D10" s="43">
        <v>1079346</v>
      </c>
      <c r="E10" s="43">
        <v>536653</v>
      </c>
      <c r="F10" s="50">
        <f t="shared" si="1"/>
        <v>0.49720200936493025</v>
      </c>
      <c r="G10" s="43">
        <v>15586</v>
      </c>
      <c r="H10" s="50">
        <f t="shared" si="0"/>
        <v>0.12485580620353755</v>
      </c>
      <c r="I10" s="50">
        <v>2.3634883424390147E-2</v>
      </c>
      <c r="J10" s="43">
        <v>14503</v>
      </c>
      <c r="K10" s="44">
        <v>1083</v>
      </c>
    </row>
    <row r="11" spans="2:11" ht="15" x14ac:dyDescent="0.25">
      <c r="B11" s="45">
        <v>6</v>
      </c>
      <c r="C11" s="46" t="str">
        <f>[1]k_total_tec_0609!B18</f>
        <v>ARIPI</v>
      </c>
      <c r="D11" s="43">
        <v>920646</v>
      </c>
      <c r="E11" s="43">
        <v>472167</v>
      </c>
      <c r="F11" s="50">
        <f t="shared" si="1"/>
        <v>0.51286487966058614</v>
      </c>
      <c r="G11" s="43">
        <v>13774</v>
      </c>
      <c r="H11" s="50">
        <f t="shared" si="0"/>
        <v>0.11034029735965137</v>
      </c>
      <c r="I11" s="50">
        <v>2.388497247862988E-2</v>
      </c>
      <c r="J11" s="43">
        <v>12828</v>
      </c>
      <c r="K11" s="44">
        <v>946</v>
      </c>
    </row>
    <row r="12" spans="2:11" ht="15" x14ac:dyDescent="0.25">
      <c r="B12" s="45">
        <v>7</v>
      </c>
      <c r="C12" s="46" t="s">
        <v>38</v>
      </c>
      <c r="D12" s="43">
        <v>2130513</v>
      </c>
      <c r="E12" s="43">
        <v>1221818</v>
      </c>
      <c r="F12" s="50">
        <f t="shared" si="1"/>
        <v>0.57348535305816017</v>
      </c>
      <c r="G12" s="43">
        <v>30744</v>
      </c>
      <c r="H12" s="50">
        <f t="shared" si="0"/>
        <v>0.24628300435785697</v>
      </c>
      <c r="I12" s="50">
        <f>G12/D12</f>
        <v>1.4430327343696096E-2</v>
      </c>
      <c r="J12" s="43">
        <v>28462</v>
      </c>
      <c r="K12" s="44">
        <v>2282</v>
      </c>
    </row>
    <row r="13" spans="2:11" ht="15.75" thickBot="1" x14ac:dyDescent="0.3">
      <c r="B13" s="37" t="s">
        <v>46</v>
      </c>
      <c r="C13" s="38"/>
      <c r="D13" s="39">
        <f>SUM(D6:D12)</f>
        <v>8455801</v>
      </c>
      <c r="E13" s="39">
        <f>SUM(E6:E12)</f>
        <v>4485943</v>
      </c>
      <c r="F13" s="49">
        <f>E13/D13</f>
        <v>0.530516624031242</v>
      </c>
      <c r="G13" s="39">
        <f>SUM(G6:G12)</f>
        <v>124832</v>
      </c>
      <c r="H13" s="49">
        <f t="shared" si="0"/>
        <v>1</v>
      </c>
      <c r="I13" s="49">
        <f>G13/D13</f>
        <v>1.4762882901336018E-2</v>
      </c>
      <c r="J13" s="39">
        <f>SUM(J6:J12)</f>
        <v>116032</v>
      </c>
      <c r="K13" s="40">
        <f>SUM(K6:K12)</f>
        <v>8800</v>
      </c>
    </row>
    <row r="14" spans="2:11" x14ac:dyDescent="0.2">
      <c r="C14" s="7"/>
      <c r="D14" s="4"/>
      <c r="E14" s="4"/>
    </row>
    <row r="15" spans="2:11" ht="14.25" customHeight="1" x14ac:dyDescent="0.2">
      <c r="B15" s="102" t="s">
        <v>149</v>
      </c>
      <c r="C15" s="102"/>
      <c r="D15" s="102"/>
      <c r="E15" s="102"/>
      <c r="F15" s="102"/>
      <c r="G15" s="102"/>
      <c r="H15" s="102"/>
      <c r="I15" s="102"/>
      <c r="J15" s="102"/>
      <c r="K15" s="102"/>
    </row>
    <row r="16" spans="2:11" ht="30.75" customHeight="1" x14ac:dyDescent="0.2">
      <c r="B16" s="106" t="s">
        <v>28</v>
      </c>
      <c r="C16" s="106"/>
      <c r="D16" s="106"/>
      <c r="E16" s="106"/>
      <c r="F16" s="106"/>
      <c r="G16" s="106"/>
      <c r="H16" s="106"/>
      <c r="I16" s="106"/>
      <c r="J16" s="106"/>
      <c r="K16" s="106"/>
    </row>
    <row r="17" spans="2:11" ht="30.75" customHeight="1" x14ac:dyDescent="0.2">
      <c r="B17" s="102" t="s">
        <v>150</v>
      </c>
      <c r="C17" s="102"/>
      <c r="D17" s="102"/>
      <c r="E17" s="102"/>
      <c r="F17" s="102"/>
      <c r="G17" s="102"/>
      <c r="H17" s="102"/>
      <c r="I17" s="102"/>
      <c r="J17" s="102"/>
      <c r="K17" s="102"/>
    </row>
    <row r="18" spans="2:11" ht="205.5" customHeight="1" x14ac:dyDescent="0.2">
      <c r="B18" s="103" t="s">
        <v>216</v>
      </c>
      <c r="C18" s="104"/>
      <c r="D18" s="104"/>
      <c r="E18" s="104"/>
      <c r="F18" s="104"/>
      <c r="G18" s="104"/>
      <c r="H18" s="104"/>
      <c r="I18" s="104"/>
      <c r="J18" s="104"/>
      <c r="K18" s="104"/>
    </row>
  </sheetData>
  <mergeCells count="11">
    <mergeCell ref="B3:B4"/>
    <mergeCell ref="C3:C4"/>
    <mergeCell ref="D3:D4"/>
    <mergeCell ref="E3:F3"/>
    <mergeCell ref="B17:K17"/>
    <mergeCell ref="B18:K18"/>
    <mergeCell ref="G3:I3"/>
    <mergeCell ref="J3:K3"/>
    <mergeCell ref="B2:K2"/>
    <mergeCell ref="B15:K15"/>
    <mergeCell ref="B16:K16"/>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8"/>
  <sheetViews>
    <sheetView zoomScaleNormal="100" workbookViewId="0">
      <selection activeCell="E22" sqref="E22"/>
    </sheetView>
  </sheetViews>
  <sheetFormatPr defaultRowHeight="12.75" x14ac:dyDescent="0.2"/>
  <cols>
    <col min="2" max="2" width="4.85546875" customWidth="1"/>
    <col min="3" max="3" width="19" customWidth="1"/>
    <col min="4" max="14" width="13.5703125" customWidth="1"/>
  </cols>
  <sheetData>
    <row r="1" spans="2:14" ht="13.5" thickBot="1" x14ac:dyDescent="0.25"/>
    <row r="2" spans="2:14" s="2" customFormat="1" ht="55.5" customHeight="1" x14ac:dyDescent="0.2">
      <c r="B2" s="96" t="s">
        <v>217</v>
      </c>
      <c r="C2" s="97"/>
      <c r="D2" s="97"/>
      <c r="E2" s="97"/>
      <c r="F2" s="97"/>
      <c r="G2" s="97"/>
      <c r="H2" s="97"/>
      <c r="I2" s="97"/>
      <c r="J2" s="97"/>
      <c r="K2" s="97"/>
      <c r="L2" s="97"/>
      <c r="M2" s="97"/>
      <c r="N2" s="98"/>
    </row>
    <row r="3" spans="2:14" s="19" customFormat="1" ht="12.75" customHeight="1" x14ac:dyDescent="0.2">
      <c r="B3" s="101" t="s">
        <v>45</v>
      </c>
      <c r="C3" s="95" t="s">
        <v>29</v>
      </c>
      <c r="D3" s="107" t="s">
        <v>157</v>
      </c>
      <c r="E3" s="107" t="s">
        <v>162</v>
      </c>
      <c r="F3" s="107" t="s">
        <v>168</v>
      </c>
      <c r="G3" s="107" t="s">
        <v>171</v>
      </c>
      <c r="H3" s="107" t="s">
        <v>175</v>
      </c>
      <c r="I3" s="107" t="s">
        <v>179</v>
      </c>
      <c r="J3" s="107" t="s">
        <v>183</v>
      </c>
      <c r="K3" s="107" t="s">
        <v>187</v>
      </c>
      <c r="L3" s="107" t="s">
        <v>191</v>
      </c>
      <c r="M3" s="107" t="s">
        <v>195</v>
      </c>
      <c r="N3" s="108" t="s">
        <v>199</v>
      </c>
    </row>
    <row r="4" spans="2:14" s="19" customFormat="1" ht="30" customHeight="1" x14ac:dyDescent="0.2">
      <c r="B4" s="101"/>
      <c r="C4" s="95"/>
      <c r="D4" s="95"/>
      <c r="E4" s="95"/>
      <c r="F4" s="95"/>
      <c r="G4" s="95"/>
      <c r="H4" s="95"/>
      <c r="I4" s="95"/>
      <c r="J4" s="95"/>
      <c r="K4" s="95"/>
      <c r="L4" s="95"/>
      <c r="M4" s="95"/>
      <c r="N4" s="105"/>
    </row>
    <row r="5" spans="2:14" ht="15" x14ac:dyDescent="0.25">
      <c r="B5" s="41">
        <f>k_total_tec_1125!B6</f>
        <v>1</v>
      </c>
      <c r="C5" s="42" t="str">
        <f>k_total_tec_1125!C6</f>
        <v>METROPOLITAN LIFE</v>
      </c>
      <c r="D5" s="43">
        <v>1148673</v>
      </c>
      <c r="E5" s="43">
        <v>1150126</v>
      </c>
      <c r="F5" s="43">
        <v>1150997</v>
      </c>
      <c r="G5" s="43">
        <v>1156036</v>
      </c>
      <c r="H5" s="43">
        <v>1157297</v>
      </c>
      <c r="I5" s="43">
        <v>1158676</v>
      </c>
      <c r="J5" s="43">
        <v>1159538</v>
      </c>
      <c r="K5" s="43">
        <v>1160728</v>
      </c>
      <c r="L5" s="43">
        <v>1162939</v>
      </c>
      <c r="M5" s="43">
        <v>1166311</v>
      </c>
      <c r="N5" s="44">
        <v>1168804</v>
      </c>
    </row>
    <row r="6" spans="2:14" ht="15" x14ac:dyDescent="0.25">
      <c r="B6" s="45">
        <f>k_total_tec_1125!B7</f>
        <v>2</v>
      </c>
      <c r="C6" s="42" t="str">
        <f>k_total_tec_1125!C7</f>
        <v>AZT VIITORUL TAU</v>
      </c>
      <c r="D6" s="43">
        <v>1698063</v>
      </c>
      <c r="E6" s="43">
        <v>1699079</v>
      </c>
      <c r="F6" s="43">
        <v>1699513</v>
      </c>
      <c r="G6" s="43">
        <v>1704259</v>
      </c>
      <c r="H6" s="43">
        <v>1705130</v>
      </c>
      <c r="I6" s="43">
        <v>1706135</v>
      </c>
      <c r="J6" s="43">
        <v>1706917</v>
      </c>
      <c r="K6" s="43">
        <v>1707865</v>
      </c>
      <c r="L6" s="43">
        <v>1709565</v>
      </c>
      <c r="M6" s="43">
        <v>1711133</v>
      </c>
      <c r="N6" s="44">
        <v>1713296</v>
      </c>
    </row>
    <row r="7" spans="2:14" ht="15" x14ac:dyDescent="0.25">
      <c r="B7" s="45">
        <f>k_total_tec_1125!B8</f>
        <v>3</v>
      </c>
      <c r="C7" s="46" t="str">
        <f>k_total_tec_1125!C8</f>
        <v>BCR</v>
      </c>
      <c r="D7" s="43">
        <v>802755</v>
      </c>
      <c r="E7" s="43">
        <v>804582</v>
      </c>
      <c r="F7" s="43">
        <v>805788</v>
      </c>
      <c r="G7" s="43">
        <v>811320</v>
      </c>
      <c r="H7" s="43">
        <v>813005</v>
      </c>
      <c r="I7" s="43">
        <v>814742</v>
      </c>
      <c r="J7" s="43">
        <v>816138</v>
      </c>
      <c r="K7" s="43">
        <v>817777</v>
      </c>
      <c r="L7" s="43">
        <v>820755</v>
      </c>
      <c r="M7" s="43">
        <v>824634</v>
      </c>
      <c r="N7" s="44">
        <v>827340</v>
      </c>
    </row>
    <row r="8" spans="2:14" ht="15" x14ac:dyDescent="0.25">
      <c r="B8" s="45">
        <f>k_total_tec_1125!B9</f>
        <v>4</v>
      </c>
      <c r="C8" s="46" t="str">
        <f>k_total_tec_1125!C9</f>
        <v>BRD</v>
      </c>
      <c r="D8" s="43">
        <v>591313</v>
      </c>
      <c r="E8" s="43">
        <v>592975</v>
      </c>
      <c r="F8" s="43">
        <v>594076</v>
      </c>
      <c r="G8" s="43">
        <v>599513</v>
      </c>
      <c r="H8" s="43">
        <v>601085</v>
      </c>
      <c r="I8" s="43">
        <v>602757</v>
      </c>
      <c r="J8" s="43">
        <v>604286</v>
      </c>
      <c r="K8" s="43">
        <v>606155</v>
      </c>
      <c r="L8" s="43">
        <v>609237</v>
      </c>
      <c r="M8" s="43">
        <v>613247</v>
      </c>
      <c r="N8" s="44">
        <v>615856</v>
      </c>
    </row>
    <row r="9" spans="2:14" ht="15" x14ac:dyDescent="0.25">
      <c r="B9" s="45">
        <f>k_total_tec_1125!B10</f>
        <v>5</v>
      </c>
      <c r="C9" s="46" t="str">
        <f>k_total_tec_1125!C10</f>
        <v>VITAL</v>
      </c>
      <c r="D9" s="43">
        <v>1058684</v>
      </c>
      <c r="E9" s="43">
        <v>1060148</v>
      </c>
      <c r="F9" s="43">
        <v>1060976</v>
      </c>
      <c r="G9" s="43">
        <v>1066138</v>
      </c>
      <c r="H9" s="43">
        <v>1067367</v>
      </c>
      <c r="I9" s="43">
        <v>1068699</v>
      </c>
      <c r="J9" s="43">
        <v>1069925</v>
      </c>
      <c r="K9" s="43">
        <v>1071424</v>
      </c>
      <c r="L9" s="43">
        <v>1073983</v>
      </c>
      <c r="M9" s="43">
        <v>1077009</v>
      </c>
      <c r="N9" s="44">
        <v>1079346</v>
      </c>
    </row>
    <row r="10" spans="2:14" ht="15" x14ac:dyDescent="0.25">
      <c r="B10" s="45">
        <f>k_total_tec_1125!B11</f>
        <v>6</v>
      </c>
      <c r="C10" s="46" t="str">
        <f>k_total_tec_1125!C11</f>
        <v>ARIPI</v>
      </c>
      <c r="D10" s="43">
        <v>897905</v>
      </c>
      <c r="E10" s="43">
        <v>899444</v>
      </c>
      <c r="F10" s="43">
        <v>900378</v>
      </c>
      <c r="G10" s="43">
        <v>905630</v>
      </c>
      <c r="H10" s="43">
        <v>907022</v>
      </c>
      <c r="I10" s="43">
        <v>908543</v>
      </c>
      <c r="J10" s="43">
        <v>909873</v>
      </c>
      <c r="K10" s="43">
        <v>911535</v>
      </c>
      <c r="L10" s="43">
        <v>914284</v>
      </c>
      <c r="M10" s="43">
        <v>918187</v>
      </c>
      <c r="N10" s="44">
        <v>920646</v>
      </c>
    </row>
    <row r="11" spans="2:14" ht="15" x14ac:dyDescent="0.25">
      <c r="B11" s="45">
        <f>k_total_tec_1125!B12</f>
        <v>7</v>
      </c>
      <c r="C11" s="46" t="str">
        <f>k_total_tec_1125!C12</f>
        <v>NN</v>
      </c>
      <c r="D11" s="43">
        <v>2117387</v>
      </c>
      <c r="E11" s="43">
        <v>2118415</v>
      </c>
      <c r="F11" s="43">
        <v>2118757</v>
      </c>
      <c r="G11" s="43">
        <v>2123344</v>
      </c>
      <c r="H11" s="43">
        <v>2124107</v>
      </c>
      <c r="I11" s="43">
        <v>2124923</v>
      </c>
      <c r="J11" s="43">
        <v>2125230</v>
      </c>
      <c r="K11" s="43">
        <v>2124886</v>
      </c>
      <c r="L11" s="43">
        <v>2125829</v>
      </c>
      <c r="M11" s="43">
        <v>2128144</v>
      </c>
      <c r="N11" s="44">
        <v>2130513</v>
      </c>
    </row>
    <row r="12" spans="2:14" ht="15.75" thickBot="1" x14ac:dyDescent="0.3">
      <c r="B12" s="109" t="s">
        <v>43</v>
      </c>
      <c r="C12" s="110"/>
      <c r="D12" s="51">
        <f t="shared" ref="D12:N12" si="0">SUM(D5:D11)</f>
        <v>8314780</v>
      </c>
      <c r="E12" s="51">
        <f t="shared" si="0"/>
        <v>8324769</v>
      </c>
      <c r="F12" s="51">
        <f t="shared" si="0"/>
        <v>8330485</v>
      </c>
      <c r="G12" s="51">
        <f t="shared" si="0"/>
        <v>8366240</v>
      </c>
      <c r="H12" s="51">
        <f t="shared" si="0"/>
        <v>8375013</v>
      </c>
      <c r="I12" s="51">
        <f t="shared" si="0"/>
        <v>8384475</v>
      </c>
      <c r="J12" s="51">
        <f t="shared" si="0"/>
        <v>8391907</v>
      </c>
      <c r="K12" s="51">
        <f t="shared" si="0"/>
        <v>8400370</v>
      </c>
      <c r="L12" s="51">
        <f t="shared" si="0"/>
        <v>8416592</v>
      </c>
      <c r="M12" s="51">
        <f t="shared" si="0"/>
        <v>8438665</v>
      </c>
      <c r="N12" s="52">
        <f t="shared" si="0"/>
        <v>8455801</v>
      </c>
    </row>
    <row r="17" spans="3:3" ht="18" x14ac:dyDescent="0.25">
      <c r="C17" s="1"/>
    </row>
    <row r="18" spans="3:3" ht="18" x14ac:dyDescent="0.25">
      <c r="C18" s="1"/>
    </row>
  </sheetData>
  <mergeCells count="15">
    <mergeCell ref="B12:C12"/>
    <mergeCell ref="B3:B4"/>
    <mergeCell ref="D3:D4"/>
    <mergeCell ref="F3:F4"/>
    <mergeCell ref="E3:E4"/>
    <mergeCell ref="G3:G4"/>
    <mergeCell ref="C3:C4"/>
    <mergeCell ref="N3:N4"/>
    <mergeCell ref="M3:M4"/>
    <mergeCell ref="L3:L4"/>
    <mergeCell ref="J3:J4"/>
    <mergeCell ref="H3:H4"/>
    <mergeCell ref="B2:N2"/>
    <mergeCell ref="K3:K4"/>
    <mergeCell ref="I3:I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4"/>
  <sheetViews>
    <sheetView zoomScaleNormal="100" workbookViewId="0">
      <selection activeCell="E21" sqref="E21"/>
    </sheetView>
  </sheetViews>
  <sheetFormatPr defaultRowHeight="12.75" x14ac:dyDescent="0.2"/>
  <cols>
    <col min="2" max="2" width="5.85546875" customWidth="1"/>
    <col min="3" max="3" width="19" customWidth="1"/>
    <col min="4" max="14" width="17.5703125" style="19" customWidth="1"/>
    <col min="15" max="15" width="18.42578125" customWidth="1"/>
    <col min="18" max="18" width="11.140625" bestFit="1" customWidth="1"/>
    <col min="21" max="21" width="16.7109375" customWidth="1"/>
  </cols>
  <sheetData>
    <row r="1" spans="2:21" ht="13.5" thickBot="1" x14ac:dyDescent="0.25"/>
    <row r="2" spans="2:21" ht="57" customHeight="1" x14ac:dyDescent="0.2">
      <c r="B2" s="96" t="s">
        <v>218</v>
      </c>
      <c r="C2" s="97"/>
      <c r="D2" s="97"/>
      <c r="E2" s="97"/>
      <c r="F2" s="97"/>
      <c r="G2" s="97"/>
      <c r="H2" s="97"/>
      <c r="I2" s="97"/>
      <c r="J2" s="97"/>
      <c r="K2" s="97"/>
      <c r="L2" s="97"/>
      <c r="M2" s="97"/>
      <c r="N2" s="97"/>
      <c r="O2" s="98"/>
    </row>
    <row r="3" spans="2:21" s="5" customFormat="1" ht="21" customHeight="1" x14ac:dyDescent="0.2">
      <c r="B3" s="101" t="s">
        <v>45</v>
      </c>
      <c r="C3" s="95" t="s">
        <v>29</v>
      </c>
      <c r="D3" s="111" t="s">
        <v>158</v>
      </c>
      <c r="E3" s="111" t="s">
        <v>163</v>
      </c>
      <c r="F3" s="111" t="s">
        <v>168</v>
      </c>
      <c r="G3" s="111" t="s">
        <v>171</v>
      </c>
      <c r="H3" s="111" t="s">
        <v>175</v>
      </c>
      <c r="I3" s="111" t="s">
        <v>179</v>
      </c>
      <c r="J3" s="111" t="s">
        <v>183</v>
      </c>
      <c r="K3" s="111" t="s">
        <v>187</v>
      </c>
      <c r="L3" s="111" t="s">
        <v>191</v>
      </c>
      <c r="M3" s="111" t="s">
        <v>195</v>
      </c>
      <c r="N3" s="111" t="s">
        <v>199</v>
      </c>
      <c r="O3" s="105" t="s">
        <v>43</v>
      </c>
    </row>
    <row r="4" spans="2:21" x14ac:dyDescent="0.2">
      <c r="B4" s="101"/>
      <c r="C4" s="95"/>
      <c r="D4" s="111"/>
      <c r="E4" s="111"/>
      <c r="F4" s="111"/>
      <c r="G4" s="111"/>
      <c r="H4" s="111"/>
      <c r="I4" s="111"/>
      <c r="J4" s="111"/>
      <c r="K4" s="111"/>
      <c r="L4" s="111"/>
      <c r="M4" s="111"/>
      <c r="N4" s="111"/>
      <c r="O4" s="105"/>
    </row>
    <row r="5" spans="2:21" s="8" customFormat="1" ht="36.75" customHeight="1" x14ac:dyDescent="0.2">
      <c r="B5" s="101"/>
      <c r="C5" s="95"/>
      <c r="D5" s="53" t="s">
        <v>219</v>
      </c>
      <c r="E5" s="53" t="s">
        <v>220</v>
      </c>
      <c r="F5" s="53" t="s">
        <v>221</v>
      </c>
      <c r="G5" s="53" t="s">
        <v>222</v>
      </c>
      <c r="H5" s="53" t="s">
        <v>223</v>
      </c>
      <c r="I5" s="53" t="s">
        <v>224</v>
      </c>
      <c r="J5" s="53" t="s">
        <v>225</v>
      </c>
      <c r="K5" s="53" t="s">
        <v>226</v>
      </c>
      <c r="L5" s="53" t="s">
        <v>227</v>
      </c>
      <c r="M5" s="53" t="s">
        <v>228</v>
      </c>
      <c r="N5" s="53" t="s">
        <v>229</v>
      </c>
      <c r="O5" s="105"/>
    </row>
    <row r="6" spans="2:21" ht="15.75" x14ac:dyDescent="0.25">
      <c r="B6" s="41">
        <f>k_total_tec_1125!B6</f>
        <v>1</v>
      </c>
      <c r="C6" s="42" t="str">
        <f>k_total_tec_1125!C6</f>
        <v>METROPOLITAN LIFE</v>
      </c>
      <c r="D6" s="43">
        <v>51045520.954715312</v>
      </c>
      <c r="E6" s="43">
        <v>51095193.771973886</v>
      </c>
      <c r="F6" s="43">
        <v>53370072.110203199</v>
      </c>
      <c r="G6" s="43">
        <v>53328694.485842027</v>
      </c>
      <c r="H6" s="43">
        <v>54334665.12929675</v>
      </c>
      <c r="I6" s="43">
        <v>52669058.274689652</v>
      </c>
      <c r="J6" s="43">
        <v>51951875.332873069</v>
      </c>
      <c r="K6" s="43">
        <v>50459436.616950601</v>
      </c>
      <c r="L6" s="43">
        <v>51642137.084881738</v>
      </c>
      <c r="M6" s="43">
        <v>51303192.237433955</v>
      </c>
      <c r="N6" s="43">
        <v>51217564.462598927</v>
      </c>
      <c r="O6" s="44">
        <f t="shared" ref="O6:O12" si="0">SUM(D6:N6)</f>
        <v>572417410.46145904</v>
      </c>
      <c r="U6" s="22"/>
    </row>
    <row r="7" spans="2:21" ht="15.75" x14ac:dyDescent="0.25">
      <c r="B7" s="41">
        <f>k_total_tec_1125!B7</f>
        <v>2</v>
      </c>
      <c r="C7" s="42" t="str">
        <f>k_total_tec_1125!C7</f>
        <v>AZT VIITORUL TAU</v>
      </c>
      <c r="D7" s="43">
        <v>74377137.059508979</v>
      </c>
      <c r="E7" s="43">
        <v>74799652.636865899</v>
      </c>
      <c r="F7" s="43">
        <v>77139798.169811696</v>
      </c>
      <c r="G7" s="43">
        <v>77142500.149031296</v>
      </c>
      <c r="H7" s="43">
        <v>79028228.279722482</v>
      </c>
      <c r="I7" s="43">
        <v>76489600.695817187</v>
      </c>
      <c r="J7" s="43">
        <v>75537406.844856501</v>
      </c>
      <c r="K7" s="43">
        <v>73468453.496826425</v>
      </c>
      <c r="L7" s="43">
        <v>74976908.905011907</v>
      </c>
      <c r="M7" s="43">
        <v>74328106.106735289</v>
      </c>
      <c r="N7" s="43">
        <v>74100395.514620677</v>
      </c>
      <c r="O7" s="44">
        <f t="shared" si="0"/>
        <v>831388187.8588084</v>
      </c>
      <c r="U7" s="22"/>
    </row>
    <row r="8" spans="2:21" ht="15.75" x14ac:dyDescent="0.25">
      <c r="B8" s="41">
        <f>k_total_tec_1125!B8</f>
        <v>3</v>
      </c>
      <c r="C8" s="46" t="str">
        <f>k_total_tec_1125!C8</f>
        <v>BCR</v>
      </c>
      <c r="D8" s="43">
        <v>31072580.664604008</v>
      </c>
      <c r="E8" s="43">
        <v>31181910.79859367</v>
      </c>
      <c r="F8" s="43">
        <v>32319257.147336036</v>
      </c>
      <c r="G8" s="43">
        <v>33117881.967213117</v>
      </c>
      <c r="H8" s="43">
        <v>33558107.852412492</v>
      </c>
      <c r="I8" s="43">
        <v>32557746.105795842</v>
      </c>
      <c r="J8" s="43">
        <v>32223167.176250126</v>
      </c>
      <c r="K8" s="43">
        <v>31377135.333765648</v>
      </c>
      <c r="L8" s="43">
        <v>32139438.840716492</v>
      </c>
      <c r="M8" s="43">
        <v>32026292.942586083</v>
      </c>
      <c r="N8" s="43">
        <v>31931228.766127922</v>
      </c>
      <c r="O8" s="44">
        <f t="shared" si="0"/>
        <v>353504747.59540147</v>
      </c>
      <c r="U8" s="22"/>
    </row>
    <row r="9" spans="2:21" ht="15.75" x14ac:dyDescent="0.25">
      <c r="B9" s="41">
        <f>k_total_tec_1125!B9</f>
        <v>4</v>
      </c>
      <c r="C9" s="46" t="str">
        <f>k_total_tec_1125!C9</f>
        <v>BRD</v>
      </c>
      <c r="D9" s="43">
        <v>21881921.886928916</v>
      </c>
      <c r="E9" s="43">
        <v>21936194.274234053</v>
      </c>
      <c r="F9" s="43">
        <v>23028422.785256598</v>
      </c>
      <c r="G9" s="43">
        <v>23153733.730750125</v>
      </c>
      <c r="H9" s="43">
        <v>23755593.85840429</v>
      </c>
      <c r="I9" s="43">
        <v>23003785.28504784</v>
      </c>
      <c r="J9" s="43">
        <v>22848540.48722754</v>
      </c>
      <c r="K9" s="43">
        <v>22277656.664505102</v>
      </c>
      <c r="L9" s="43">
        <v>22728693.053343561</v>
      </c>
      <c r="M9" s="43">
        <v>22801616.546522364</v>
      </c>
      <c r="N9" s="43">
        <v>22749195.027591757</v>
      </c>
      <c r="O9" s="44">
        <f t="shared" si="0"/>
        <v>250165353.59981215</v>
      </c>
      <c r="U9" s="22"/>
    </row>
    <row r="10" spans="2:21" ht="15.75" x14ac:dyDescent="0.25">
      <c r="B10" s="41">
        <f>k_total_tec_1125!B10</f>
        <v>5</v>
      </c>
      <c r="C10" s="46" t="str">
        <f>k_total_tec_1125!C10</f>
        <v>VITAL</v>
      </c>
      <c r="D10" s="43">
        <v>40950140.63567324</v>
      </c>
      <c r="E10" s="43">
        <v>41112457.6594676</v>
      </c>
      <c r="F10" s="43">
        <v>42782360.825348303</v>
      </c>
      <c r="G10" s="43">
        <v>42801476.999503233</v>
      </c>
      <c r="H10" s="43">
        <v>43660003.350678019</v>
      </c>
      <c r="I10" s="43">
        <v>42470982.05107931</v>
      </c>
      <c r="J10" s="43">
        <v>42091912.02288194</v>
      </c>
      <c r="K10" s="43">
        <v>41080983.513136439</v>
      </c>
      <c r="L10" s="43">
        <v>41893744.863249376</v>
      </c>
      <c r="M10" s="43">
        <v>41625405.315157823</v>
      </c>
      <c r="N10" s="43">
        <v>41570542.997977257</v>
      </c>
      <c r="O10" s="44">
        <f t="shared" si="0"/>
        <v>462040010.23415256</v>
      </c>
      <c r="U10" s="22"/>
    </row>
    <row r="11" spans="2:21" ht="15.75" x14ac:dyDescent="0.25">
      <c r="B11" s="41">
        <f>k_total_tec_1125!B11</f>
        <v>6</v>
      </c>
      <c r="C11" s="46" t="str">
        <f>k_total_tec_1125!C11</f>
        <v>ARIPI</v>
      </c>
      <c r="D11" s="43">
        <v>36147444.850725278</v>
      </c>
      <c r="E11" s="43">
        <v>36079624.711200401</v>
      </c>
      <c r="F11" s="43">
        <v>37401950.110712677</v>
      </c>
      <c r="G11" s="43">
        <v>37775740.685543969</v>
      </c>
      <c r="H11" s="43">
        <v>38610695.561337121</v>
      </c>
      <c r="I11" s="43">
        <v>37406623.902901873</v>
      </c>
      <c r="J11" s="43">
        <v>37048972.679751456</v>
      </c>
      <c r="K11" s="43">
        <v>36082841.085499816</v>
      </c>
      <c r="L11" s="43">
        <v>36976947.049686387</v>
      </c>
      <c r="M11" s="43">
        <v>36712664.060812004</v>
      </c>
      <c r="N11" s="43">
        <v>36752587.73394081</v>
      </c>
      <c r="O11" s="44">
        <f t="shared" si="0"/>
        <v>406996092.43211174</v>
      </c>
      <c r="U11" s="22"/>
    </row>
    <row r="12" spans="2:21" ht="15.75" x14ac:dyDescent="0.25">
      <c r="B12" s="41">
        <f>k_total_tec_1125!B12</f>
        <v>7</v>
      </c>
      <c r="C12" s="46" t="str">
        <f>k_total_tec_1125!C12</f>
        <v>NN</v>
      </c>
      <c r="D12" s="43">
        <v>110916409.57126209</v>
      </c>
      <c r="E12" s="43">
        <v>111276400.40180814</v>
      </c>
      <c r="F12" s="43">
        <v>116821343.05253464</v>
      </c>
      <c r="G12" s="43">
        <v>115809825.93144561</v>
      </c>
      <c r="H12" s="43">
        <v>116961530.66855882</v>
      </c>
      <c r="I12" s="43">
        <v>113614560.76539892</v>
      </c>
      <c r="J12" s="43">
        <v>111969175.06657462</v>
      </c>
      <c r="K12" s="43">
        <v>108441082.55222151</v>
      </c>
      <c r="L12" s="43">
        <v>110912065.12121749</v>
      </c>
      <c r="M12" s="43">
        <v>109857273.87008701</v>
      </c>
      <c r="N12" s="43">
        <v>109913970.85681741</v>
      </c>
      <c r="O12" s="44">
        <f t="shared" si="0"/>
        <v>1236493637.8579261</v>
      </c>
      <c r="U12" s="22"/>
    </row>
    <row r="13" spans="2:21" ht="15.75" thickBot="1" x14ac:dyDescent="0.3">
      <c r="B13" s="109" t="s">
        <v>43</v>
      </c>
      <c r="C13" s="110"/>
      <c r="D13" s="39">
        <f t="shared" ref="D13:O13" si="1">SUM(D6:D12)</f>
        <v>366391155.62341785</v>
      </c>
      <c r="E13" s="39">
        <f t="shared" si="1"/>
        <v>367481434.25414366</v>
      </c>
      <c r="F13" s="39">
        <f t="shared" si="1"/>
        <v>382863204.20120311</v>
      </c>
      <c r="G13" s="39">
        <f t="shared" si="1"/>
        <v>383129853.94932938</v>
      </c>
      <c r="H13" s="39">
        <f t="shared" si="1"/>
        <v>389908824.70041001</v>
      </c>
      <c r="I13" s="39">
        <f t="shared" si="1"/>
        <v>378212357.08073062</v>
      </c>
      <c r="J13" s="39">
        <f t="shared" si="1"/>
        <v>373671049.61041528</v>
      </c>
      <c r="K13" s="39">
        <f t="shared" si="1"/>
        <v>363187589.26290554</v>
      </c>
      <c r="L13" s="39">
        <f t="shared" si="1"/>
        <v>371269934.91810691</v>
      </c>
      <c r="M13" s="39">
        <f t="shared" si="1"/>
        <v>368654551.07933456</v>
      </c>
      <c r="N13" s="39">
        <f t="shared" si="1"/>
        <v>368235485.35967475</v>
      </c>
      <c r="O13" s="40">
        <f t="shared" si="1"/>
        <v>4113005440.0396719</v>
      </c>
      <c r="U13" s="23"/>
    </row>
    <row r="24" spans="4:15" x14ac:dyDescent="0.2">
      <c r="D24" s="26"/>
      <c r="E24" s="26"/>
      <c r="F24" s="26"/>
      <c r="G24" s="26"/>
      <c r="H24" s="26"/>
      <c r="I24" s="26"/>
      <c r="J24" s="26"/>
      <c r="K24" s="26"/>
      <c r="L24" s="26"/>
      <c r="M24" s="26"/>
      <c r="N24" s="26"/>
      <c r="O24" s="4"/>
    </row>
  </sheetData>
  <mergeCells count="16">
    <mergeCell ref="B13:C13"/>
    <mergeCell ref="C3:C5"/>
    <mergeCell ref="D3:D4"/>
    <mergeCell ref="F3:F4"/>
    <mergeCell ref="E3:E4"/>
    <mergeCell ref="B2:O2"/>
    <mergeCell ref="O3:O5"/>
    <mergeCell ref="B3:B5"/>
    <mergeCell ref="K3:K4"/>
    <mergeCell ref="I3:I4"/>
    <mergeCell ref="G3:G4"/>
    <mergeCell ref="N3:N4"/>
    <mergeCell ref="M3:M4"/>
    <mergeCell ref="L3:L4"/>
    <mergeCell ref="J3:J4"/>
    <mergeCell ref="H3:H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7"/>
  <sheetViews>
    <sheetView workbookViewId="0">
      <selection activeCell="F56" sqref="F56"/>
    </sheetView>
  </sheetViews>
  <sheetFormatPr defaultRowHeight="12.75" x14ac:dyDescent="0.2"/>
  <cols>
    <col min="2" max="2" width="10.42578125" bestFit="1" customWidth="1"/>
    <col min="3" max="13" width="14.28515625" bestFit="1" customWidth="1"/>
  </cols>
  <sheetData>
    <row r="1" spans="2:15" ht="13.5" thickBot="1" x14ac:dyDescent="0.25"/>
    <row r="2" spans="2:15" ht="25.5" x14ac:dyDescent="0.2">
      <c r="B2" s="54"/>
      <c r="C2" s="56" t="s">
        <v>160</v>
      </c>
      <c r="D2" s="56" t="s">
        <v>166</v>
      </c>
      <c r="E2" s="56" t="s">
        <v>167</v>
      </c>
      <c r="F2" s="56" t="s">
        <v>172</v>
      </c>
      <c r="G2" s="56" t="s">
        <v>177</v>
      </c>
      <c r="H2" s="56" t="s">
        <v>180</v>
      </c>
      <c r="I2" s="56" t="s">
        <v>185</v>
      </c>
      <c r="J2" s="56" t="s">
        <v>188</v>
      </c>
      <c r="K2" s="56" t="s">
        <v>192</v>
      </c>
      <c r="L2" s="56" t="s">
        <v>197</v>
      </c>
      <c r="M2" s="57" t="s">
        <v>200</v>
      </c>
    </row>
    <row r="3" spans="2:15" ht="15" x14ac:dyDescent="0.25">
      <c r="B3" s="58" t="s">
        <v>151</v>
      </c>
      <c r="C3" s="43">
        <v>366391156</v>
      </c>
      <c r="D3" s="43">
        <v>367481434</v>
      </c>
      <c r="E3" s="43">
        <v>382863204</v>
      </c>
      <c r="F3" s="43">
        <v>383129854</v>
      </c>
      <c r="G3" s="43">
        <v>389908825</v>
      </c>
      <c r="H3" s="43">
        <v>378212357.08073062</v>
      </c>
      <c r="I3" s="43">
        <v>373671050</v>
      </c>
      <c r="J3" s="43">
        <v>363187589.2629056</v>
      </c>
      <c r="K3" s="43">
        <v>371269934.91810691</v>
      </c>
      <c r="L3" s="43">
        <v>368654551</v>
      </c>
      <c r="M3" s="44">
        <v>368235485</v>
      </c>
    </row>
    <row r="4" spans="2:15" ht="15" hidden="1" x14ac:dyDescent="0.25">
      <c r="B4" s="58"/>
      <c r="C4" s="61"/>
      <c r="D4" s="61"/>
      <c r="E4" s="61"/>
      <c r="F4" s="61"/>
      <c r="G4" s="61"/>
      <c r="H4" s="61"/>
      <c r="I4" s="61"/>
      <c r="J4" s="61"/>
      <c r="K4" s="61"/>
      <c r="L4" s="61"/>
      <c r="M4" s="62"/>
    </row>
    <row r="5" spans="2:15" ht="15" x14ac:dyDescent="0.25">
      <c r="B5" s="58" t="s">
        <v>152</v>
      </c>
      <c r="C5" s="43">
        <v>1823675338</v>
      </c>
      <c r="D5" s="43">
        <v>1829138839</v>
      </c>
      <c r="E5" s="43">
        <v>1953865790</v>
      </c>
      <c r="F5" s="43">
        <v>1928100990</v>
      </c>
      <c r="G5" s="43">
        <v>1978241413</v>
      </c>
      <c r="H5" s="43">
        <v>1913300672</v>
      </c>
      <c r="I5" s="43">
        <v>1894325386</v>
      </c>
      <c r="J5" s="43">
        <v>1848225323</v>
      </c>
      <c r="K5" s="43">
        <v>1888241762</v>
      </c>
      <c r="L5" s="43">
        <v>1876857185</v>
      </c>
      <c r="M5" s="44">
        <v>1875091915</v>
      </c>
    </row>
    <row r="6" spans="2:15" ht="15" x14ac:dyDescent="0.25">
      <c r="B6" s="58" t="s">
        <v>153</v>
      </c>
      <c r="C6" s="63">
        <v>4.9774000000000003</v>
      </c>
      <c r="D6" s="63">
        <v>4.9775</v>
      </c>
      <c r="E6" s="63">
        <v>5.1032999999999999</v>
      </c>
      <c r="F6" s="63">
        <v>5.0324999999999998</v>
      </c>
      <c r="G6" s="63">
        <v>5.0735999999999999</v>
      </c>
      <c r="H6" s="63">
        <v>5.0587999999999997</v>
      </c>
      <c r="I6" s="63">
        <v>5.0694999999999997</v>
      </c>
      <c r="J6" s="63">
        <v>5.0888999999999998</v>
      </c>
      <c r="K6" s="63">
        <v>5.0858999999999996</v>
      </c>
      <c r="L6" s="63">
        <v>5.0911</v>
      </c>
      <c r="M6" s="64">
        <v>5.0921000000000003</v>
      </c>
    </row>
    <row r="7" spans="2:15" ht="39" thickBot="1" x14ac:dyDescent="0.25">
      <c r="B7" s="55"/>
      <c r="C7" s="59" t="s">
        <v>161</v>
      </c>
      <c r="D7" s="59" t="s">
        <v>165</v>
      </c>
      <c r="E7" s="59" t="s">
        <v>170</v>
      </c>
      <c r="F7" s="59" t="s">
        <v>174</v>
      </c>
      <c r="G7" s="59" t="s">
        <v>178</v>
      </c>
      <c r="H7" s="59" t="s">
        <v>181</v>
      </c>
      <c r="I7" s="59" t="s">
        <v>186</v>
      </c>
      <c r="J7" s="59" t="s">
        <v>189</v>
      </c>
      <c r="K7" s="59" t="s">
        <v>194</v>
      </c>
      <c r="L7" s="59" t="s">
        <v>198</v>
      </c>
      <c r="M7" s="60" t="s">
        <v>209</v>
      </c>
      <c r="O7" s="25"/>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19"/>
  <sheetViews>
    <sheetView zoomScaleNormal="100" workbookViewId="0">
      <selection activeCell="G22" sqref="G22"/>
    </sheetView>
  </sheetViews>
  <sheetFormatPr defaultRowHeight="12.75" x14ac:dyDescent="0.2"/>
  <cols>
    <col min="2" max="2" width="5.7109375" customWidth="1"/>
    <col min="3" max="3" width="17.85546875" customWidth="1"/>
    <col min="4" max="14" width="16.85546875" customWidth="1"/>
  </cols>
  <sheetData>
    <row r="1" spans="2:14" ht="13.5" thickBot="1" x14ac:dyDescent="0.25"/>
    <row r="2" spans="2:14" s="2" customFormat="1" ht="44.25" customHeight="1" x14ac:dyDescent="0.2">
      <c r="B2" s="96" t="s">
        <v>230</v>
      </c>
      <c r="C2" s="97"/>
      <c r="D2" s="97"/>
      <c r="E2" s="97"/>
      <c r="F2" s="97"/>
      <c r="G2" s="97"/>
      <c r="H2" s="97"/>
      <c r="I2" s="97"/>
      <c r="J2" s="97"/>
      <c r="K2" s="97"/>
      <c r="L2" s="97"/>
      <c r="M2" s="97"/>
      <c r="N2" s="98"/>
    </row>
    <row r="3" spans="2:14" ht="12.75" customHeight="1" x14ac:dyDescent="0.2">
      <c r="B3" s="101" t="s">
        <v>45</v>
      </c>
      <c r="C3" s="95" t="s">
        <v>44</v>
      </c>
      <c r="D3" s="107" t="s">
        <v>157</v>
      </c>
      <c r="E3" s="107" t="s">
        <v>162</v>
      </c>
      <c r="F3" s="107" t="s">
        <v>168</v>
      </c>
      <c r="G3" s="107" t="s">
        <v>171</v>
      </c>
      <c r="H3" s="107" t="s">
        <v>175</v>
      </c>
      <c r="I3" s="107" t="s">
        <v>179</v>
      </c>
      <c r="J3" s="107" t="s">
        <v>183</v>
      </c>
      <c r="K3" s="107" t="s">
        <v>187</v>
      </c>
      <c r="L3" s="107" t="s">
        <v>191</v>
      </c>
      <c r="M3" s="107" t="s">
        <v>195</v>
      </c>
      <c r="N3" s="108" t="s">
        <v>199</v>
      </c>
    </row>
    <row r="4" spans="2:14" ht="21.75" customHeight="1" x14ac:dyDescent="0.2">
      <c r="B4" s="101"/>
      <c r="C4" s="95"/>
      <c r="D4" s="95"/>
      <c r="E4" s="95"/>
      <c r="F4" s="95"/>
      <c r="G4" s="95"/>
      <c r="H4" s="95"/>
      <c r="I4" s="95"/>
      <c r="J4" s="95"/>
      <c r="K4" s="95"/>
      <c r="L4" s="95"/>
      <c r="M4" s="95"/>
      <c r="N4" s="105"/>
    </row>
    <row r="5" spans="2:14" ht="25.5" x14ac:dyDescent="0.2">
      <c r="B5" s="101"/>
      <c r="C5" s="95"/>
      <c r="D5" s="53" t="s">
        <v>231</v>
      </c>
      <c r="E5" s="53" t="s">
        <v>232</v>
      </c>
      <c r="F5" s="53" t="s">
        <v>233</v>
      </c>
      <c r="G5" s="53" t="s">
        <v>234</v>
      </c>
      <c r="H5" s="53" t="s">
        <v>235</v>
      </c>
      <c r="I5" s="53" t="s">
        <v>236</v>
      </c>
      <c r="J5" s="53" t="s">
        <v>237</v>
      </c>
      <c r="K5" s="53" t="s">
        <v>238</v>
      </c>
      <c r="L5" s="53" t="s">
        <v>239</v>
      </c>
      <c r="M5" s="53" t="s">
        <v>240</v>
      </c>
      <c r="N5" s="65" t="s">
        <v>241</v>
      </c>
    </row>
    <row r="6" spans="2:14" ht="15" x14ac:dyDescent="0.25">
      <c r="B6" s="41">
        <f>k_total_tec_1125!B6</f>
        <v>1</v>
      </c>
      <c r="C6" s="42" t="str">
        <f>k_total_tec_1125!C6</f>
        <v>METROPOLITAN LIFE</v>
      </c>
      <c r="D6" s="68">
        <f>sume_euro_1125!D6/evolutie_rp_1125!D5</f>
        <v>44.43868790745087</v>
      </c>
      <c r="E6" s="68">
        <f>sume_euro_1125!E6/evolutie_rp_1125!E5</f>
        <v>44.42573576458048</v>
      </c>
      <c r="F6" s="68">
        <f>sume_euro_1125!F6/evolutie_rp_1125!F5</f>
        <v>46.3685588322152</v>
      </c>
      <c r="G6" s="68">
        <f>sume_euro_1125!G6/evolutie_rp_1125!G5</f>
        <v>46.130652060871832</v>
      </c>
      <c r="H6" s="68">
        <f>sume_euro_1125!H6/evolutie_rp_1125!H5</f>
        <v>46.949629290749698</v>
      </c>
      <c r="I6" s="68">
        <f>sume_euro_1125!I6/evolutie_rp_1125!I5</f>
        <v>45.456243397368766</v>
      </c>
      <c r="J6" s="68">
        <f>sume_euro_1125!J6/evolutie_rp_1125!J5</f>
        <v>44.803943754213378</v>
      </c>
      <c r="K6" s="68">
        <f>sume_euro_1125!K6/evolutie_rp_1125!K5</f>
        <v>43.472231751926898</v>
      </c>
      <c r="L6" s="68">
        <f>sume_euro_1125!L6/evolutie_rp_1125!L5</f>
        <v>44.40657427851481</v>
      </c>
      <c r="M6" s="68">
        <f>sume_euro_1125!M6/evolutie_rp_1125!M5</f>
        <v>43.98757470128804</v>
      </c>
      <c r="N6" s="69">
        <f>sume_euro_1125!N6/evolutie_rp_1125!N5</f>
        <v>43.820490400955961</v>
      </c>
    </row>
    <row r="7" spans="2:14" ht="15" x14ac:dyDescent="0.25">
      <c r="B7" s="45">
        <f>k_total_tec_1125!B7</f>
        <v>2</v>
      </c>
      <c r="C7" s="42" t="str">
        <f>k_total_tec_1125!C7</f>
        <v>AZT VIITORUL TAU</v>
      </c>
      <c r="D7" s="68">
        <f>sume_euro_1125!D7/evolutie_rp_1125!D6</f>
        <v>43.801164656145843</v>
      </c>
      <c r="E7" s="68">
        <f>sume_euro_1125!E7/evolutie_rp_1125!E6</f>
        <v>44.023646126440205</v>
      </c>
      <c r="F7" s="68">
        <f>sume_euro_1125!F7/evolutie_rp_1125!F6</f>
        <v>45.389354579701184</v>
      </c>
      <c r="G7" s="68">
        <f>sume_euro_1125!G7/evolutie_rp_1125!G6</f>
        <v>45.264540277640485</v>
      </c>
      <c r="H7" s="68">
        <f>sume_euro_1125!H7/evolutie_rp_1125!H6</f>
        <v>46.347333211967701</v>
      </c>
      <c r="I7" s="68">
        <f>sume_euro_1125!I7/evolutie_rp_1125!I6</f>
        <v>44.832091655008064</v>
      </c>
      <c r="J7" s="68">
        <f>sume_euro_1125!J7/evolutie_rp_1125!J6</f>
        <v>44.253708203068165</v>
      </c>
      <c r="K7" s="68">
        <f>sume_euro_1125!K7/evolutie_rp_1125!K6</f>
        <v>43.017717147916507</v>
      </c>
      <c r="L7" s="68">
        <f>sume_euro_1125!L7/evolutie_rp_1125!L6</f>
        <v>43.857302240635427</v>
      </c>
      <c r="M7" s="68">
        <f>sume_euro_1125!M7/evolutie_rp_1125!M6</f>
        <v>43.437947901615651</v>
      </c>
      <c r="N7" s="69">
        <f>sume_euro_1125!N7/evolutie_rp_1125!N6</f>
        <v>43.25020049928365</v>
      </c>
    </row>
    <row r="8" spans="2:14" ht="15" x14ac:dyDescent="0.25">
      <c r="B8" s="45">
        <f>k_total_tec_1125!B8</f>
        <v>3</v>
      </c>
      <c r="C8" s="46" t="str">
        <f>k_total_tec_1125!C8</f>
        <v>BCR</v>
      </c>
      <c r="D8" s="68">
        <f>sume_euro_1125!D8/evolutie_rp_1125!D7</f>
        <v>38.70742712858096</v>
      </c>
      <c r="E8" s="68">
        <f>sume_euro_1125!E8/evolutie_rp_1125!E7</f>
        <v>38.755416848243769</v>
      </c>
      <c r="F8" s="68">
        <f>sume_euro_1125!F8/evolutie_rp_1125!F7</f>
        <v>40.108883660883549</v>
      </c>
      <c r="G8" s="68">
        <f>sume_euro_1125!G8/evolutie_rp_1125!G7</f>
        <v>40.81975295470729</v>
      </c>
      <c r="H8" s="68">
        <f>sume_euro_1125!H8/evolutie_rp_1125!H7</f>
        <v>41.276631573498925</v>
      </c>
      <c r="I8" s="68">
        <f>sume_euro_1125!I8/evolutie_rp_1125!I7</f>
        <v>39.960804899950958</v>
      </c>
      <c r="J8" s="68">
        <f>sume_euro_1125!J8/evolutie_rp_1125!J7</f>
        <v>39.482498273882754</v>
      </c>
      <c r="K8" s="68">
        <f>sume_euro_1125!K8/evolutie_rp_1125!K7</f>
        <v>38.368816112174407</v>
      </c>
      <c r="L8" s="68">
        <f>sume_euro_1125!L8/evolutie_rp_1125!L7</f>
        <v>39.158383245568402</v>
      </c>
      <c r="M8" s="68">
        <f>sume_euro_1125!M8/evolutie_rp_1125!M7</f>
        <v>38.836978517240475</v>
      </c>
      <c r="N8" s="69">
        <f>sume_euro_1125!N8/evolutie_rp_1125!N7</f>
        <v>38.59505011981522</v>
      </c>
    </row>
    <row r="9" spans="2:14" ht="15" x14ac:dyDescent="0.25">
      <c r="B9" s="45">
        <f>k_total_tec_1125!B9</f>
        <v>4</v>
      </c>
      <c r="C9" s="46" t="str">
        <f>k_total_tec_1125!C9</f>
        <v>BRD</v>
      </c>
      <c r="D9" s="68">
        <f>sume_euro_1125!D9/evolutie_rp_1125!D8</f>
        <v>37.005649946693062</v>
      </c>
      <c r="E9" s="68">
        <f>sume_euro_1125!E9/evolutie_rp_1125!E8</f>
        <v>36.993455498518578</v>
      </c>
      <c r="F9" s="68">
        <f>sume_euro_1125!F9/evolutie_rp_1125!F8</f>
        <v>38.763428896734759</v>
      </c>
      <c r="G9" s="68">
        <f>sume_euro_1125!G9/evolutie_rp_1125!G8</f>
        <v>38.620903517938935</v>
      </c>
      <c r="H9" s="68">
        <f>sume_euro_1125!H9/evolutie_rp_1125!H8</f>
        <v>39.521188947327403</v>
      </c>
      <c r="I9" s="68">
        <f>sume_euro_1125!I9/evolutie_rp_1125!I8</f>
        <v>38.164277287609835</v>
      </c>
      <c r="J9" s="68">
        <f>sume_euro_1125!J9/evolutie_rp_1125!J8</f>
        <v>37.810805623872703</v>
      </c>
      <c r="K9" s="68">
        <f>sume_euro_1125!K9/evolutie_rp_1125!K8</f>
        <v>36.752409308683589</v>
      </c>
      <c r="L9" s="68">
        <f>sume_euro_1125!L9/evolutie_rp_1125!L8</f>
        <v>37.306816646631049</v>
      </c>
      <c r="M9" s="68">
        <f>sume_euro_1125!M9/evolutie_rp_1125!M8</f>
        <v>37.181782457186685</v>
      </c>
      <c r="N9" s="69">
        <f>sume_euro_1125!N9/evolutie_rp_1125!N8</f>
        <v>36.939146533591874</v>
      </c>
    </row>
    <row r="10" spans="2:14" ht="15" x14ac:dyDescent="0.25">
      <c r="B10" s="45">
        <f>k_total_tec_1125!B10</f>
        <v>5</v>
      </c>
      <c r="C10" s="46" t="str">
        <f>k_total_tec_1125!C10</f>
        <v>VITAL</v>
      </c>
      <c r="D10" s="68">
        <f>sume_euro_1125!D10/evolutie_rp_1125!D9</f>
        <v>38.680230017335901</v>
      </c>
      <c r="E10" s="68">
        <f>sume_euro_1125!E10/evolutie_rp_1125!E9</f>
        <v>38.779922859324927</v>
      </c>
      <c r="F10" s="68">
        <f>sume_euro_1125!F10/evolutie_rp_1125!F9</f>
        <v>40.323589624410261</v>
      </c>
      <c r="G10" s="68">
        <f>sume_euro_1125!G10/evolutie_rp_1125!G9</f>
        <v>40.146282188143779</v>
      </c>
      <c r="H10" s="68">
        <f>sume_euro_1125!H10/evolutie_rp_1125!H9</f>
        <v>40.904396848204996</v>
      </c>
      <c r="I10" s="68">
        <f>sume_euro_1125!I10/evolutie_rp_1125!I9</f>
        <v>39.740826978484407</v>
      </c>
      <c r="J10" s="68">
        <f>sume_euro_1125!J10/evolutie_rp_1125!J9</f>
        <v>39.340993081647724</v>
      </c>
      <c r="K10" s="68">
        <f>sume_euro_1125!K10/evolutie_rp_1125!K9</f>
        <v>38.342414873230801</v>
      </c>
      <c r="L10" s="68">
        <f>sume_euro_1125!L10/evolutie_rp_1125!L9</f>
        <v>39.007828674429092</v>
      </c>
      <c r="M10" s="68">
        <f>sume_euro_1125!M10/evolutie_rp_1125!M9</f>
        <v>38.649078434031495</v>
      </c>
      <c r="N10" s="69">
        <f>sume_euro_1125!N10/evolutie_rp_1125!N9</f>
        <v>38.514566226193693</v>
      </c>
    </row>
    <row r="11" spans="2:14" ht="15" x14ac:dyDescent="0.25">
      <c r="B11" s="45">
        <f>k_total_tec_1125!B11</f>
        <v>6</v>
      </c>
      <c r="C11" s="46" t="str">
        <f>k_total_tec_1125!C11</f>
        <v>ARIPI</v>
      </c>
      <c r="D11" s="68">
        <f>sume_euro_1125!D11/evolutie_rp_1125!D10</f>
        <v>40.25753821476134</v>
      </c>
      <c r="E11" s="68">
        <f>sume_euro_1125!E11/evolutie_rp_1125!E10</f>
        <v>40.113252977617726</v>
      </c>
      <c r="F11" s="68">
        <f>sume_euro_1125!F11/evolutie_rp_1125!F10</f>
        <v>41.540275429555898</v>
      </c>
      <c r="G11" s="68">
        <f>sume_euro_1125!G11/evolutie_rp_1125!G10</f>
        <v>41.712112767403873</v>
      </c>
      <c r="H11" s="68">
        <f>sume_euro_1125!H11/evolutie_rp_1125!H10</f>
        <v>42.56864283483435</v>
      </c>
      <c r="I11" s="68">
        <f>sume_euro_1125!I11/evolutie_rp_1125!I10</f>
        <v>41.172100718294978</v>
      </c>
      <c r="J11" s="68">
        <f>sume_euro_1125!J11/evolutie_rp_1125!J10</f>
        <v>40.718839530078874</v>
      </c>
      <c r="K11" s="68">
        <f>sume_euro_1125!K11/evolutie_rp_1125!K10</f>
        <v>39.58470172346626</v>
      </c>
      <c r="L11" s="68">
        <f>sume_euro_1125!L11/evolutie_rp_1125!L10</f>
        <v>40.443611667366362</v>
      </c>
      <c r="M11" s="68">
        <f>sume_euro_1125!M11/evolutie_rp_1125!M10</f>
        <v>39.983863919672139</v>
      </c>
      <c r="N11" s="69">
        <f>sume_euro_1125!N11/evolutie_rp_1125!N10</f>
        <v>39.920433840956036</v>
      </c>
    </row>
    <row r="12" spans="2:14" ht="15" x14ac:dyDescent="0.25">
      <c r="B12" s="45">
        <f>k_total_tec_1125!B12</f>
        <v>7</v>
      </c>
      <c r="C12" s="46" t="str">
        <f>k_total_tec_1125!C12</f>
        <v>NN</v>
      </c>
      <c r="D12" s="68">
        <f>sume_euro_1125!D12/evolutie_rp_1125!D11</f>
        <v>52.383626408994715</v>
      </c>
      <c r="E12" s="68">
        <f>sume_euro_1125!E12/evolutie_rp_1125!E11</f>
        <v>52.528140332186162</v>
      </c>
      <c r="F12" s="68">
        <f>sume_euro_1125!F12/evolutie_rp_1125!F11</f>
        <v>55.136734912278584</v>
      </c>
      <c r="G12" s="68">
        <f>sume_euro_1125!G12/evolutie_rp_1125!G11</f>
        <v>54.541245286418786</v>
      </c>
      <c r="H12" s="68">
        <f>sume_euro_1125!H12/evolutie_rp_1125!H11</f>
        <v>55.063860092056956</v>
      </c>
      <c r="I12" s="68">
        <f>sume_euro_1125!I12/evolutie_rp_1125!I11</f>
        <v>53.467613068990694</v>
      </c>
      <c r="J12" s="68">
        <f>sume_euro_1125!J12/evolutie_rp_1125!J11</f>
        <v>52.685674052490612</v>
      </c>
      <c r="K12" s="68">
        <f>sume_euro_1125!K12/evolutie_rp_1125!K11</f>
        <v>51.033835486808002</v>
      </c>
      <c r="L12" s="68">
        <f>sume_euro_1125!L12/evolutie_rp_1125!L11</f>
        <v>52.173559172077098</v>
      </c>
      <c r="M12" s="68">
        <f>sume_euro_1125!M12/evolutie_rp_1125!M11</f>
        <v>51.621165611954368</v>
      </c>
      <c r="N12" s="69">
        <f>sume_euro_1125!N12/evolutie_rp_1125!N11</f>
        <v>51.590377930957196</v>
      </c>
    </row>
    <row r="13" spans="2:14" ht="15.75" thickBot="1" x14ac:dyDescent="0.3">
      <c r="B13" s="109" t="s">
        <v>43</v>
      </c>
      <c r="C13" s="110"/>
      <c r="D13" s="66">
        <f>sume_euro_1125!D13/evolutie_rp_1125!D12</f>
        <v>44.065045091201192</v>
      </c>
      <c r="E13" s="66">
        <f>sume_euro_1125!E13/evolutie_rp_1125!E12</f>
        <v>44.143138897204672</v>
      </c>
      <c r="F13" s="66">
        <f>sume_euro_1125!F13/evolutie_rp_1125!F12</f>
        <v>45.959293390625291</v>
      </c>
      <c r="G13" s="66">
        <f>sume_euro_1125!G13/evolutie_rp_1125!G12</f>
        <v>45.794748172336604</v>
      </c>
      <c r="H13" s="66">
        <f>sume_euro_1125!H13/evolutie_rp_1125!H12</f>
        <v>46.556205309819816</v>
      </c>
      <c r="I13" s="66">
        <f>sume_euro_1125!I13/evolutie_rp_1125!I12</f>
        <v>45.108651058143842</v>
      </c>
      <c r="J13" s="66">
        <f>sume_euro_1125!J13/evolutie_rp_1125!J12</f>
        <v>44.527548936185219</v>
      </c>
      <c r="K13" s="66">
        <f>sume_euro_1125!K13/evolutie_rp_1125!K12</f>
        <v>43.234713383208778</v>
      </c>
      <c r="L13" s="66">
        <f>sume_euro_1125!L13/evolutie_rp_1125!L12</f>
        <v>44.111670723507437</v>
      </c>
      <c r="M13" s="66">
        <f>sume_euro_1125!M13/evolutie_rp_1125!M12</f>
        <v>43.686359285424238</v>
      </c>
      <c r="N13" s="67">
        <f>sume_euro_1125!N13/evolutie_rp_1125!N12</f>
        <v>43.548267675608109</v>
      </c>
    </row>
    <row r="18" spans="3:3" ht="18" x14ac:dyDescent="0.25">
      <c r="C18" s="1"/>
    </row>
    <row r="19" spans="3:3" ht="18" x14ac:dyDescent="0.25">
      <c r="C19" s="1"/>
    </row>
  </sheetData>
  <mergeCells count="15">
    <mergeCell ref="B13:C13"/>
    <mergeCell ref="C3:C5"/>
    <mergeCell ref="B3:B5"/>
    <mergeCell ref="J3:J4"/>
    <mergeCell ref="H3:H4"/>
    <mergeCell ref="E3:E4"/>
    <mergeCell ref="F3:F4"/>
    <mergeCell ref="K3:K4"/>
    <mergeCell ref="I3:I4"/>
    <mergeCell ref="G3:G4"/>
    <mergeCell ref="D3:D4"/>
    <mergeCell ref="N3:N4"/>
    <mergeCell ref="M3:M4"/>
    <mergeCell ref="L3:L4"/>
    <mergeCell ref="B2:N2"/>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20" sqref="E20"/>
    </sheetView>
  </sheetViews>
  <sheetFormatPr defaultRowHeight="12.75" x14ac:dyDescent="0.2"/>
  <cols>
    <col min="2" max="2" width="5.42578125" customWidth="1"/>
    <col min="3" max="3" width="18.1406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5.75" customHeight="1" x14ac:dyDescent="0.25">
      <c r="B2" s="96" t="s">
        <v>242</v>
      </c>
      <c r="C2" s="97"/>
      <c r="D2" s="97"/>
      <c r="E2" s="97"/>
      <c r="F2" s="97"/>
      <c r="G2" s="97"/>
      <c r="H2" s="97"/>
      <c r="I2" s="97"/>
      <c r="J2" s="97"/>
      <c r="K2" s="97"/>
      <c r="L2" s="97"/>
      <c r="M2" s="98"/>
      <c r="N2" s="3"/>
      <c r="O2" s="3"/>
    </row>
    <row r="3" spans="2:15" ht="27" customHeight="1" x14ac:dyDescent="0.2">
      <c r="B3" s="101" t="s">
        <v>45</v>
      </c>
      <c r="C3" s="95" t="s">
        <v>44</v>
      </c>
      <c r="D3" s="95" t="s">
        <v>201</v>
      </c>
      <c r="E3" s="95" t="s">
        <v>202</v>
      </c>
      <c r="F3" s="95" t="s">
        <v>203</v>
      </c>
      <c r="G3" s="95" t="s">
        <v>204</v>
      </c>
      <c r="H3" s="95" t="s">
        <v>31</v>
      </c>
      <c r="I3" s="95"/>
      <c r="J3" s="95"/>
      <c r="K3" s="95"/>
      <c r="L3" s="95" t="s">
        <v>205</v>
      </c>
      <c r="M3" s="105" t="s">
        <v>210</v>
      </c>
    </row>
    <row r="4" spans="2:15" ht="84" customHeight="1" x14ac:dyDescent="0.2">
      <c r="B4" s="112"/>
      <c r="C4" s="113"/>
      <c r="D4" s="113"/>
      <c r="E4" s="113"/>
      <c r="F4" s="113"/>
      <c r="G4" s="95"/>
      <c r="H4" s="36" t="s">
        <v>7</v>
      </c>
      <c r="I4" s="36" t="s">
        <v>8</v>
      </c>
      <c r="J4" s="36" t="s">
        <v>36</v>
      </c>
      <c r="K4" s="36" t="s">
        <v>37</v>
      </c>
      <c r="L4" s="113"/>
      <c r="M4" s="114"/>
    </row>
    <row r="5" spans="2:15" ht="15.75" x14ac:dyDescent="0.25">
      <c r="B5" s="41">
        <f>k_total_tec_1125!B6</f>
        <v>1</v>
      </c>
      <c r="C5" s="42" t="str">
        <f>k_total_tec_1125!C6</f>
        <v>METROPOLITAN LIFE</v>
      </c>
      <c r="D5" s="43">
        <v>1166311</v>
      </c>
      <c r="E5" s="61">
        <v>32</v>
      </c>
      <c r="F5" s="43">
        <v>32</v>
      </c>
      <c r="G5" s="43">
        <v>11</v>
      </c>
      <c r="H5" s="43">
        <v>190</v>
      </c>
      <c r="I5" s="43">
        <v>1</v>
      </c>
      <c r="J5" s="43">
        <v>0</v>
      </c>
      <c r="K5" s="43">
        <v>0</v>
      </c>
      <c r="L5" s="43">
        <v>2671</v>
      </c>
      <c r="M5" s="44">
        <f>D5-E5+F5+G5-H5+I5+L5+J5+K5</f>
        <v>1168804</v>
      </c>
      <c r="N5" s="70"/>
      <c r="O5" s="4"/>
    </row>
    <row r="6" spans="2:15" ht="15.75" x14ac:dyDescent="0.25">
      <c r="B6" s="45">
        <f>k_total_tec_1125!B7</f>
        <v>2</v>
      </c>
      <c r="C6" s="42" t="str">
        <f>k_total_tec_1125!C7</f>
        <v>AZT VIITORUL TAU</v>
      </c>
      <c r="D6" s="43">
        <v>1711133</v>
      </c>
      <c r="E6" s="61">
        <v>28</v>
      </c>
      <c r="F6" s="43">
        <v>11</v>
      </c>
      <c r="G6" s="43">
        <v>6</v>
      </c>
      <c r="H6" s="43">
        <v>502</v>
      </c>
      <c r="I6" s="43">
        <v>4</v>
      </c>
      <c r="J6" s="43">
        <v>0</v>
      </c>
      <c r="K6" s="43">
        <v>1</v>
      </c>
      <c r="L6" s="43">
        <v>2671</v>
      </c>
      <c r="M6" s="44">
        <f t="shared" ref="M6:M11" si="0">D6-E6+F6+G6-H6+I6+L6+J6+K6</f>
        <v>1713296</v>
      </c>
      <c r="N6" s="70"/>
      <c r="O6" s="4"/>
    </row>
    <row r="7" spans="2:15" ht="15.75" x14ac:dyDescent="0.25">
      <c r="B7" s="45">
        <f>k_total_tec_1125!B8</f>
        <v>3</v>
      </c>
      <c r="C7" s="46" t="str">
        <f>k_total_tec_1125!C8</f>
        <v>BCR</v>
      </c>
      <c r="D7" s="43">
        <v>824634</v>
      </c>
      <c r="E7" s="61">
        <v>19</v>
      </c>
      <c r="F7" s="43">
        <v>98</v>
      </c>
      <c r="G7" s="43">
        <v>46</v>
      </c>
      <c r="H7" s="43">
        <v>91</v>
      </c>
      <c r="I7" s="43">
        <v>0</v>
      </c>
      <c r="J7" s="43">
        <v>0</v>
      </c>
      <c r="K7" s="43">
        <v>1</v>
      </c>
      <c r="L7" s="43">
        <v>2671</v>
      </c>
      <c r="M7" s="44">
        <f t="shared" si="0"/>
        <v>827340</v>
      </c>
      <c r="N7" s="70"/>
      <c r="O7" s="4"/>
    </row>
    <row r="8" spans="2:15" ht="15.75" x14ac:dyDescent="0.25">
      <c r="B8" s="45">
        <f>k_total_tec_1125!B9</f>
        <v>4</v>
      </c>
      <c r="C8" s="46" t="str">
        <f>k_total_tec_1125!C9</f>
        <v>BRD</v>
      </c>
      <c r="D8" s="43">
        <v>613247</v>
      </c>
      <c r="E8" s="61">
        <v>46</v>
      </c>
      <c r="F8" s="43">
        <v>1</v>
      </c>
      <c r="G8" s="43">
        <v>1</v>
      </c>
      <c r="H8" s="43">
        <v>31</v>
      </c>
      <c r="I8" s="43">
        <v>0</v>
      </c>
      <c r="J8" s="43">
        <v>0</v>
      </c>
      <c r="K8" s="43">
        <v>1</v>
      </c>
      <c r="L8" s="43">
        <v>2683</v>
      </c>
      <c r="M8" s="44">
        <f t="shared" si="0"/>
        <v>615856</v>
      </c>
      <c r="N8" s="70"/>
      <c r="O8" s="4"/>
    </row>
    <row r="9" spans="2:15" ht="15.75" x14ac:dyDescent="0.25">
      <c r="B9" s="45">
        <f>k_total_tec_1125!B10</f>
        <v>5</v>
      </c>
      <c r="C9" s="46" t="str">
        <f>k_total_tec_1125!C10</f>
        <v>VITAL</v>
      </c>
      <c r="D9" s="43">
        <v>1077009</v>
      </c>
      <c r="E9" s="61">
        <v>74</v>
      </c>
      <c r="F9" s="43">
        <v>0</v>
      </c>
      <c r="G9" s="43">
        <v>1</v>
      </c>
      <c r="H9" s="43">
        <v>261</v>
      </c>
      <c r="I9" s="43">
        <v>0</v>
      </c>
      <c r="J9" s="43">
        <v>0</v>
      </c>
      <c r="K9" s="43">
        <v>0</v>
      </c>
      <c r="L9" s="43">
        <v>2671</v>
      </c>
      <c r="M9" s="44">
        <f t="shared" si="0"/>
        <v>1079346</v>
      </c>
      <c r="N9" s="70"/>
      <c r="O9" s="4"/>
    </row>
    <row r="10" spans="2:15" ht="15.75" x14ac:dyDescent="0.25">
      <c r="B10" s="45">
        <f>k_total_tec_1125!B11</f>
        <v>6</v>
      </c>
      <c r="C10" s="46" t="str">
        <f>k_total_tec_1125!C11</f>
        <v>ARIPI</v>
      </c>
      <c r="D10" s="43">
        <v>918187</v>
      </c>
      <c r="E10" s="61">
        <v>18</v>
      </c>
      <c r="F10" s="43">
        <v>12</v>
      </c>
      <c r="G10" s="43">
        <v>4</v>
      </c>
      <c r="H10" s="43">
        <v>210</v>
      </c>
      <c r="I10" s="43">
        <v>0</v>
      </c>
      <c r="J10" s="43">
        <v>0</v>
      </c>
      <c r="K10" s="43">
        <v>0</v>
      </c>
      <c r="L10" s="43">
        <v>2671</v>
      </c>
      <c r="M10" s="44">
        <f t="shared" si="0"/>
        <v>920646</v>
      </c>
      <c r="N10" s="70"/>
      <c r="O10" s="4"/>
    </row>
    <row r="11" spans="2:15" ht="15.75" x14ac:dyDescent="0.25">
      <c r="B11" s="45">
        <f>k_total_tec_1125!B12</f>
        <v>7</v>
      </c>
      <c r="C11" s="46" t="str">
        <f>k_total_tec_1125!C12</f>
        <v>NN</v>
      </c>
      <c r="D11" s="43">
        <v>2128144</v>
      </c>
      <c r="E11" s="61">
        <v>25</v>
      </c>
      <c r="F11" s="43">
        <v>88</v>
      </c>
      <c r="G11" s="43">
        <v>43</v>
      </c>
      <c r="H11" s="43">
        <v>418</v>
      </c>
      <c r="I11" s="43">
        <v>9</v>
      </c>
      <c r="J11" s="43">
        <v>1</v>
      </c>
      <c r="K11" s="43">
        <v>0</v>
      </c>
      <c r="L11" s="43">
        <v>2671</v>
      </c>
      <c r="M11" s="44">
        <f t="shared" si="0"/>
        <v>2130513</v>
      </c>
      <c r="N11" s="71"/>
      <c r="O11" s="4"/>
    </row>
    <row r="12" spans="2:15" ht="15.75" thickBot="1" x14ac:dyDescent="0.3">
      <c r="B12" s="109" t="s">
        <v>43</v>
      </c>
      <c r="C12" s="110"/>
      <c r="D12" s="39">
        <f t="shared" ref="D12:M12" si="1">SUM(D5:D11)</f>
        <v>8438665</v>
      </c>
      <c r="E12" s="39">
        <f t="shared" si="1"/>
        <v>242</v>
      </c>
      <c r="F12" s="39">
        <f t="shared" si="1"/>
        <v>242</v>
      </c>
      <c r="G12" s="39">
        <f t="shared" si="1"/>
        <v>112</v>
      </c>
      <c r="H12" s="39">
        <f t="shared" si="1"/>
        <v>1703</v>
      </c>
      <c r="I12" s="39">
        <f t="shared" si="1"/>
        <v>14</v>
      </c>
      <c r="J12" s="39">
        <f t="shared" si="1"/>
        <v>1</v>
      </c>
      <c r="K12" s="39">
        <f t="shared" si="1"/>
        <v>3</v>
      </c>
      <c r="L12" s="39">
        <f t="shared" si="1"/>
        <v>18709</v>
      </c>
      <c r="M12" s="40">
        <f t="shared" si="1"/>
        <v>8455801</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B2:M2"/>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
  <sheetViews>
    <sheetView workbookViewId="0">
      <selection activeCell="I34" sqref="I34"/>
    </sheetView>
  </sheetViews>
  <sheetFormatPr defaultRowHeight="12.75" x14ac:dyDescent="0.2"/>
  <cols>
    <col min="2" max="12" width="16.140625" customWidth="1"/>
  </cols>
  <sheetData>
    <row r="1" spans="2:12" ht="13.5" thickBot="1" x14ac:dyDescent="0.25"/>
    <row r="2" spans="2:12" ht="25.5" x14ac:dyDescent="0.2">
      <c r="B2" s="72" t="s">
        <v>157</v>
      </c>
      <c r="C2" s="56" t="s">
        <v>162</v>
      </c>
      <c r="D2" s="56" t="s">
        <v>168</v>
      </c>
      <c r="E2" s="56" t="s">
        <v>171</v>
      </c>
      <c r="F2" s="56" t="s">
        <v>175</v>
      </c>
      <c r="G2" s="56" t="s">
        <v>179</v>
      </c>
      <c r="H2" s="56" t="s">
        <v>183</v>
      </c>
      <c r="I2" s="56" t="s">
        <v>187</v>
      </c>
      <c r="J2" s="56" t="s">
        <v>191</v>
      </c>
      <c r="K2" s="56" t="s">
        <v>195</v>
      </c>
      <c r="L2" s="57" t="s">
        <v>199</v>
      </c>
    </row>
    <row r="3" spans="2:12" ht="15.75" thickBot="1" x14ac:dyDescent="0.3">
      <c r="B3" s="73">
        <v>8314780</v>
      </c>
      <c r="C3" s="74">
        <v>8324769</v>
      </c>
      <c r="D3" s="74">
        <v>8330485</v>
      </c>
      <c r="E3" s="74">
        <v>8366240</v>
      </c>
      <c r="F3" s="74">
        <v>8375013</v>
      </c>
      <c r="G3" s="74">
        <v>8384475</v>
      </c>
      <c r="H3" s="74">
        <v>8391907</v>
      </c>
      <c r="I3" s="74">
        <v>8400370</v>
      </c>
      <c r="J3" s="74">
        <v>8416592</v>
      </c>
      <c r="K3" s="74">
        <v>8438665</v>
      </c>
      <c r="L3" s="75">
        <v>8455801</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6"/>
  <sheetViews>
    <sheetView workbookViewId="0">
      <selection activeCell="J33" sqref="J33"/>
    </sheetView>
  </sheetViews>
  <sheetFormatPr defaultRowHeight="12.75" x14ac:dyDescent="0.2"/>
  <cols>
    <col min="2" max="12" width="16.7109375" customWidth="1"/>
  </cols>
  <sheetData>
    <row r="1" spans="2:12" ht="13.5" thickBot="1" x14ac:dyDescent="0.25"/>
    <row r="2" spans="2:12" ht="25.5" x14ac:dyDescent="0.2">
      <c r="B2" s="72" t="s">
        <v>158</v>
      </c>
      <c r="C2" s="56" t="s">
        <v>163</v>
      </c>
      <c r="D2" s="56" t="s">
        <v>168</v>
      </c>
      <c r="E2" s="56" t="s">
        <v>171</v>
      </c>
      <c r="F2" s="56" t="s">
        <v>175</v>
      </c>
      <c r="G2" s="56" t="s">
        <v>179</v>
      </c>
      <c r="H2" s="56" t="s">
        <v>183</v>
      </c>
      <c r="I2" s="56" t="s">
        <v>187</v>
      </c>
      <c r="J2" s="56" t="s">
        <v>191</v>
      </c>
      <c r="K2" s="56" t="s">
        <v>195</v>
      </c>
      <c r="L2" s="57" t="s">
        <v>199</v>
      </c>
    </row>
    <row r="3" spans="2:12" ht="15.75" thickBot="1" x14ac:dyDescent="0.3">
      <c r="B3" s="73">
        <v>4373417</v>
      </c>
      <c r="C3" s="74">
        <v>4386318</v>
      </c>
      <c r="D3" s="74">
        <v>4395143</v>
      </c>
      <c r="E3" s="74">
        <v>4433879</v>
      </c>
      <c r="F3" s="74">
        <v>4445953</v>
      </c>
      <c r="G3" s="74">
        <v>4458786</v>
      </c>
      <c r="H3" s="74">
        <v>4470331</v>
      </c>
      <c r="I3" s="74">
        <v>4484326</v>
      </c>
      <c r="J3" s="74">
        <v>4507001</v>
      </c>
      <c r="K3" s="74">
        <v>4536252</v>
      </c>
      <c r="L3" s="75">
        <v>4554961</v>
      </c>
    </row>
    <row r="6" spans="2:12" x14ac:dyDescent="0.2">
      <c r="B6" s="4"/>
      <c r="C6" s="4"/>
      <c r="D6" s="4"/>
      <c r="E6" s="4"/>
      <c r="F6" s="4"/>
      <c r="G6" s="4"/>
      <c r="H6" s="4"/>
      <c r="I6" s="4"/>
      <c r="J6" s="4"/>
      <c r="K6" s="4"/>
      <c r="L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k_total_tec_1125</vt:lpstr>
      <vt:lpstr>regularizati_1125</vt:lpstr>
      <vt:lpstr>evolutie_rp_1125</vt:lpstr>
      <vt:lpstr>sume_euro_1125</vt:lpstr>
      <vt:lpstr>sume_euro_1125_graf</vt:lpstr>
      <vt:lpstr>evolutie_contrib_1125</vt:lpstr>
      <vt:lpstr>part_fonduri_1125</vt:lpstr>
      <vt:lpstr>evolutie_rp_1125_graf</vt:lpstr>
      <vt:lpstr>evolutie_aleatorii_1125_graf</vt:lpstr>
      <vt:lpstr>participanti_judete_1125</vt:lpstr>
      <vt:lpstr>participanti_jud_dom_1125</vt:lpstr>
      <vt:lpstr>conturi_goale_1125</vt:lpstr>
      <vt:lpstr>rp_sexe_1125</vt:lpstr>
      <vt:lpstr>Sheet2</vt:lpstr>
      <vt:lpstr>rp_varste_sexe_1125</vt:lpstr>
      <vt:lpstr>Sheet1</vt:lpstr>
      <vt:lpstr>evolutie_contrib_1125!Print_Area</vt:lpstr>
      <vt:lpstr>evolutie_rp_1125!Print_Area</vt:lpstr>
      <vt:lpstr>k_total_tec_1125!Print_Area</vt:lpstr>
      <vt:lpstr>part_fonduri_1125!Print_Area</vt:lpstr>
      <vt:lpstr>participanti_judete_1125!Print_Area</vt:lpstr>
      <vt:lpstr>rp_sexe_1125!Print_Area</vt:lpstr>
      <vt:lpstr>rp_varste_sexe_1125!Print_Area</vt:lpstr>
      <vt:lpstr>sume_euro_1125!Print_Area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2026-02-23T10:19:12Z</cp:lastPrinted>
  <dcterms:created xsi:type="dcterms:W3CDTF">2008-08-08T07:39:32Z</dcterms:created>
  <dcterms:modified xsi:type="dcterms:W3CDTF">2026-02-23T10:28:47Z</dcterms:modified>
</cp:coreProperties>
</file>