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5\decembrie 19\"/>
    </mc:Choice>
  </mc:AlternateContent>
  <xr:revisionPtr revIDLastSave="0" documentId="13_ncr:1_{2B2CE316-6196-4BCE-AC5C-3FE0C193EBB4}" xr6:coauthVersionLast="47" xr6:coauthVersionMax="47" xr10:uidLastSave="{00000000-0000-0000-0000-000000000000}"/>
  <bookViews>
    <workbookView xWindow="-120" yWindow="-120" windowWidth="29040" windowHeight="15720" tabRatio="860" xr2:uid="{00000000-000D-0000-FFFF-FFFF00000000}"/>
  </bookViews>
  <sheets>
    <sheet name="k_total_tec_1025" sheetId="23" r:id="rId1"/>
    <sheet name="regularizati_1025" sheetId="31" r:id="rId2"/>
    <sheet name="evolutie_rp_1025" sheetId="1" r:id="rId3"/>
    <sheet name="sume_euro_1025" sheetId="15" r:id="rId4"/>
    <sheet name="sume_euro_1025_graf" sheetId="16" r:id="rId5"/>
    <sheet name="evolutie_contrib_1025" sheetId="25" r:id="rId6"/>
    <sheet name="part_fonduri_1025" sheetId="24" r:id="rId7"/>
    <sheet name="evolutie_rp_1025_graf" sheetId="13" r:id="rId8"/>
    <sheet name="evolutie_aleatorii_1025_graf" sheetId="14" r:id="rId9"/>
    <sheet name="participanti_judete_1025" sheetId="17" r:id="rId10"/>
    <sheet name="participanti_jud_dom_1025" sheetId="32" r:id="rId11"/>
    <sheet name="conturi_goale_1025" sheetId="30" r:id="rId12"/>
    <sheet name="rp_sexe_1025" sheetId="26" r:id="rId13"/>
    <sheet name="Sheet2" sheetId="34" r:id="rId14"/>
    <sheet name="rp_varste_sexe_1025" sheetId="28" r:id="rId15"/>
    <sheet name="rp_varste_sexe_1025_graf" sheetId="29" r:id="rId16"/>
  </sheets>
  <externalReferences>
    <externalReference r:id="rId17"/>
  </externalReferences>
  <definedNames>
    <definedName name="_xlnm.Print_Area" localSheetId="5">evolutie_contrib_1025!$B$2:$M$13</definedName>
    <definedName name="_xlnm.Print_Area" localSheetId="2">evolutie_rp_1025!$B$2:$M$12</definedName>
    <definedName name="_xlnm.Print_Area" localSheetId="0">k_total_tec_1025!$B$2:$K$16</definedName>
    <definedName name="_xlnm.Print_Area" localSheetId="6">part_fonduri_1025!$B$2:$M$12</definedName>
    <definedName name="_xlnm.Print_Area" localSheetId="9">participanti_judete_1025!$B$2:$E$48</definedName>
    <definedName name="_xlnm.Print_Area" localSheetId="12">rp_sexe_1025!$B$2:$F$12</definedName>
    <definedName name="_xlnm.Print_Area" localSheetId="14">rp_varste_sexe_1025!$B$2:$P$14</definedName>
    <definedName name="_xlnm.Print_Area" localSheetId="3">sume_euro_1025!$B$2:$N$13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 i="25" l="1"/>
  <c r="M11" i="25"/>
  <c r="M10" i="25"/>
  <c r="M9" i="25"/>
  <c r="M8" i="25"/>
  <c r="M7" i="25"/>
  <c r="M6" i="25"/>
  <c r="N7" i="15"/>
  <c r="N8" i="15"/>
  <c r="N9" i="15"/>
  <c r="N10" i="15"/>
  <c r="N11" i="15"/>
  <c r="N12" i="15"/>
  <c r="N6" i="15"/>
  <c r="M13" i="15"/>
  <c r="M13" i="25" s="1"/>
  <c r="M12" i="1"/>
  <c r="E8" i="28"/>
  <c r="F8" i="28"/>
  <c r="G8" i="28"/>
  <c r="G14" i="28" s="1"/>
  <c r="H8" i="28"/>
  <c r="D8" i="28" s="1"/>
  <c r="E9" i="28"/>
  <c r="F9" i="28"/>
  <c r="G9" i="28"/>
  <c r="H9" i="28"/>
  <c r="E10" i="28"/>
  <c r="F10" i="28"/>
  <c r="G10" i="28"/>
  <c r="H10" i="28"/>
  <c r="E11" i="28"/>
  <c r="F11" i="28"/>
  <c r="G11" i="28"/>
  <c r="H11" i="28"/>
  <c r="E12" i="28"/>
  <c r="F12" i="28"/>
  <c r="G12" i="28"/>
  <c r="H12" i="28"/>
  <c r="D12" i="28" s="1"/>
  <c r="E13" i="28"/>
  <c r="E14" i="28" s="1"/>
  <c r="F13" i="28"/>
  <c r="G13" i="28"/>
  <c r="H13" i="28"/>
  <c r="L12" i="25"/>
  <c r="L11" i="25"/>
  <c r="L10" i="25"/>
  <c r="L9" i="25"/>
  <c r="L8" i="25"/>
  <c r="L7" i="25"/>
  <c r="L6" i="25"/>
  <c r="L13" i="15"/>
  <c r="L12" i="1"/>
  <c r="L13" i="25" s="1"/>
  <c r="D48" i="17"/>
  <c r="E21" i="17" s="1"/>
  <c r="E18" i="17"/>
  <c r="M7" i="24"/>
  <c r="K12" i="25"/>
  <c r="K11" i="25"/>
  <c r="K10" i="25"/>
  <c r="K9" i="25"/>
  <c r="K8" i="25"/>
  <c r="K7" i="25"/>
  <c r="K6" i="25"/>
  <c r="K13" i="15"/>
  <c r="K12" i="1"/>
  <c r="K13" i="25" s="1"/>
  <c r="D6" i="26"/>
  <c r="D7" i="26"/>
  <c r="D8" i="26"/>
  <c r="D9" i="26"/>
  <c r="D10" i="26"/>
  <c r="D11" i="26"/>
  <c r="J12" i="25"/>
  <c r="J11" i="25"/>
  <c r="J10" i="25"/>
  <c r="J9" i="25"/>
  <c r="J8" i="25"/>
  <c r="J7" i="25"/>
  <c r="J6" i="25"/>
  <c r="J13" i="15"/>
  <c r="J12" i="1"/>
  <c r="J13" i="25" s="1"/>
  <c r="E7" i="28"/>
  <c r="F7" i="28"/>
  <c r="D7" i="28"/>
  <c r="G7" i="28"/>
  <c r="H7" i="28"/>
  <c r="I12" i="25"/>
  <c r="I11" i="25"/>
  <c r="I10" i="25"/>
  <c r="I9" i="25"/>
  <c r="I8" i="25"/>
  <c r="I7" i="25"/>
  <c r="I6" i="25"/>
  <c r="I13" i="15"/>
  <c r="I13" i="25" s="1"/>
  <c r="I12" i="1"/>
  <c r="H12" i="25"/>
  <c r="H11" i="25"/>
  <c r="H10" i="25"/>
  <c r="H9" i="25"/>
  <c r="H8" i="25"/>
  <c r="H7" i="25"/>
  <c r="H6" i="25"/>
  <c r="H13" i="15"/>
  <c r="H12" i="1"/>
  <c r="H13" i="25" s="1"/>
  <c r="G12" i="25"/>
  <c r="G11" i="25"/>
  <c r="G10" i="25"/>
  <c r="G9" i="25"/>
  <c r="G8" i="25"/>
  <c r="G7" i="25"/>
  <c r="G6" i="25"/>
  <c r="G13" i="15"/>
  <c r="G13" i="25" s="1"/>
  <c r="G12" i="1"/>
  <c r="F12" i="25"/>
  <c r="F11" i="25"/>
  <c r="F10" i="25"/>
  <c r="F9" i="25"/>
  <c r="F8" i="25"/>
  <c r="F7" i="25"/>
  <c r="F6" i="25"/>
  <c r="F13" i="15"/>
  <c r="F12" i="1"/>
  <c r="F13" i="25" s="1"/>
  <c r="E12" i="25"/>
  <c r="E11" i="25"/>
  <c r="E10" i="25"/>
  <c r="E9" i="25"/>
  <c r="E8" i="25"/>
  <c r="E7" i="25"/>
  <c r="E6" i="25"/>
  <c r="E13" i="15"/>
  <c r="E12" i="1"/>
  <c r="E13" i="25" s="1"/>
  <c r="D12" i="25"/>
  <c r="D11" i="25"/>
  <c r="D10" i="25"/>
  <c r="D9" i="25"/>
  <c r="D8" i="25"/>
  <c r="D7" i="25"/>
  <c r="D6" i="25"/>
  <c r="D13" i="15"/>
  <c r="D13" i="25" s="1"/>
  <c r="D12" i="1"/>
  <c r="F7" i="31"/>
  <c r="F8" i="31"/>
  <c r="F9" i="31"/>
  <c r="F10" i="31"/>
  <c r="F11" i="31"/>
  <c r="F12" i="31"/>
  <c r="F6" i="31"/>
  <c r="G13" i="31"/>
  <c r="H9" i="31" s="1"/>
  <c r="I8" i="31"/>
  <c r="M5" i="24"/>
  <c r="M6"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E12" i="26"/>
  <c r="F12" i="26"/>
  <c r="K13" i="31"/>
  <c r="J13" i="31"/>
  <c r="D13" i="31"/>
  <c r="E13" i="31"/>
  <c r="F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E17" i="17"/>
  <c r="B7" i="26"/>
  <c r="B9" i="28"/>
  <c r="B8" i="25"/>
  <c r="B7" i="1"/>
  <c r="B7" i="24"/>
  <c r="B8" i="15"/>
  <c r="B6" i="26"/>
  <c r="B7" i="25"/>
  <c r="B8" i="28"/>
  <c r="B6" i="1"/>
  <c r="B6" i="24"/>
  <c r="B7" i="15"/>
  <c r="B8" i="24"/>
  <c r="B8" i="1"/>
  <c r="B8" i="26"/>
  <c r="B9" i="15"/>
  <c r="B9" i="25"/>
  <c r="B10" i="28"/>
  <c r="B9" i="24"/>
  <c r="B11" i="28"/>
  <c r="B10" i="15"/>
  <c r="B9" i="26"/>
  <c r="B10" i="25"/>
  <c r="B9" i="1"/>
  <c r="B11" i="15"/>
  <c r="B10" i="26"/>
  <c r="B11" i="25"/>
  <c r="B10" i="24"/>
  <c r="B12" i="28"/>
  <c r="B10" i="1"/>
  <c r="B11" i="1"/>
  <c r="B13" i="28"/>
  <c r="B11" i="26"/>
  <c r="B12" i="25"/>
  <c r="B12" i="15"/>
  <c r="B11" i="24"/>
  <c r="E10" i="17"/>
  <c r="E22" i="17"/>
  <c r="E31" i="17"/>
  <c r="E19" i="17"/>
  <c r="E35" i="17"/>
  <c r="E26" i="17"/>
  <c r="E5" i="17"/>
  <c r="E11" i="17"/>
  <c r="E32" i="17"/>
  <c r="E48" i="17"/>
  <c r="E25" i="17"/>
  <c r="E13" i="17"/>
  <c r="E44" i="17"/>
  <c r="F14" i="28" l="1"/>
  <c r="D11" i="28"/>
  <c r="H14" i="28"/>
  <c r="D10" i="28"/>
  <c r="D14" i="28" s="1"/>
  <c r="D13" i="28"/>
  <c r="D9" i="28"/>
  <c r="D12" i="26"/>
  <c r="E20" i="17"/>
  <c r="E24" i="17"/>
  <c r="E27" i="17"/>
  <c r="E39" i="17"/>
  <c r="E46" i="17"/>
  <c r="E12" i="17"/>
  <c r="E14" i="17"/>
  <c r="E23" i="17"/>
  <c r="E37" i="17"/>
  <c r="E8" i="17"/>
  <c r="E16" i="17"/>
  <c r="E9" i="17"/>
  <c r="E42" i="17"/>
  <c r="E40" i="17"/>
  <c r="E38" i="17"/>
  <c r="E34" i="17"/>
  <c r="E15" i="17"/>
  <c r="E33" i="17"/>
  <c r="E47" i="17"/>
  <c r="E28" i="17"/>
  <c r="E29" i="17"/>
  <c r="E41" i="17"/>
  <c r="E36" i="17"/>
  <c r="E6" i="17"/>
  <c r="E7" i="17"/>
  <c r="E45" i="17"/>
  <c r="E30" i="17"/>
  <c r="E43" i="17"/>
  <c r="M12" i="24"/>
  <c r="N13" i="15"/>
  <c r="H8" i="31"/>
  <c r="H6" i="31"/>
  <c r="H11" i="31"/>
  <c r="H12" i="31"/>
  <c r="H7" i="31"/>
  <c r="I13" i="31"/>
  <c r="H10" i="31"/>
  <c r="H13" i="31"/>
  <c r="K13" i="23"/>
  <c r="I13" i="23"/>
</calcChain>
</file>

<file path=xl/sharedStrings.xml><?xml version="1.0" encoding="utf-8"?>
<sst xmlns="http://schemas.openxmlformats.org/spreadsheetml/2006/main" count="422" uniqueCount="242">
  <si>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</si>
  <si>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</si>
  <si>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</si>
  <si>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</si>
  <si>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</si>
  <si>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</si>
  <si>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</si>
  <si>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</si>
  <si>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</si>
  <si>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</si>
  <si>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</si>
  <si>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</si>
  <si>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</si>
  <si>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</si>
  <si>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</si>
  <si>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</si>
  <si>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</si>
  <si>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</si>
  <si>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</si>
  <si>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</si>
  <si>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</si>
  <si>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</si>
  <si>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</si>
  <si>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</si>
  <si>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</si>
  <si>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</si>
  <si>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</si>
  <si>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</si>
  <si>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</si>
  <si>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</si>
  <si>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</si>
  <si>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</si>
  <si>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</si>
  <si>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</si>
  <si>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</si>
  <si>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</si>
  <si>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</si>
  <si>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</si>
  <si>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</si>
  <si>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</si>
  <si>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</si>
  <si>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</si>
  <si>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</si>
  <si>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</si>
  <si>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</si>
  <si>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</si>
  <si>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</si>
  <si>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</si>
  <si>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</si>
  <si>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</si>
  <si>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</si>
  <si>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</si>
  <si>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</si>
  <si>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</si>
  <si>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</si>
  <si>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</si>
  <si>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</si>
  <si>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</si>
  <si>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</si>
  <si>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</si>
  <si>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</si>
  <si>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</si>
  <si>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</si>
  <si>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</si>
  <si>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</si>
  <si>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</si>
  <si>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</si>
  <si>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</si>
  <si>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</si>
  <si>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</si>
  <si>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</si>
  <si>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</si>
  <si>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</si>
  <si>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</si>
  <si>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</si>
  <si>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</si>
  <si>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</si>
  <si>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</si>
  <si>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</si>
  <si>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</si>
  <si>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</si>
  <si>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</si>
  <si>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</si>
  <si>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</si>
  <si>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</si>
  <si>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</si>
  <si>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</si>
  <si>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</si>
  <si>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</si>
  <si>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</si>
  <si>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</si>
  <si>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</si>
  <si>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</si>
  <si>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</si>
  <si>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</si>
  <si>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</si>
  <si>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</si>
  <si>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</si>
  <si>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</si>
  <si>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</si>
  <si>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</si>
  <si>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</si>
  <si>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</si>
  <si>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</si>
  <si>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</si>
  <si>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</si>
  <si>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</si>
  <si>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</si>
  <si>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</si>
  <si>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</si>
  <si>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</si>
  <si>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</si>
  <si>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</si>
  <si>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</si>
  <si>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</si>
  <si>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</si>
  <si>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</si>
  <si>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</si>
  <si>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</si>
  <si>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</si>
  <si>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</si>
  <si>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</si>
  <si>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</si>
  <si>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</si>
  <si>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</si>
  <si>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</si>
  <si>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</si>
  <si>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</si>
  <si>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</si>
  <si>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</si>
  <si>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</si>
  <si>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</si>
  <si>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</si>
  <si>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</si>
  <si>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</si>
  <si>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</si>
  <si>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</si>
  <si>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</si>
  <si>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</si>
  <si>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</si>
  <si>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</si>
  <si>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</si>
  <si>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</si>
  <si>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</si>
  <si>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</si>
  <si>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</si>
  <si>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</si>
  <si>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</si>
  <si>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</si>
  <si>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</si>
  <si>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</si>
  <si>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</si>
  <si>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</si>
  <si>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</si>
  <si>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</si>
  <si>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</si>
  <si>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</si>
  <si>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</si>
  <si>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</si>
  <si>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</si>
  <si>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</si>
  <si>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</si>
  <si>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</si>
  <si>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</si>
  <si>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</si>
  <si>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</si>
  <si>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</si>
  <si>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</si>
  <si>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</si>
  <si>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</si>
  <si>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</si>
  <si>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</si>
  <si>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</si>
  <si>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</si>
  <si>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</si>
  <si>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</si>
  <si>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</si>
  <si>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</si>
  <si>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</si>
  <si>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IUNIE 2025</t>
  </si>
  <si>
    <t>Iunie 2025</t>
  </si>
  <si>
    <t xml:space="preserve">1Euro 5,0588 BNR 18/08/2025)              </t>
  </si>
  <si>
    <t>iunie 2025</t>
  </si>
  <si>
    <t>IULIE 2025</t>
  </si>
  <si>
    <t>iulie 2025</t>
  </si>
  <si>
    <t>Iulie 2025</t>
  </si>
  <si>
    <t xml:space="preserve">1Euro 5,0695 BNR 18/09/2025)              </t>
  </si>
  <si>
    <t>AUGUST 2025</t>
  </si>
  <si>
    <t>August 2025</t>
  </si>
  <si>
    <t xml:space="preserve">1Euro 5,0889 BNR 17/10/2025)              </t>
  </si>
  <si>
    <t>august 2025</t>
  </si>
  <si>
    <t>SEPTEMBRIE 2025</t>
  </si>
  <si>
    <t>Septembrie 2025</t>
  </si>
  <si>
    <t>septembrie 2025</t>
  </si>
  <si>
    <t xml:space="preserve">1Euro 5,0859 BNR 18/11/2025)              </t>
  </si>
  <si>
    <t>OCTOMBRIE 2025</t>
  </si>
  <si>
    <t>Numar participanti in Registrul Participantilor la luna de referinta  SEPTEMBRIE 2025</t>
  </si>
  <si>
    <t>Transferuri validate catre alte fonduri la luna de referinta OCTOMBRIE 2025</t>
  </si>
  <si>
    <t>Transferuri validate de la alte fonduri la luna de referinta OCTOMBRIE 2025</t>
  </si>
  <si>
    <t>Acte aderare validate pentru luna de referinta OCTOMBRIE 2025</t>
  </si>
  <si>
    <t>Asigurati repartizati aleatoriu la luna de referinta OCTOMBRIE 2025</t>
  </si>
  <si>
    <t>Numar participanti in Registrul participantilor dupa repartizarea aleatorie la luna de referinta   OCTOMBRIE 2025</t>
  </si>
  <si>
    <t>Numar de participanti pentru care se fac viramente in luna de referinta OCTOMBRIE 2025</t>
  </si>
  <si>
    <t>octombrie 2025</t>
  </si>
  <si>
    <t>Octombrie 2025</t>
  </si>
  <si>
    <t>(BNR 18/12/2025)</t>
  </si>
  <si>
    <t xml:space="preserve">1Euro 5,0911 BNR 18/12/2025)              </t>
  </si>
  <si>
    <t>Situatie centralizatoare
privind numarul participantilor si contributiile virate la fondurile de pensii administrate privat
aferente lunii de referinta 
OCTOMBRIE 2025</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</si>
  <si>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</si>
  <si>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</si>
  <si>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</si>
  <si>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</si>
  <si>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</si>
  <si>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OCTOMBRIE 2025</t>
  </si>
  <si>
    <t>Situatie centralizatoare                
privind valoarea in Euro a viramentelor catre fondurile de pensii administrate privat 
aferente lunilor de referinta 
IANUARIE 2024 - OCTOMBRIE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</si>
  <si>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</si>
  <si>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</si>
  <si>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</si>
  <si>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</si>
  <si>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</si>
  <si>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</si>
  <si>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</si>
  <si>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</si>
  <si>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</si>
  <si>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</si>
  <si>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Situatie centralizatoare               
privind evolutia contributiei medii in Euro la pilonul II a participantilor pana la luna de referinta 
OCTOMBRIE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</si>
  <si>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</si>
  <si>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</si>
  <si>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</si>
  <si>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</si>
  <si>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</si>
  <si>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</si>
  <si>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</si>
  <si>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</si>
  <si>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</si>
  <si>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</si>
  <si>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Situatie centralizatoare               
privind evolutia contributiei medii in Euro la pilonul II a participantilor pana la luna de referinta
 OCTOMBRIE 2025</t>
  </si>
  <si>
    <t>Situatie centralizatoare           
privind repartizarea participantilor dupa judetul 
angajatorului la luna de referinta 
OCTOMBRIE 2025</t>
  </si>
  <si>
    <t>Situatie centralizatoare privind repartizarea participantilor
 dupa judetul de domiciliu pentru care se fac viramente 
la luna de referinta 
OCTOMBRIE 2025</t>
  </si>
  <si>
    <t>Situatie centralizatoare privind numarul de participanti  
care nu figurează cu declaraţii depuse 
in sistemul public de pensii</t>
  </si>
  <si>
    <t>Situatie centralizatoare    
privind repartizarea pe sexe a participantilor    
aferente lunii de referinta 
OCTOMBRIE 2025</t>
  </si>
  <si>
    <t>Situatie centralizatoare              
privind repartizarea pe sexe si varste a participantilor              
aferente lunii de referinta 
OCTOMBRIE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</si>
</sst>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0">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3" fontId="13" fillId="21" borderId="2" xfId="0" applyNumberFormat="1" applyFont="1" applyFill="1" applyBorder="1" applyAlignment="1">
      <alignment horizontal="center" vertical="center" wrapText="1"/>
    </xf>
    <xf numFmtId="0" fontId="2" fillId="20" borderId="4"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9" fillId="0" borderId="0" xfId="0" applyFont="1"/>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0" fillId="0" borderId="5" xfId="0" applyBorder="1"/>
    <xf numFmtId="0" fontId="0" fillId="0" borderId="8" xfId="0" applyBorder="1"/>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5"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10" xfId="25" applyNumberFormat="1" applyFont="1" applyFill="1" applyBorder="1"/>
    <xf numFmtId="0" fontId="12"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0" fillId="0" borderId="0" xfId="0" applyFont="1" applyAlignment="1">
      <alignment vertical="top" wrapText="1"/>
    </xf>
    <xf numFmtId="0" fontId="10" fillId="0" borderId="0" xfId="0" applyFont="1" applyAlignment="1">
      <alignment vertical="top"/>
    </xf>
    <xf numFmtId="0" fontId="10" fillId="0" borderId="0" xfId="0" applyNumberFormat="1" applyFont="1" applyAlignment="1">
      <alignment vertical="top"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OCTOMBRIE 2025
</a:t>
            </a:r>
          </a:p>
        </c:rich>
      </c:tx>
      <c:layout>
        <c:manualLayout>
          <c:xMode val="edge"/>
          <c:yMode val="edge"/>
          <c:x val="0.37438572279305421"/>
          <c:y val="4.418981873841113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20000"/>
                <a:lumOff val="80000"/>
              </a:schemeClr>
            </a:solidFill>
          </c:spPr>
          <c:dPt>
            <c:idx val="0"/>
            <c:bubble3D val="0"/>
            <c:explosion val="8"/>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31D6-4F6A-9317-18A0E440C0EC}"/>
              </c:ext>
            </c:extLst>
          </c:dPt>
          <c:dPt>
            <c:idx val="1"/>
            <c:bubble3D val="0"/>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31D6-4F6A-9317-18A0E440C0EC}"/>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31D6-4F6A-9317-18A0E440C0EC}"/>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1D6-4F6A-9317-18A0E440C0E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rp_sexe_1025!$E$4:$F$4</c:f>
              <c:strCache>
                <c:ptCount val="2"/>
                <c:pt idx="0">
                  <c:v>femei</c:v>
                </c:pt>
                <c:pt idx="1">
                  <c:v>barbati</c:v>
                </c:pt>
              </c:strCache>
            </c:strRef>
          </c:cat>
          <c:val>
            <c:numRef>
              <c:f>rp_sexe_1025!$E$12:$F$12</c:f>
              <c:numCache>
                <c:formatCode>#,##0</c:formatCode>
                <c:ptCount val="2"/>
                <c:pt idx="0">
                  <c:v>4028390</c:v>
                </c:pt>
                <c:pt idx="1">
                  <c:v>4410275</c:v>
                </c:pt>
              </c:numCache>
            </c:numRef>
          </c:val>
          <c:extLst>
            <c:ext xmlns:c16="http://schemas.microsoft.com/office/drawing/2014/chart" uri="{C3380CC4-5D6E-409C-BE32-E72D297353CC}">
              <c16:uniqueId val="{00000002-31D6-4F6A-9317-18A0E440C0EC}"/>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OCTOMBRIE 2025
</a:t>
            </a:r>
          </a:p>
        </c:rich>
      </c:tx>
      <c:layout>
        <c:manualLayout>
          <c:xMode val="edge"/>
          <c:yMode val="edge"/>
          <c:x val="0.31264383363122555"/>
          <c:y val="7.687460617517327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rp_varste_sexe_1025!$E$5:$H$5</c:f>
              <c:strCache>
                <c:ptCount val="4"/>
                <c:pt idx="0">
                  <c:v>15-25 ani</c:v>
                </c:pt>
                <c:pt idx="1">
                  <c:v>25-35 ani</c:v>
                </c:pt>
                <c:pt idx="2">
                  <c:v>35-45 ani</c:v>
                </c:pt>
                <c:pt idx="3">
                  <c:v>peste 45 de ani</c:v>
                </c:pt>
              </c:strCache>
            </c:strRef>
          </c:tx>
          <c:spPr>
            <a:solidFill>
              <a:schemeClr val="accent4">
                <a:lumMod val="20000"/>
                <a:lumOff val="80000"/>
              </a:schemeClr>
            </a:solidFill>
            <a:ln>
              <a:noFill/>
            </a:ln>
            <a:effectLst>
              <a:outerShdw blurRad="40000" dist="23000" dir="5400000" rotWithShape="0">
                <a:srgbClr val="000000">
                  <a:alpha val="35000"/>
                </a:srgbClr>
              </a:outerShdw>
            </a:effectLst>
            <a:sp3d/>
          </c:spPr>
          <c:invertIfNegative val="0"/>
          <c:dLbls>
            <c:dLbl>
              <c:idx val="0"/>
              <c:layout>
                <c:manualLayout>
                  <c:x val="-0.18238345973624465"/>
                  <c:y val="-2.4280745625133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79-4BB3-9083-D35630B314DF}"/>
                </c:ext>
              </c:extLst>
            </c:dLbl>
            <c:dLbl>
              <c:idx val="1"/>
              <c:layout>
                <c:manualLayout>
                  <c:x val="-0.34524979469590839"/>
                  <c:y val="-2.68371463018918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79-4BB3-9083-D35630B314DF}"/>
                </c:ext>
              </c:extLst>
            </c:dLbl>
            <c:dLbl>
              <c:idx val="2"/>
              <c:layout>
                <c:manualLayout>
                  <c:x val="-0.46403800138479623"/>
                  <c:y val="-2.0571672397283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79-4BB3-9083-D35630B314DF}"/>
                </c:ext>
              </c:extLst>
            </c:dLbl>
            <c:dLbl>
              <c:idx val="3"/>
              <c:layout>
                <c:manualLayout>
                  <c:x val="-0.5149710641997971"/>
                  <c:y val="-2.8798952115862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79-4BB3-9083-D35630B314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rp_varste_sexe_1025!$E$5:$H$5</c:f>
              <c:strCache>
                <c:ptCount val="4"/>
                <c:pt idx="0">
                  <c:v>15-25 ani</c:v>
                </c:pt>
                <c:pt idx="1">
                  <c:v>25-35 ani</c:v>
                </c:pt>
                <c:pt idx="2">
                  <c:v>35-45 ani</c:v>
                </c:pt>
                <c:pt idx="3">
                  <c:v>peste 45 de ani</c:v>
                </c:pt>
              </c:strCache>
            </c:strRef>
          </c:cat>
          <c:val>
            <c:numRef>
              <c:f>rp_varste_sexe_1025!$E$14:$H$14</c:f>
              <c:numCache>
                <c:formatCode>#,##0</c:formatCode>
                <c:ptCount val="4"/>
                <c:pt idx="0">
                  <c:v>734152</c:v>
                </c:pt>
                <c:pt idx="1">
                  <c:v>1936345</c:v>
                </c:pt>
                <c:pt idx="2">
                  <c:v>2839934</c:v>
                </c:pt>
                <c:pt idx="3">
                  <c:v>2928234</c:v>
                </c:pt>
              </c:numCache>
            </c:numRef>
          </c:val>
          <c:extLst>
            <c:ext xmlns:c16="http://schemas.microsoft.com/office/drawing/2014/chart" uri="{C3380CC4-5D6E-409C-BE32-E72D297353CC}">
              <c16:uniqueId val="{00000004-C579-4BB3-9083-D35630B314DF}"/>
            </c:ext>
          </c:extLst>
        </c:ser>
        <c:dLbls>
          <c:showLegendKey val="0"/>
          <c:showVal val="0"/>
          <c:showCatName val="0"/>
          <c:showSerName val="0"/>
          <c:showPercent val="0"/>
          <c:showBubbleSize val="0"/>
        </c:dLbls>
        <c:gapWidth val="150"/>
        <c:shape val="box"/>
        <c:axId val="1235374783"/>
        <c:axId val="1"/>
        <c:axId val="0"/>
      </c:bar3DChart>
      <c:catAx>
        <c:axId val="1235374783"/>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235374783"/>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26167</xdr:colOff>
      <xdr:row>31</xdr:row>
      <xdr:rowOff>140924</xdr:rowOff>
    </xdr:to>
    <xdr:pic>
      <xdr:nvPicPr>
        <xdr:cNvPr id="2" name="Picture 1">
          <a:extLst>
            <a:ext uri="{FF2B5EF4-FFF2-40B4-BE49-F238E27FC236}">
              <a16:creationId xmlns:a16="http://schemas.microsoft.com/office/drawing/2014/main" id="{448D0A77-7BD3-442B-8467-90504A9BBDEC}"/>
            </a:ext>
          </a:extLst>
        </xdr:cNvPr>
        <xdr:cNvPicPr>
          <a:picLocks noChangeAspect="1"/>
        </xdr:cNvPicPr>
      </xdr:nvPicPr>
      <xdr:blipFill>
        <a:blip xmlns:r="http://schemas.openxmlformats.org/officeDocument/2006/relationships" r:embed="rId1"/>
        <a:stretch>
          <a:fillRect/>
        </a:stretch>
      </xdr:blipFill>
      <xdr:spPr>
        <a:xfrm>
          <a:off x="609600" y="1552575"/>
          <a:ext cx="7388992" cy="3865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339679</xdr:colOff>
      <xdr:row>24</xdr:row>
      <xdr:rowOff>105079</xdr:rowOff>
    </xdr:to>
    <xdr:pic>
      <xdr:nvPicPr>
        <xdr:cNvPr id="2" name="Picture 1">
          <a:extLst>
            <a:ext uri="{FF2B5EF4-FFF2-40B4-BE49-F238E27FC236}">
              <a16:creationId xmlns:a16="http://schemas.microsoft.com/office/drawing/2014/main" id="{61072BDA-2649-4966-B99E-1424416463FA}"/>
            </a:ext>
          </a:extLst>
        </xdr:cNvPr>
        <xdr:cNvPicPr>
          <a:picLocks noChangeAspect="1"/>
        </xdr:cNvPicPr>
      </xdr:nvPicPr>
      <xdr:blipFill>
        <a:blip xmlns:r="http://schemas.openxmlformats.org/officeDocument/2006/relationships" r:embed="rId1"/>
        <a:stretch>
          <a:fillRect/>
        </a:stretch>
      </xdr:blipFill>
      <xdr:spPr>
        <a:xfrm>
          <a:off x="609600" y="685800"/>
          <a:ext cx="6797629"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25728</xdr:colOff>
      <xdr:row>26</xdr:row>
      <xdr:rowOff>49476</xdr:rowOff>
    </xdr:to>
    <xdr:pic>
      <xdr:nvPicPr>
        <xdr:cNvPr id="2" name="Picture 1">
          <a:extLst>
            <a:ext uri="{FF2B5EF4-FFF2-40B4-BE49-F238E27FC236}">
              <a16:creationId xmlns:a16="http://schemas.microsoft.com/office/drawing/2014/main" id="{8C69624D-21EB-4894-A65A-8EE035735118}"/>
            </a:ext>
          </a:extLst>
        </xdr:cNvPr>
        <xdr:cNvPicPr>
          <a:picLocks noChangeAspect="1"/>
        </xdr:cNvPicPr>
      </xdr:nvPicPr>
      <xdr:blipFill>
        <a:blip xmlns:r="http://schemas.openxmlformats.org/officeDocument/2006/relationships" r:embed="rId1"/>
        <a:stretch>
          <a:fillRect/>
        </a:stretch>
      </xdr:blipFill>
      <xdr:spPr>
        <a:xfrm>
          <a:off x="609600" y="685800"/>
          <a:ext cx="6712278" cy="37737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2371587" name="Chart 1">
          <a:extLst>
            <a:ext uri="{FF2B5EF4-FFF2-40B4-BE49-F238E27FC236}">
              <a16:creationId xmlns:a16="http://schemas.microsoft.com/office/drawing/2014/main" id="{276ACB82-0649-4F3F-99F8-5CCEE1804F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457200</xdr:colOff>
      <xdr:row>31</xdr:row>
      <xdr:rowOff>28575</xdr:rowOff>
    </xdr:to>
    <xdr:graphicFrame macro="">
      <xdr:nvGraphicFramePr>
        <xdr:cNvPr id="9767" name="Chart 1">
          <a:extLst>
            <a:ext uri="{FF2B5EF4-FFF2-40B4-BE49-F238E27FC236}">
              <a16:creationId xmlns:a16="http://schemas.microsoft.com/office/drawing/2014/main" id="{3B9F0791-FE95-4CD1-BA94-578E3E01B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19" sqref="E19"/>
    </sheetView>
  </sheetViews>
  <sheetFormatPr defaultRowHeight="12.75" x14ac:dyDescent="0.2"/>
  <cols>
    <col min="2" max="2" width="6.28515625" customWidth="1"/>
    <col min="3" max="3" width="17.710937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5.5" customHeight="1" x14ac:dyDescent="0.2">
      <c r="B2" s="95" t="s">
        <v>207</v>
      </c>
      <c r="C2" s="96"/>
      <c r="D2" s="96"/>
      <c r="E2" s="96"/>
      <c r="F2" s="96"/>
      <c r="G2" s="96"/>
      <c r="H2" s="96"/>
      <c r="I2" s="96"/>
      <c r="J2" s="96"/>
      <c r="K2" s="97"/>
    </row>
    <row r="3" spans="2:11" s="5" customFormat="1" ht="76.5" customHeight="1" x14ac:dyDescent="0.2">
      <c r="B3" s="100" t="s">
        <v>45</v>
      </c>
      <c r="C3" s="94" t="s">
        <v>29</v>
      </c>
      <c r="D3" s="94" t="s">
        <v>139</v>
      </c>
      <c r="E3" s="94" t="s">
        <v>154</v>
      </c>
      <c r="F3" s="94" t="s">
        <v>155</v>
      </c>
      <c r="G3" s="94"/>
      <c r="H3" s="94"/>
      <c r="I3" s="94" t="s">
        <v>156</v>
      </c>
      <c r="J3" s="98" t="s">
        <v>0</v>
      </c>
      <c r="K3" s="99" t="s">
        <v>1</v>
      </c>
    </row>
    <row r="4" spans="2:11" s="5" customFormat="1" ht="56.25" customHeight="1" x14ac:dyDescent="0.2">
      <c r="B4" s="100" t="s">
        <v>45</v>
      </c>
      <c r="C4" s="94"/>
      <c r="D4" s="94"/>
      <c r="E4" s="94"/>
      <c r="F4" s="34" t="s">
        <v>43</v>
      </c>
      <c r="G4" s="34" t="s">
        <v>2</v>
      </c>
      <c r="H4" s="34" t="s">
        <v>3</v>
      </c>
      <c r="I4" s="94"/>
      <c r="J4" s="98"/>
      <c r="K4" s="99"/>
    </row>
    <row r="5" spans="2:11" s="6" customFormat="1" ht="13.5" hidden="1" customHeight="1" x14ac:dyDescent="0.2">
      <c r="B5" s="26"/>
      <c r="C5" s="24"/>
      <c r="D5" s="25" t="s">
        <v>144</v>
      </c>
      <c r="E5" s="25" t="s">
        <v>10</v>
      </c>
      <c r="F5" s="25" t="s">
        <v>11</v>
      </c>
      <c r="G5" s="25" t="s">
        <v>12</v>
      </c>
      <c r="H5" s="25" t="s">
        <v>13</v>
      </c>
      <c r="I5" s="24"/>
      <c r="J5" s="31" t="s">
        <v>14</v>
      </c>
      <c r="K5" s="33"/>
    </row>
    <row r="6" spans="2:11" ht="15" x14ac:dyDescent="0.25">
      <c r="B6" s="39">
        <v>1</v>
      </c>
      <c r="C6" s="40" t="s">
        <v>39</v>
      </c>
      <c r="D6" s="41">
        <v>1166311</v>
      </c>
      <c r="E6" s="41">
        <v>1233107</v>
      </c>
      <c r="F6" s="41">
        <v>261189682</v>
      </c>
      <c r="G6" s="41">
        <v>255480932</v>
      </c>
      <c r="H6" s="41">
        <v>5708750</v>
      </c>
      <c r="I6" s="41">
        <f t="shared" ref="I6:I12" si="0">F6/$C$15</f>
        <v>51303192.237433955</v>
      </c>
      <c r="J6" s="41">
        <v>5378301078</v>
      </c>
      <c r="K6" s="42">
        <f t="shared" ref="K6:K12" si="1">J6/$C$15</f>
        <v>1056412381.9999608</v>
      </c>
    </row>
    <row r="7" spans="2:11" ht="15" x14ac:dyDescent="0.25">
      <c r="B7" s="43">
        <v>2</v>
      </c>
      <c r="C7" s="40" t="s">
        <v>4</v>
      </c>
      <c r="D7" s="41">
        <v>1711133</v>
      </c>
      <c r="E7" s="41">
        <v>1811483</v>
      </c>
      <c r="F7" s="41">
        <v>378411821</v>
      </c>
      <c r="G7" s="41">
        <v>371206573</v>
      </c>
      <c r="H7" s="41">
        <v>7205248</v>
      </c>
      <c r="I7" s="41">
        <f t="shared" si="0"/>
        <v>74328106.106735289</v>
      </c>
      <c r="J7" s="41">
        <v>7814484637</v>
      </c>
      <c r="K7" s="42">
        <f t="shared" si="1"/>
        <v>1534930493.802911</v>
      </c>
    </row>
    <row r="8" spans="2:11" ht="15" x14ac:dyDescent="0.25">
      <c r="B8" s="43">
        <v>3</v>
      </c>
      <c r="C8" s="44" t="s">
        <v>41</v>
      </c>
      <c r="D8" s="41">
        <v>824634</v>
      </c>
      <c r="E8" s="41">
        <v>863829</v>
      </c>
      <c r="F8" s="41">
        <v>163049060</v>
      </c>
      <c r="G8" s="41">
        <v>158893152</v>
      </c>
      <c r="H8" s="41">
        <v>4155908</v>
      </c>
      <c r="I8" s="41">
        <f t="shared" si="0"/>
        <v>32026292.942586083</v>
      </c>
      <c r="J8" s="41">
        <v>3344963770</v>
      </c>
      <c r="K8" s="42">
        <f t="shared" si="1"/>
        <v>657021816.50330973</v>
      </c>
    </row>
    <row r="9" spans="2:11" ht="15" x14ac:dyDescent="0.25">
      <c r="B9" s="43">
        <v>4</v>
      </c>
      <c r="C9" s="44" t="s">
        <v>42</v>
      </c>
      <c r="D9" s="41">
        <v>613247</v>
      </c>
      <c r="E9" s="41">
        <v>639795</v>
      </c>
      <c r="F9" s="41">
        <v>116085310</v>
      </c>
      <c r="G9" s="41">
        <v>112283838</v>
      </c>
      <c r="H9" s="41">
        <v>3801472</v>
      </c>
      <c r="I9" s="41">
        <f t="shared" si="0"/>
        <v>22801616.546522364</v>
      </c>
      <c r="J9" s="41">
        <v>2363773161</v>
      </c>
      <c r="K9" s="42">
        <f t="shared" si="1"/>
        <v>464295174.12739879</v>
      </c>
    </row>
    <row r="10" spans="2:11" ht="15" x14ac:dyDescent="0.25">
      <c r="B10" s="43">
        <v>5</v>
      </c>
      <c r="C10" s="44" t="s">
        <v>5</v>
      </c>
      <c r="D10" s="41">
        <v>1077009</v>
      </c>
      <c r="E10" s="41">
        <v>1129759</v>
      </c>
      <c r="F10" s="41">
        <v>211919101</v>
      </c>
      <c r="G10" s="41">
        <v>207053606</v>
      </c>
      <c r="H10" s="41">
        <v>4865495</v>
      </c>
      <c r="I10" s="41">
        <f t="shared" si="0"/>
        <v>41625405.315157823</v>
      </c>
      <c r="J10" s="41">
        <v>4358805117</v>
      </c>
      <c r="K10" s="42">
        <f t="shared" si="1"/>
        <v>856161756.20199955</v>
      </c>
    </row>
    <row r="11" spans="2:11" ht="15" x14ac:dyDescent="0.25">
      <c r="B11" s="43">
        <v>6</v>
      </c>
      <c r="C11" s="44" t="s">
        <v>6</v>
      </c>
      <c r="D11" s="41">
        <v>918187</v>
      </c>
      <c r="E11" s="41">
        <v>964951</v>
      </c>
      <c r="F11" s="41">
        <v>186907844</v>
      </c>
      <c r="G11" s="41">
        <v>182650769</v>
      </c>
      <c r="H11" s="41">
        <v>4257075</v>
      </c>
      <c r="I11" s="41">
        <f t="shared" si="0"/>
        <v>36712664.060812004</v>
      </c>
      <c r="J11" s="41">
        <v>3845093818</v>
      </c>
      <c r="K11" s="42">
        <f t="shared" si="1"/>
        <v>755257963.50494003</v>
      </c>
    </row>
    <row r="12" spans="2:11" ht="15" x14ac:dyDescent="0.25">
      <c r="B12" s="43">
        <v>7</v>
      </c>
      <c r="C12" s="44" t="s">
        <v>38</v>
      </c>
      <c r="D12" s="41">
        <v>2128144</v>
      </c>
      <c r="E12" s="41">
        <v>2272722</v>
      </c>
      <c r="F12" s="41">
        <v>559294367</v>
      </c>
      <c r="G12" s="41">
        <v>550490157</v>
      </c>
      <c r="H12" s="41">
        <v>8804210</v>
      </c>
      <c r="I12" s="41">
        <f t="shared" si="0"/>
        <v>109857273.87008701</v>
      </c>
      <c r="J12" s="41">
        <v>11588816707</v>
      </c>
      <c r="K12" s="42">
        <f t="shared" si="1"/>
        <v>2276289349.4529672</v>
      </c>
    </row>
    <row r="13" spans="2:11" ht="15.75" thickBot="1" x14ac:dyDescent="0.3">
      <c r="B13" s="35" t="s">
        <v>46</v>
      </c>
      <c r="C13" s="36"/>
      <c r="D13" s="37">
        <f t="shared" ref="D13:K13" si="2">SUM(D6:D12)</f>
        <v>8438665</v>
      </c>
      <c r="E13" s="37">
        <f t="shared" si="2"/>
        <v>8915646</v>
      </c>
      <c r="F13" s="37">
        <f t="shared" si="2"/>
        <v>1876857185</v>
      </c>
      <c r="G13" s="37">
        <f t="shared" si="2"/>
        <v>1838059027</v>
      </c>
      <c r="H13" s="37">
        <f t="shared" si="2"/>
        <v>38798158</v>
      </c>
      <c r="I13" s="37">
        <f t="shared" si="2"/>
        <v>368654551.07933456</v>
      </c>
      <c r="J13" s="37">
        <f t="shared" si="2"/>
        <v>38694238288</v>
      </c>
      <c r="K13" s="38">
        <f t="shared" si="2"/>
        <v>7600368935.5934868</v>
      </c>
    </row>
    <row r="15" spans="2:11" s="13" customFormat="1" x14ac:dyDescent="0.2">
      <c r="B15" s="45" t="s">
        <v>208</v>
      </c>
      <c r="C15" s="46">
        <v>5.0911</v>
      </c>
      <c r="J15" s="14"/>
      <c r="K15" s="14"/>
    </row>
    <row r="16" spans="2:11" x14ac:dyDescent="0.2">
      <c r="B16" s="47"/>
      <c r="C16" s="47" t="s">
        <v>205</v>
      </c>
    </row>
    <row r="17" spans="2:7" x14ac:dyDescent="0.2">
      <c r="B17" s="13"/>
      <c r="C17" s="48"/>
      <c r="G17" s="20"/>
    </row>
    <row r="18" spans="2:7" x14ac:dyDescent="0.2">
      <c r="G18" s="20"/>
    </row>
    <row r="19" spans="2:7" x14ac:dyDescent="0.2">
      <c r="G19" s="20"/>
    </row>
    <row r="20" spans="2:7" x14ac:dyDescent="0.2">
      <c r="G20" s="20"/>
    </row>
    <row r="21" spans="2:7" x14ac:dyDescent="0.2">
      <c r="G21" s="20"/>
    </row>
    <row r="22" spans="2:7" x14ac:dyDescent="0.2">
      <c r="G22" s="20"/>
    </row>
    <row r="23" spans="2:7" x14ac:dyDescent="0.2">
      <c r="G23" s="20"/>
    </row>
    <row r="24" spans="2:7" x14ac:dyDescent="0.2">
      <c r="G24" s="20"/>
    </row>
    <row r="25" spans="2:7" x14ac:dyDescent="0.2">
      <c r="G25" s="20"/>
    </row>
    <row r="26" spans="2:7" x14ac:dyDescent="0.2">
      <c r="G26" s="20"/>
    </row>
    <row r="27" spans="2:7" x14ac:dyDescent="0.2">
      <c r="G27" s="20"/>
    </row>
    <row r="28" spans="2:7" x14ac:dyDescent="0.2">
      <c r="G28" s="20"/>
    </row>
    <row r="29" spans="2:7" x14ac:dyDescent="0.2">
      <c r="G29" s="20"/>
    </row>
    <row r="30" spans="2:7" x14ac:dyDescent="0.2">
      <c r="G30" s="20"/>
    </row>
    <row r="31" spans="2:7" x14ac:dyDescent="0.2">
      <c r="G31" s="20"/>
    </row>
  </sheetData>
  <mergeCells count="9">
    <mergeCell ref="C3:C4"/>
    <mergeCell ref="D3:D4"/>
    <mergeCell ref="E3:E4"/>
    <mergeCell ref="B2:K2"/>
    <mergeCell ref="J3:J4"/>
    <mergeCell ref="F3:H3"/>
    <mergeCell ref="K3:K4"/>
    <mergeCell ref="I3:I4"/>
    <mergeCell ref="B3:B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J19" sqref="J19"/>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7.75" customHeight="1" x14ac:dyDescent="0.2">
      <c r="B2" s="117" t="s">
        <v>237</v>
      </c>
      <c r="C2" s="118"/>
      <c r="D2" s="118"/>
      <c r="E2" s="119"/>
    </row>
    <row r="3" spans="2:5" x14ac:dyDescent="0.2">
      <c r="B3" s="113" t="s">
        <v>47</v>
      </c>
      <c r="C3" s="114"/>
      <c r="D3" s="114" t="s">
        <v>48</v>
      </c>
      <c r="E3" s="115"/>
    </row>
    <row r="4" spans="2:5" x14ac:dyDescent="0.2">
      <c r="B4" s="77" t="s">
        <v>49</v>
      </c>
      <c r="C4" s="78" t="s">
        <v>50</v>
      </c>
      <c r="D4" s="78" t="s">
        <v>51</v>
      </c>
      <c r="E4" s="79" t="s">
        <v>52</v>
      </c>
    </row>
    <row r="5" spans="2:5" ht="15.75" x14ac:dyDescent="0.25">
      <c r="B5" s="80"/>
      <c r="C5" s="81" t="s">
        <v>53</v>
      </c>
      <c r="D5" s="41">
        <v>73907</v>
      </c>
      <c r="E5" s="82">
        <f t="shared" ref="E5:E48" si="0">D5/$D$48</f>
        <v>8.7581388762322E-3</v>
      </c>
    </row>
    <row r="6" spans="2:5" ht="15.75" x14ac:dyDescent="0.25">
      <c r="B6" s="80" t="s">
        <v>54</v>
      </c>
      <c r="C6" s="81" t="s">
        <v>55</v>
      </c>
      <c r="D6" s="41">
        <v>67845</v>
      </c>
      <c r="E6" s="82">
        <f t="shared" si="0"/>
        <v>8.0397788038747836E-3</v>
      </c>
    </row>
    <row r="7" spans="2:5" ht="15.75" x14ac:dyDescent="0.25">
      <c r="B7" s="80" t="s">
        <v>56</v>
      </c>
      <c r="C7" s="81" t="s">
        <v>57</v>
      </c>
      <c r="D7" s="41">
        <v>96820</v>
      </c>
      <c r="E7" s="82">
        <f t="shared" si="0"/>
        <v>1.1473378786810474E-2</v>
      </c>
    </row>
    <row r="8" spans="2:5" ht="15.75" x14ac:dyDescent="0.25">
      <c r="B8" s="80" t="s">
        <v>58</v>
      </c>
      <c r="C8" s="81" t="s">
        <v>59</v>
      </c>
      <c r="D8" s="41">
        <v>118069</v>
      </c>
      <c r="E8" s="82">
        <f t="shared" si="0"/>
        <v>1.3991431109067608E-2</v>
      </c>
    </row>
    <row r="9" spans="2:5" ht="15.75" x14ac:dyDescent="0.25">
      <c r="B9" s="80" t="s">
        <v>60</v>
      </c>
      <c r="C9" s="81" t="s">
        <v>61</v>
      </c>
      <c r="D9" s="41">
        <v>104998</v>
      </c>
      <c r="E9" s="82">
        <f t="shared" si="0"/>
        <v>1.2442489422201261E-2</v>
      </c>
    </row>
    <row r="10" spans="2:5" ht="15.75" x14ac:dyDescent="0.25">
      <c r="B10" s="80" t="s">
        <v>62</v>
      </c>
      <c r="C10" s="81" t="s">
        <v>63</v>
      </c>
      <c r="D10" s="41">
        <v>160815</v>
      </c>
      <c r="E10" s="82">
        <f t="shared" si="0"/>
        <v>1.9056924288379736E-2</v>
      </c>
    </row>
    <row r="11" spans="2:5" ht="15.75" x14ac:dyDescent="0.25">
      <c r="B11" s="80" t="s">
        <v>64</v>
      </c>
      <c r="C11" s="81" t="s">
        <v>65</v>
      </c>
      <c r="D11" s="41">
        <v>71132</v>
      </c>
      <c r="E11" s="82">
        <f t="shared" si="0"/>
        <v>8.4292953921028986E-3</v>
      </c>
    </row>
    <row r="12" spans="2:5" ht="15.75" x14ac:dyDescent="0.25">
      <c r="B12" s="80" t="s">
        <v>66</v>
      </c>
      <c r="C12" s="81" t="s">
        <v>67</v>
      </c>
      <c r="D12" s="41">
        <v>59228</v>
      </c>
      <c r="E12" s="82">
        <f t="shared" si="0"/>
        <v>7.0186457218055229E-3</v>
      </c>
    </row>
    <row r="13" spans="2:5" ht="15.75" x14ac:dyDescent="0.25">
      <c r="B13" s="80" t="s">
        <v>68</v>
      </c>
      <c r="C13" s="81" t="s">
        <v>69</v>
      </c>
      <c r="D13" s="41">
        <v>136639</v>
      </c>
      <c r="E13" s="82">
        <f t="shared" si="0"/>
        <v>1.6192016154213968E-2</v>
      </c>
    </row>
    <row r="14" spans="2:5" ht="15.75" x14ac:dyDescent="0.25">
      <c r="B14" s="80" t="s">
        <v>70</v>
      </c>
      <c r="C14" s="81" t="s">
        <v>71</v>
      </c>
      <c r="D14" s="41">
        <v>45108</v>
      </c>
      <c r="E14" s="82">
        <f t="shared" si="0"/>
        <v>5.3453952728304771E-3</v>
      </c>
    </row>
    <row r="15" spans="2:5" ht="15.75" x14ac:dyDescent="0.25">
      <c r="B15" s="80" t="s">
        <v>72</v>
      </c>
      <c r="C15" s="81" t="s">
        <v>73</v>
      </c>
      <c r="D15" s="41">
        <v>69437</v>
      </c>
      <c r="E15" s="82">
        <f t="shared" si="0"/>
        <v>8.2284342369320258E-3</v>
      </c>
    </row>
    <row r="16" spans="2:5" ht="15.75" x14ac:dyDescent="0.25">
      <c r="B16" s="80" t="s">
        <v>74</v>
      </c>
      <c r="C16" s="81" t="s">
        <v>75</v>
      </c>
      <c r="D16" s="41">
        <v>46141</v>
      </c>
      <c r="E16" s="82">
        <f t="shared" si="0"/>
        <v>5.467808000436088E-3</v>
      </c>
    </row>
    <row r="17" spans="2:5" ht="15.75" x14ac:dyDescent="0.25">
      <c r="B17" s="80" t="s">
        <v>76</v>
      </c>
      <c r="C17" s="81" t="s">
        <v>77</v>
      </c>
      <c r="D17" s="41">
        <v>227269</v>
      </c>
      <c r="E17" s="82">
        <f t="shared" si="0"/>
        <v>2.6931866592642319E-2</v>
      </c>
    </row>
    <row r="18" spans="2:5" ht="15.75" x14ac:dyDescent="0.25">
      <c r="B18" s="80" t="s">
        <v>78</v>
      </c>
      <c r="C18" s="81" t="s">
        <v>79</v>
      </c>
      <c r="D18" s="41">
        <v>182116</v>
      </c>
      <c r="E18" s="82">
        <f t="shared" si="0"/>
        <v>2.1581138722771908E-2</v>
      </c>
    </row>
    <row r="19" spans="2:5" ht="15.75" x14ac:dyDescent="0.25">
      <c r="B19" s="80" t="s">
        <v>80</v>
      </c>
      <c r="C19" s="81" t="s">
        <v>81</v>
      </c>
      <c r="D19" s="41">
        <v>55907</v>
      </c>
      <c r="E19" s="82">
        <f t="shared" si="0"/>
        <v>6.6251000602583461E-3</v>
      </c>
    </row>
    <row r="20" spans="2:5" ht="15.75" x14ac:dyDescent="0.25">
      <c r="B20" s="80" t="s">
        <v>82</v>
      </c>
      <c r="C20" s="81" t="s">
        <v>83</v>
      </c>
      <c r="D20" s="41">
        <v>67076</v>
      </c>
      <c r="E20" s="82">
        <f t="shared" si="0"/>
        <v>7.9486506455701232E-3</v>
      </c>
    </row>
    <row r="21" spans="2:5" ht="15.75" x14ac:dyDescent="0.25">
      <c r="B21" s="80" t="s">
        <v>84</v>
      </c>
      <c r="C21" s="81" t="s">
        <v>85</v>
      </c>
      <c r="D21" s="41">
        <v>131052</v>
      </c>
      <c r="E21" s="82">
        <f t="shared" si="0"/>
        <v>1.5529944606166971E-2</v>
      </c>
    </row>
    <row r="22" spans="2:5" ht="15.75" x14ac:dyDescent="0.25">
      <c r="B22" s="80" t="s">
        <v>86</v>
      </c>
      <c r="C22" s="81" t="s">
        <v>87</v>
      </c>
      <c r="D22" s="41">
        <v>122270</v>
      </c>
      <c r="E22" s="82">
        <f t="shared" si="0"/>
        <v>1.4489258668284617E-2</v>
      </c>
    </row>
    <row r="23" spans="2:5" ht="15.75" x14ac:dyDescent="0.25">
      <c r="B23" s="80" t="s">
        <v>88</v>
      </c>
      <c r="C23" s="81" t="s">
        <v>89</v>
      </c>
      <c r="D23" s="41">
        <v>67150</v>
      </c>
      <c r="E23" s="82">
        <f t="shared" si="0"/>
        <v>7.9574198051469043E-3</v>
      </c>
    </row>
    <row r="24" spans="2:5" ht="15.75" x14ac:dyDescent="0.25">
      <c r="B24" s="80" t="s">
        <v>90</v>
      </c>
      <c r="C24" s="81" t="s">
        <v>91</v>
      </c>
      <c r="D24" s="41">
        <v>103984</v>
      </c>
      <c r="E24" s="82">
        <f t="shared" si="0"/>
        <v>1.2322328235568067E-2</v>
      </c>
    </row>
    <row r="25" spans="2:5" ht="15.75" x14ac:dyDescent="0.25">
      <c r="B25" s="80" t="s">
        <v>92</v>
      </c>
      <c r="C25" s="81" t="s">
        <v>93</v>
      </c>
      <c r="D25" s="41">
        <v>102898</v>
      </c>
      <c r="E25" s="82">
        <f t="shared" si="0"/>
        <v>1.2193634893670978E-2</v>
      </c>
    </row>
    <row r="26" spans="2:5" ht="15.75" x14ac:dyDescent="0.25">
      <c r="B26" s="80" t="s">
        <v>94</v>
      </c>
      <c r="C26" s="81" t="s">
        <v>95</v>
      </c>
      <c r="D26" s="41">
        <v>32093</v>
      </c>
      <c r="E26" s="82">
        <f t="shared" si="0"/>
        <v>3.8030897067249381E-3</v>
      </c>
    </row>
    <row r="27" spans="2:5" ht="15.75" x14ac:dyDescent="0.25">
      <c r="B27" s="80" t="s">
        <v>96</v>
      </c>
      <c r="C27" s="81" t="s">
        <v>97</v>
      </c>
      <c r="D27" s="41">
        <v>213954</v>
      </c>
      <c r="E27" s="82">
        <f t="shared" si="0"/>
        <v>2.5354010379603883E-2</v>
      </c>
    </row>
    <row r="28" spans="2:5" ht="15.75" x14ac:dyDescent="0.25">
      <c r="B28" s="80" t="s">
        <v>98</v>
      </c>
      <c r="C28" s="81" t="s">
        <v>99</v>
      </c>
      <c r="D28" s="41">
        <v>23567</v>
      </c>
      <c r="E28" s="82">
        <f t="shared" si="0"/>
        <v>2.7927403208919893E-3</v>
      </c>
    </row>
    <row r="29" spans="2:5" ht="15.75" x14ac:dyDescent="0.25">
      <c r="B29" s="80" t="s">
        <v>100</v>
      </c>
      <c r="C29" s="81" t="s">
        <v>101</v>
      </c>
      <c r="D29" s="41">
        <v>142152</v>
      </c>
      <c r="E29" s="82">
        <f t="shared" si="0"/>
        <v>1.684531854268418E-2</v>
      </c>
    </row>
    <row r="30" spans="2:5" x14ac:dyDescent="0.25">
      <c r="B30" s="80" t="s">
        <v>102</v>
      </c>
      <c r="C30" s="81" t="s">
        <v>103</v>
      </c>
      <c r="D30" s="41">
        <v>41963</v>
      </c>
      <c r="E30" s="82">
        <f t="shared" si="0"/>
        <v>4.9727059908172676E-3</v>
      </c>
    </row>
    <row r="31" spans="2:5" ht="15.75" x14ac:dyDescent="0.25">
      <c r="B31" s="80" t="s">
        <v>104</v>
      </c>
      <c r="C31" s="81" t="s">
        <v>105</v>
      </c>
      <c r="D31" s="41">
        <v>168550</v>
      </c>
      <c r="E31" s="82">
        <f t="shared" si="0"/>
        <v>1.9973538468466279E-2</v>
      </c>
    </row>
    <row r="32" spans="2:5" ht="15.75" x14ac:dyDescent="0.25">
      <c r="B32" s="80" t="s">
        <v>106</v>
      </c>
      <c r="C32" s="81" t="s">
        <v>107</v>
      </c>
      <c r="D32" s="41">
        <v>109435</v>
      </c>
      <c r="E32" s="82">
        <f t="shared" si="0"/>
        <v>1.2968283490338815E-2</v>
      </c>
    </row>
    <row r="33" spans="2:13" ht="15.75" x14ac:dyDescent="0.25">
      <c r="B33" s="80" t="s">
        <v>108</v>
      </c>
      <c r="C33" s="81" t="s">
        <v>109</v>
      </c>
      <c r="D33" s="41">
        <v>79569</v>
      </c>
      <c r="E33" s="82">
        <f t="shared" si="0"/>
        <v>9.4290980860124197E-3</v>
      </c>
    </row>
    <row r="34" spans="2:13" ht="15.75" x14ac:dyDescent="0.25">
      <c r="B34" s="80" t="s">
        <v>110</v>
      </c>
      <c r="C34" s="81" t="s">
        <v>111</v>
      </c>
      <c r="D34" s="41">
        <v>166268</v>
      </c>
      <c r="E34" s="82">
        <f t="shared" si="0"/>
        <v>1.9703116547463373E-2</v>
      </c>
    </row>
    <row r="35" spans="2:13" ht="15.75" x14ac:dyDescent="0.25">
      <c r="B35" s="80" t="s">
        <v>112</v>
      </c>
      <c r="C35" s="81" t="s">
        <v>113</v>
      </c>
      <c r="D35" s="41">
        <v>128298</v>
      </c>
      <c r="E35" s="82">
        <f t="shared" si="0"/>
        <v>1.5203589667322971E-2</v>
      </c>
    </row>
    <row r="36" spans="2:13" ht="15.75" x14ac:dyDescent="0.25">
      <c r="B36" s="80" t="s">
        <v>114</v>
      </c>
      <c r="C36" s="81" t="s">
        <v>115</v>
      </c>
      <c r="D36" s="41">
        <v>72683</v>
      </c>
      <c r="E36" s="82">
        <f t="shared" si="0"/>
        <v>8.613092236745978E-3</v>
      </c>
    </row>
    <row r="37" spans="2:13" ht="15.75" x14ac:dyDescent="0.25">
      <c r="B37" s="80" t="s">
        <v>116</v>
      </c>
      <c r="C37" s="81" t="s">
        <v>117</v>
      </c>
      <c r="D37" s="41">
        <v>190772</v>
      </c>
      <c r="E37" s="82">
        <f t="shared" si="0"/>
        <v>2.2606893388942444E-2</v>
      </c>
    </row>
    <row r="38" spans="2:13" ht="15.75" x14ac:dyDescent="0.25">
      <c r="B38" s="80" t="s">
        <v>118</v>
      </c>
      <c r="C38" s="81" t="s">
        <v>119</v>
      </c>
      <c r="D38" s="41">
        <v>191301</v>
      </c>
      <c r="E38" s="82">
        <f t="shared" si="0"/>
        <v>2.2669581029700788E-2</v>
      </c>
    </row>
    <row r="39" spans="2:13" ht="15.75" x14ac:dyDescent="0.25">
      <c r="B39" s="80" t="s">
        <v>120</v>
      </c>
      <c r="C39" s="81" t="s">
        <v>121</v>
      </c>
      <c r="D39" s="41">
        <v>39601</v>
      </c>
      <c r="E39" s="82">
        <f t="shared" si="0"/>
        <v>4.6928038972989215E-3</v>
      </c>
    </row>
    <row r="40" spans="2:13" ht="15.75" x14ac:dyDescent="0.25">
      <c r="B40" s="80" t="s">
        <v>122</v>
      </c>
      <c r="C40" s="81" t="s">
        <v>123</v>
      </c>
      <c r="D40" s="41">
        <v>399450</v>
      </c>
      <c r="E40" s="82">
        <f t="shared" si="0"/>
        <v>4.7335686391153105E-2</v>
      </c>
      <c r="M40" s="21"/>
    </row>
    <row r="41" spans="2:13" ht="15.75" x14ac:dyDescent="0.25">
      <c r="B41" s="80" t="s">
        <v>124</v>
      </c>
      <c r="C41" s="81" t="s">
        <v>125</v>
      </c>
      <c r="D41" s="41">
        <v>62282</v>
      </c>
      <c r="E41" s="82">
        <f t="shared" si="0"/>
        <v>7.3805513075824196E-3</v>
      </c>
    </row>
    <row r="42" spans="2:13" ht="15.75" x14ac:dyDescent="0.25">
      <c r="B42" s="80" t="s">
        <v>126</v>
      </c>
      <c r="C42" s="81" t="s">
        <v>127</v>
      </c>
      <c r="D42" s="41">
        <v>92270</v>
      </c>
      <c r="E42" s="82">
        <f t="shared" si="0"/>
        <v>1.0934193974994859E-2</v>
      </c>
    </row>
    <row r="43" spans="2:13" ht="15.75" x14ac:dyDescent="0.25">
      <c r="B43" s="80" t="s">
        <v>128</v>
      </c>
      <c r="C43" s="81" t="s">
        <v>129</v>
      </c>
      <c r="D43" s="41">
        <v>109668</v>
      </c>
      <c r="E43" s="82">
        <f t="shared" si="0"/>
        <v>1.2995894492790032E-2</v>
      </c>
    </row>
    <row r="44" spans="2:13" ht="15.75" x14ac:dyDescent="0.25">
      <c r="B44" s="80" t="s">
        <v>130</v>
      </c>
      <c r="C44" s="81" t="s">
        <v>131</v>
      </c>
      <c r="D44" s="41">
        <v>91268</v>
      </c>
      <c r="E44" s="82">
        <f t="shared" si="0"/>
        <v>1.0815454814238982E-2</v>
      </c>
    </row>
    <row r="45" spans="2:13" ht="15.75" x14ac:dyDescent="0.25">
      <c r="B45" s="80" t="s">
        <v>132</v>
      </c>
      <c r="C45" s="81" t="s">
        <v>133</v>
      </c>
      <c r="D45" s="41">
        <v>41437</v>
      </c>
      <c r="E45" s="82">
        <f t="shared" si="0"/>
        <v>4.9103738565282546E-3</v>
      </c>
    </row>
    <row r="46" spans="2:13" ht="15.75" x14ac:dyDescent="0.25">
      <c r="B46" s="80" t="s">
        <v>134</v>
      </c>
      <c r="C46" s="81" t="s">
        <v>135</v>
      </c>
      <c r="D46" s="41">
        <v>2894181</v>
      </c>
      <c r="E46" s="82">
        <f t="shared" si="0"/>
        <v>0.34296668963633464</v>
      </c>
    </row>
    <row r="47" spans="2:13" ht="15.75" x14ac:dyDescent="0.25">
      <c r="B47" s="80" t="s">
        <v>136</v>
      </c>
      <c r="C47" s="81" t="s">
        <v>137</v>
      </c>
      <c r="D47" s="41">
        <v>1038042</v>
      </c>
      <c r="E47" s="82">
        <f t="shared" si="0"/>
        <v>0.12301021547839616</v>
      </c>
    </row>
    <row r="48" spans="2:13" ht="16.5" thickBot="1" x14ac:dyDescent="0.3">
      <c r="B48" s="83" t="s">
        <v>138</v>
      </c>
      <c r="C48" s="84" t="s">
        <v>46</v>
      </c>
      <c r="D48" s="37">
        <f>SUM(D5:D47)</f>
        <v>8438665</v>
      </c>
      <c r="E48" s="85">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L12" sqref="L12"/>
    </sheetView>
  </sheetViews>
  <sheetFormatPr defaultRowHeight="15" x14ac:dyDescent="0.2"/>
  <cols>
    <col min="2" max="2" width="7.85546875" customWidth="1"/>
    <col min="3" max="3" width="19.28515625" customWidth="1"/>
    <col min="4" max="4" width="29.7109375" customWidth="1"/>
    <col min="5" max="16384" width="9.140625" style="9"/>
  </cols>
  <sheetData>
    <row r="1" spans="2:4" ht="15.75" thickBot="1" x14ac:dyDescent="0.25"/>
    <row r="2" spans="2:4" ht="58.5" customHeight="1" x14ac:dyDescent="0.2">
      <c r="B2" s="122" t="s">
        <v>238</v>
      </c>
      <c r="C2" s="123"/>
      <c r="D2" s="124"/>
    </row>
    <row r="3" spans="2:4" ht="65.25" customHeight="1" x14ac:dyDescent="0.2">
      <c r="B3" s="120" t="s">
        <v>47</v>
      </c>
      <c r="C3" s="121"/>
      <c r="D3" s="86" t="s">
        <v>202</v>
      </c>
    </row>
    <row r="4" spans="2:4" x14ac:dyDescent="0.2">
      <c r="B4" s="77" t="s">
        <v>49</v>
      </c>
      <c r="C4" s="78" t="s">
        <v>32</v>
      </c>
      <c r="D4" s="87"/>
    </row>
    <row r="5" spans="2:4" ht="15.75" x14ac:dyDescent="0.25">
      <c r="B5" s="89"/>
      <c r="C5" s="81" t="s">
        <v>33</v>
      </c>
      <c r="D5" s="90">
        <v>68397</v>
      </c>
    </row>
    <row r="6" spans="2:4" ht="15.75" x14ac:dyDescent="0.25">
      <c r="B6" s="91" t="s">
        <v>54</v>
      </c>
      <c r="C6" s="81" t="s">
        <v>55</v>
      </c>
      <c r="D6" s="90">
        <v>84231</v>
      </c>
    </row>
    <row r="7" spans="2:4" ht="15.75" x14ac:dyDescent="0.25">
      <c r="B7" s="91" t="s">
        <v>56</v>
      </c>
      <c r="C7" s="81" t="s">
        <v>57</v>
      </c>
      <c r="D7" s="90">
        <v>103281</v>
      </c>
    </row>
    <row r="8" spans="2:4" ht="15.75" x14ac:dyDescent="0.25">
      <c r="B8" s="91" t="s">
        <v>58</v>
      </c>
      <c r="C8" s="81" t="s">
        <v>59</v>
      </c>
      <c r="D8" s="90">
        <v>156674</v>
      </c>
    </row>
    <row r="9" spans="2:4" ht="15.75" x14ac:dyDescent="0.25">
      <c r="B9" s="91" t="s">
        <v>60</v>
      </c>
      <c r="C9" s="81" t="s">
        <v>61</v>
      </c>
      <c r="D9" s="90">
        <v>106033</v>
      </c>
    </row>
    <row r="10" spans="2:4" ht="15.75" x14ac:dyDescent="0.25">
      <c r="B10" s="91" t="s">
        <v>62</v>
      </c>
      <c r="C10" s="81" t="s">
        <v>63</v>
      </c>
      <c r="D10" s="90">
        <v>145353</v>
      </c>
    </row>
    <row r="11" spans="2:4" ht="15.75" x14ac:dyDescent="0.25">
      <c r="B11" s="91" t="s">
        <v>64</v>
      </c>
      <c r="C11" s="81" t="s">
        <v>65</v>
      </c>
      <c r="D11" s="90">
        <v>57263</v>
      </c>
    </row>
    <row r="12" spans="2:4" ht="15.75" x14ac:dyDescent="0.25">
      <c r="B12" s="91" t="s">
        <v>66</v>
      </c>
      <c r="C12" s="81" t="s">
        <v>67</v>
      </c>
      <c r="D12" s="90">
        <v>56331</v>
      </c>
    </row>
    <row r="13" spans="2:4" ht="15.75" x14ac:dyDescent="0.25">
      <c r="B13" s="91" t="s">
        <v>68</v>
      </c>
      <c r="C13" s="81" t="s">
        <v>69</v>
      </c>
      <c r="D13" s="90">
        <v>151938</v>
      </c>
    </row>
    <row r="14" spans="2:4" ht="15.75" x14ac:dyDescent="0.25">
      <c r="B14" s="91" t="s">
        <v>70</v>
      </c>
      <c r="C14" s="81" t="s">
        <v>71</v>
      </c>
      <c r="D14" s="90">
        <v>57292</v>
      </c>
    </row>
    <row r="15" spans="2:4" ht="15.75" x14ac:dyDescent="0.25">
      <c r="B15" s="91" t="s">
        <v>72</v>
      </c>
      <c r="C15" s="81" t="s">
        <v>73</v>
      </c>
      <c r="D15" s="90">
        <v>80116</v>
      </c>
    </row>
    <row r="16" spans="2:4" ht="15.75" x14ac:dyDescent="0.25">
      <c r="B16" s="91" t="s">
        <v>74</v>
      </c>
      <c r="C16" s="81" t="s">
        <v>75</v>
      </c>
      <c r="D16" s="90">
        <v>46454</v>
      </c>
    </row>
    <row r="17" spans="2:4" ht="15.75" x14ac:dyDescent="0.25">
      <c r="B17" s="91" t="s">
        <v>76</v>
      </c>
      <c r="C17" s="81" t="s">
        <v>77</v>
      </c>
      <c r="D17" s="90">
        <v>208852</v>
      </c>
    </row>
    <row r="18" spans="2:4" ht="15.75" x14ac:dyDescent="0.25">
      <c r="B18" s="91" t="s">
        <v>78</v>
      </c>
      <c r="C18" s="81" t="s">
        <v>79</v>
      </c>
      <c r="D18" s="90">
        <v>155507</v>
      </c>
    </row>
    <row r="19" spans="2:4" ht="15.75" x14ac:dyDescent="0.25">
      <c r="B19" s="91" t="s">
        <v>80</v>
      </c>
      <c r="C19" s="81" t="s">
        <v>81</v>
      </c>
      <c r="D19" s="90">
        <v>44081</v>
      </c>
    </row>
    <row r="20" spans="2:4" ht="15.75" x14ac:dyDescent="0.25">
      <c r="B20" s="91" t="s">
        <v>82</v>
      </c>
      <c r="C20" s="81" t="s">
        <v>83</v>
      </c>
      <c r="D20" s="90">
        <v>103216</v>
      </c>
    </row>
    <row r="21" spans="2:4" ht="15.75" x14ac:dyDescent="0.25">
      <c r="B21" s="91" t="s">
        <v>84</v>
      </c>
      <c r="C21" s="81" t="s">
        <v>85</v>
      </c>
      <c r="D21" s="90">
        <v>121662</v>
      </c>
    </row>
    <row r="22" spans="2:4" ht="15.75" x14ac:dyDescent="0.25">
      <c r="B22" s="91" t="s">
        <v>86</v>
      </c>
      <c r="C22" s="81" t="s">
        <v>87</v>
      </c>
      <c r="D22" s="90">
        <v>95296</v>
      </c>
    </row>
    <row r="23" spans="2:4" ht="15.75" x14ac:dyDescent="0.25">
      <c r="B23" s="91" t="s">
        <v>88</v>
      </c>
      <c r="C23" s="81" t="s">
        <v>89</v>
      </c>
      <c r="D23" s="90">
        <v>71781</v>
      </c>
    </row>
    <row r="24" spans="2:4" ht="15.75" x14ac:dyDescent="0.25">
      <c r="B24" s="91" t="s">
        <v>90</v>
      </c>
      <c r="C24" s="81" t="s">
        <v>91</v>
      </c>
      <c r="D24" s="90">
        <v>66079</v>
      </c>
    </row>
    <row r="25" spans="2:4" ht="15.75" x14ac:dyDescent="0.25">
      <c r="B25" s="91" t="s">
        <v>92</v>
      </c>
      <c r="C25" s="81" t="s">
        <v>93</v>
      </c>
      <c r="D25" s="90">
        <v>83912</v>
      </c>
    </row>
    <row r="26" spans="2:4" ht="15.75" x14ac:dyDescent="0.25">
      <c r="B26" s="91" t="s">
        <v>94</v>
      </c>
      <c r="C26" s="81" t="s">
        <v>95</v>
      </c>
      <c r="D26" s="90">
        <v>52466</v>
      </c>
    </row>
    <row r="27" spans="2:4" ht="15.75" x14ac:dyDescent="0.25">
      <c r="B27" s="91" t="s">
        <v>96</v>
      </c>
      <c r="C27" s="81" t="s">
        <v>97</v>
      </c>
      <c r="D27" s="90">
        <v>167790</v>
      </c>
    </row>
    <row r="28" spans="2:4" ht="15.75" x14ac:dyDescent="0.25">
      <c r="B28" s="91" t="s">
        <v>98</v>
      </c>
      <c r="C28" s="81" t="s">
        <v>99</v>
      </c>
      <c r="D28" s="90">
        <v>52835</v>
      </c>
    </row>
    <row r="29" spans="2:4" ht="15.75" x14ac:dyDescent="0.25">
      <c r="B29" s="91" t="s">
        <v>100</v>
      </c>
      <c r="C29" s="81" t="s">
        <v>101</v>
      </c>
      <c r="D29" s="90">
        <v>96545</v>
      </c>
    </row>
    <row r="30" spans="2:4" ht="15.75" x14ac:dyDescent="0.25">
      <c r="B30" s="91" t="s">
        <v>102</v>
      </c>
      <c r="C30" s="81" t="s">
        <v>103</v>
      </c>
      <c r="D30" s="90">
        <v>39641</v>
      </c>
    </row>
    <row r="31" spans="2:4" x14ac:dyDescent="0.25">
      <c r="B31" s="91" t="s">
        <v>104</v>
      </c>
      <c r="C31" s="81" t="s">
        <v>105</v>
      </c>
      <c r="D31" s="90">
        <v>120748</v>
      </c>
    </row>
    <row r="32" spans="2:4" ht="15.75" x14ac:dyDescent="0.25">
      <c r="B32" s="91" t="s">
        <v>106</v>
      </c>
      <c r="C32" s="81" t="s">
        <v>107</v>
      </c>
      <c r="D32" s="90">
        <v>79027</v>
      </c>
    </row>
    <row r="33" spans="2:12" ht="15.75" x14ac:dyDescent="0.25">
      <c r="B33" s="91" t="s">
        <v>108</v>
      </c>
      <c r="C33" s="81" t="s">
        <v>109</v>
      </c>
      <c r="D33" s="90">
        <v>74425</v>
      </c>
    </row>
    <row r="34" spans="2:12" ht="15.75" x14ac:dyDescent="0.25">
      <c r="B34" s="91" t="s">
        <v>110</v>
      </c>
      <c r="C34" s="81" t="s">
        <v>111</v>
      </c>
      <c r="D34" s="90">
        <v>187431</v>
      </c>
    </row>
    <row r="35" spans="2:12" ht="15.75" x14ac:dyDescent="0.25">
      <c r="B35" s="91" t="s">
        <v>112</v>
      </c>
      <c r="C35" s="81" t="s">
        <v>113</v>
      </c>
      <c r="D35" s="90">
        <v>69595</v>
      </c>
    </row>
    <row r="36" spans="2:12" ht="15.75" x14ac:dyDescent="0.25">
      <c r="B36" s="91" t="s">
        <v>114</v>
      </c>
      <c r="C36" s="81" t="s">
        <v>115</v>
      </c>
      <c r="D36" s="90">
        <v>49467</v>
      </c>
    </row>
    <row r="37" spans="2:12" ht="15.75" x14ac:dyDescent="0.25">
      <c r="B37" s="91" t="s">
        <v>116</v>
      </c>
      <c r="C37" s="81" t="s">
        <v>117</v>
      </c>
      <c r="D37" s="90">
        <v>111427</v>
      </c>
    </row>
    <row r="38" spans="2:12" ht="15.75" x14ac:dyDescent="0.25">
      <c r="B38" s="91" t="s">
        <v>118</v>
      </c>
      <c r="C38" s="81" t="s">
        <v>119</v>
      </c>
      <c r="D38" s="90">
        <v>105898</v>
      </c>
    </row>
    <row r="39" spans="2:12" ht="15.75" x14ac:dyDescent="0.25">
      <c r="B39" s="91" t="s">
        <v>120</v>
      </c>
      <c r="C39" s="81" t="s">
        <v>121</v>
      </c>
      <c r="D39" s="90">
        <v>58234</v>
      </c>
    </row>
    <row r="40" spans="2:12" ht="15.75" x14ac:dyDescent="0.25">
      <c r="B40" s="91" t="s">
        <v>122</v>
      </c>
      <c r="C40" s="81" t="s">
        <v>123</v>
      </c>
      <c r="D40" s="90">
        <v>194942</v>
      </c>
    </row>
    <row r="41" spans="2:12" ht="15.75" x14ac:dyDescent="0.25">
      <c r="B41" s="91" t="s">
        <v>124</v>
      </c>
      <c r="C41" s="81" t="s">
        <v>125</v>
      </c>
      <c r="D41" s="90">
        <v>39662</v>
      </c>
    </row>
    <row r="42" spans="2:12" ht="15.75" x14ac:dyDescent="0.25">
      <c r="B42" s="91" t="s">
        <v>126</v>
      </c>
      <c r="C42" s="81" t="s">
        <v>127</v>
      </c>
      <c r="D42" s="90">
        <v>57183</v>
      </c>
    </row>
    <row r="43" spans="2:12" ht="15.75" x14ac:dyDescent="0.25">
      <c r="B43" s="91" t="s">
        <v>128</v>
      </c>
      <c r="C43" s="81" t="s">
        <v>129</v>
      </c>
      <c r="D43" s="90">
        <v>75382</v>
      </c>
    </row>
    <row r="44" spans="2:12" ht="15.75" x14ac:dyDescent="0.25">
      <c r="B44" s="91" t="s">
        <v>130</v>
      </c>
      <c r="C44" s="81" t="s">
        <v>131</v>
      </c>
      <c r="D44" s="90">
        <v>51107</v>
      </c>
      <c r="L44" s="21"/>
    </row>
    <row r="45" spans="2:12" ht="15.75" x14ac:dyDescent="0.25">
      <c r="B45" s="91" t="s">
        <v>132</v>
      </c>
      <c r="C45" s="81" t="s">
        <v>133</v>
      </c>
      <c r="D45" s="90">
        <v>57469</v>
      </c>
    </row>
    <row r="46" spans="2:12" ht="15.75" x14ac:dyDescent="0.25">
      <c r="B46" s="91" t="s">
        <v>134</v>
      </c>
      <c r="C46" s="81" t="s">
        <v>135</v>
      </c>
      <c r="D46" s="90">
        <v>73930</v>
      </c>
    </row>
    <row r="47" spans="2:12" ht="15.75" x14ac:dyDescent="0.25">
      <c r="B47" s="91">
        <v>421</v>
      </c>
      <c r="C47" s="81" t="s">
        <v>135</v>
      </c>
      <c r="D47" s="90">
        <v>100465</v>
      </c>
    </row>
    <row r="48" spans="2:12" ht="15.75" x14ac:dyDescent="0.25">
      <c r="B48" s="91">
        <v>431</v>
      </c>
      <c r="C48" s="81" t="s">
        <v>135</v>
      </c>
      <c r="D48" s="90">
        <v>134671</v>
      </c>
    </row>
    <row r="49" spans="2:4" ht="15.75" x14ac:dyDescent="0.25">
      <c r="B49" s="91">
        <v>441</v>
      </c>
      <c r="C49" s="81" t="s">
        <v>135</v>
      </c>
      <c r="D49" s="90">
        <v>101710</v>
      </c>
    </row>
    <row r="50" spans="2:4" ht="15.75" x14ac:dyDescent="0.25">
      <c r="B50" s="91">
        <v>451</v>
      </c>
      <c r="C50" s="81" t="s">
        <v>135</v>
      </c>
      <c r="D50" s="90">
        <v>81870</v>
      </c>
    </row>
    <row r="51" spans="2:4" ht="15.75" x14ac:dyDescent="0.25">
      <c r="B51" s="91">
        <v>461</v>
      </c>
      <c r="C51" s="81" t="s">
        <v>135</v>
      </c>
      <c r="D51" s="90">
        <v>124805</v>
      </c>
    </row>
    <row r="52" spans="2:4" ht="15.75" x14ac:dyDescent="0.25">
      <c r="B52" s="91" t="s">
        <v>136</v>
      </c>
      <c r="C52" s="81" t="s">
        <v>137</v>
      </c>
      <c r="D52" s="90">
        <v>177847</v>
      </c>
    </row>
    <row r="53" spans="2:4" ht="16.5" thickBot="1" x14ac:dyDescent="0.3">
      <c r="B53" s="83" t="s">
        <v>138</v>
      </c>
      <c r="C53" s="84" t="s">
        <v>46</v>
      </c>
      <c r="D53" s="88">
        <f>SUM(D5:D52)</f>
        <v>4600321</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3"/>
  <sheetViews>
    <sheetView workbookViewId="0">
      <selection activeCell="C21" sqref="C21"/>
    </sheetView>
  </sheetViews>
  <sheetFormatPr defaultRowHeight="12.75" x14ac:dyDescent="0.2"/>
  <cols>
    <col min="1" max="1" width="12.140625" customWidth="1"/>
    <col min="2" max="2" width="31.140625" customWidth="1"/>
    <col min="3" max="3" width="33.85546875" customWidth="1"/>
  </cols>
  <sheetData>
    <row r="1" spans="2:3" ht="16.5" thickBot="1" x14ac:dyDescent="0.3">
      <c r="B1" s="116"/>
      <c r="C1" s="116"/>
    </row>
    <row r="2" spans="2:3" ht="44.25" customHeight="1" x14ac:dyDescent="0.2">
      <c r="B2" s="117" t="s">
        <v>239</v>
      </c>
      <c r="C2" s="119"/>
    </row>
    <row r="3" spans="2:3" x14ac:dyDescent="0.2">
      <c r="B3" s="77" t="s">
        <v>30</v>
      </c>
      <c r="C3" s="87" t="s">
        <v>48</v>
      </c>
    </row>
    <row r="4" spans="2:3" ht="15" x14ac:dyDescent="0.25">
      <c r="B4" s="92" t="s">
        <v>159</v>
      </c>
      <c r="C4" s="42">
        <v>73257</v>
      </c>
    </row>
    <row r="5" spans="2:3" ht="15" x14ac:dyDescent="0.25">
      <c r="B5" s="92" t="s">
        <v>164</v>
      </c>
      <c r="C5" s="42">
        <v>73277</v>
      </c>
    </row>
    <row r="6" spans="2:3" ht="15" x14ac:dyDescent="0.25">
      <c r="B6" s="92" t="s">
        <v>169</v>
      </c>
      <c r="C6" s="42">
        <v>73255</v>
      </c>
    </row>
    <row r="7" spans="2:3" ht="15" x14ac:dyDescent="0.25">
      <c r="B7" s="92" t="s">
        <v>173</v>
      </c>
      <c r="C7" s="42">
        <v>73121</v>
      </c>
    </row>
    <row r="8" spans="2:3" ht="15" x14ac:dyDescent="0.25">
      <c r="B8" s="92" t="s">
        <v>176</v>
      </c>
      <c r="C8" s="42">
        <v>72957</v>
      </c>
    </row>
    <row r="9" spans="2:3" ht="15" x14ac:dyDescent="0.25">
      <c r="B9" s="92" t="s">
        <v>182</v>
      </c>
      <c r="C9" s="42">
        <v>72807</v>
      </c>
    </row>
    <row r="10" spans="2:3" ht="15" x14ac:dyDescent="0.25">
      <c r="B10" s="92" t="s">
        <v>184</v>
      </c>
      <c r="C10" s="42">
        <v>72620</v>
      </c>
    </row>
    <row r="11" spans="2:3" ht="15" x14ac:dyDescent="0.25">
      <c r="B11" s="92" t="s">
        <v>190</v>
      </c>
      <c r="C11" s="42">
        <v>72489</v>
      </c>
    </row>
    <row r="12" spans="2:3" ht="15" x14ac:dyDescent="0.25">
      <c r="B12" s="92" t="s">
        <v>193</v>
      </c>
      <c r="C12" s="42">
        <v>72359</v>
      </c>
    </row>
    <row r="13" spans="2:3" ht="15.75" thickBot="1" x14ac:dyDescent="0.3">
      <c r="B13" s="93" t="s">
        <v>203</v>
      </c>
      <c r="C13" s="76">
        <v>72286</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G26" sqref="G26"/>
    </sheetView>
  </sheetViews>
  <sheetFormatPr defaultColWidth="11.42578125" defaultRowHeight="12.75" x14ac:dyDescent="0.2"/>
  <cols>
    <col min="2" max="2" width="4.85546875" customWidth="1"/>
    <col min="3" max="3" width="17.5703125" style="7" customWidth="1"/>
    <col min="4" max="4" width="24.7109375" customWidth="1"/>
    <col min="5" max="6" width="13.85546875" bestFit="1" customWidth="1"/>
  </cols>
  <sheetData>
    <row r="1" spans="2:8" ht="13.5" thickBot="1" x14ac:dyDescent="0.25"/>
    <row r="2" spans="2:8" ht="53.25" customHeight="1" x14ac:dyDescent="0.2">
      <c r="B2" s="95" t="s">
        <v>240</v>
      </c>
      <c r="C2" s="96"/>
      <c r="D2" s="96"/>
      <c r="E2" s="96"/>
      <c r="F2" s="97"/>
    </row>
    <row r="3" spans="2:8" ht="23.25" customHeight="1" x14ac:dyDescent="0.2">
      <c r="B3" s="100" t="s">
        <v>45</v>
      </c>
      <c r="C3" s="94" t="s">
        <v>9</v>
      </c>
      <c r="D3" s="94" t="s">
        <v>139</v>
      </c>
      <c r="E3" s="94" t="s">
        <v>141</v>
      </c>
      <c r="F3" s="101"/>
    </row>
    <row r="4" spans="2:8" x14ac:dyDescent="0.2">
      <c r="B4" s="100"/>
      <c r="C4" s="94"/>
      <c r="D4" s="94"/>
      <c r="E4" s="34" t="s">
        <v>15</v>
      </c>
      <c r="F4" s="49" t="s">
        <v>16</v>
      </c>
    </row>
    <row r="5" spans="2:8" ht="15" x14ac:dyDescent="0.25">
      <c r="B5" s="39">
        <f>k_total_tec_1025!B6</f>
        <v>1</v>
      </c>
      <c r="C5" s="40" t="str">
        <f>k_total_tec_1025!C6</f>
        <v>METROPOLITAN LIFE</v>
      </c>
      <c r="D5" s="41">
        <f>E5+F5</f>
        <v>1166311</v>
      </c>
      <c r="E5" s="41">
        <v>554236</v>
      </c>
      <c r="F5" s="42">
        <v>612075</v>
      </c>
      <c r="G5" s="4"/>
      <c r="H5" s="4"/>
    </row>
    <row r="6" spans="2:8" ht="15" x14ac:dyDescent="0.25">
      <c r="B6" s="43">
        <f>k_total_tec_1025!B7</f>
        <v>2</v>
      </c>
      <c r="C6" s="40" t="str">
        <f>k_total_tec_1025!C7</f>
        <v>AZT VIITORUL TAU</v>
      </c>
      <c r="D6" s="41">
        <f t="shared" ref="D6:D11" si="0">E6+F6</f>
        <v>1711133</v>
      </c>
      <c r="E6" s="41">
        <v>815553</v>
      </c>
      <c r="F6" s="42">
        <v>895580</v>
      </c>
      <c r="G6" s="4"/>
      <c r="H6" s="4"/>
    </row>
    <row r="7" spans="2:8" ht="15" x14ac:dyDescent="0.25">
      <c r="B7" s="43">
        <f>k_total_tec_1025!B8</f>
        <v>3</v>
      </c>
      <c r="C7" s="44" t="str">
        <f>k_total_tec_1025!C8</f>
        <v>BCR</v>
      </c>
      <c r="D7" s="41">
        <f t="shared" si="0"/>
        <v>824634</v>
      </c>
      <c r="E7" s="41">
        <v>386713</v>
      </c>
      <c r="F7" s="42">
        <v>437921</v>
      </c>
      <c r="G7" s="4"/>
      <c r="H7" s="4"/>
    </row>
    <row r="8" spans="2:8" ht="15" x14ac:dyDescent="0.25">
      <c r="B8" s="43">
        <f>k_total_tec_1025!B9</f>
        <v>4</v>
      </c>
      <c r="C8" s="44" t="str">
        <f>k_total_tec_1025!C9</f>
        <v>BRD</v>
      </c>
      <c r="D8" s="41">
        <f t="shared" si="0"/>
        <v>613247</v>
      </c>
      <c r="E8" s="41">
        <v>286090</v>
      </c>
      <c r="F8" s="42">
        <v>327157</v>
      </c>
      <c r="G8" s="4"/>
      <c r="H8" s="4"/>
    </row>
    <row r="9" spans="2:8" ht="15" x14ac:dyDescent="0.25">
      <c r="B9" s="43">
        <f>k_total_tec_1025!B10</f>
        <v>5</v>
      </c>
      <c r="C9" s="44" t="str">
        <f>k_total_tec_1025!C10</f>
        <v>VITAL</v>
      </c>
      <c r="D9" s="41">
        <f t="shared" si="0"/>
        <v>1077009</v>
      </c>
      <c r="E9" s="41">
        <v>504159</v>
      </c>
      <c r="F9" s="42">
        <v>572850</v>
      </c>
      <c r="G9" s="4"/>
      <c r="H9" s="4"/>
    </row>
    <row r="10" spans="2:8" ht="15" x14ac:dyDescent="0.25">
      <c r="B10" s="43">
        <f>k_total_tec_1025!B11</f>
        <v>6</v>
      </c>
      <c r="C10" s="44" t="str">
        <f>k_total_tec_1025!C11</f>
        <v>ARIPI</v>
      </c>
      <c r="D10" s="41">
        <f t="shared" si="0"/>
        <v>918187</v>
      </c>
      <c r="E10" s="41">
        <v>431638</v>
      </c>
      <c r="F10" s="42">
        <v>486549</v>
      </c>
      <c r="G10" s="4"/>
      <c r="H10" s="4"/>
    </row>
    <row r="11" spans="2:8" ht="15" x14ac:dyDescent="0.25">
      <c r="B11" s="43">
        <f>k_total_tec_1025!B12</f>
        <v>7</v>
      </c>
      <c r="C11" s="44" t="s">
        <v>38</v>
      </c>
      <c r="D11" s="41">
        <f t="shared" si="0"/>
        <v>2128144</v>
      </c>
      <c r="E11" s="41">
        <v>1050001</v>
      </c>
      <c r="F11" s="42">
        <v>1078143</v>
      </c>
      <c r="G11" s="4"/>
      <c r="H11" s="4"/>
    </row>
    <row r="12" spans="2:8" ht="15.75" thickBot="1" x14ac:dyDescent="0.3">
      <c r="B12" s="125" t="s">
        <v>46</v>
      </c>
      <c r="C12" s="126"/>
      <c r="D12" s="37">
        <f>SUM(D5:D11)</f>
        <v>8438665</v>
      </c>
      <c r="E12" s="37">
        <f>SUM(E5:E11)</f>
        <v>4028390</v>
      </c>
      <c r="F12" s="38">
        <f>SUM(F5:F11)</f>
        <v>4410275</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M38" sqref="M38"/>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H22" sqref="H22"/>
    </sheetView>
  </sheetViews>
  <sheetFormatPr defaultColWidth="11.42578125" defaultRowHeight="12.75" x14ac:dyDescent="0.2"/>
  <cols>
    <col min="2" max="2" width="4.140625" customWidth="1"/>
    <col min="3" max="3" width="18.710937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5.5" customHeight="1" x14ac:dyDescent="0.2">
      <c r="B2" s="95" t="s">
        <v>241</v>
      </c>
      <c r="C2" s="96"/>
      <c r="D2" s="96"/>
      <c r="E2" s="96"/>
      <c r="F2" s="96"/>
      <c r="G2" s="96"/>
      <c r="H2" s="96"/>
      <c r="I2" s="96"/>
      <c r="J2" s="96"/>
      <c r="K2" s="96"/>
      <c r="L2" s="96"/>
      <c r="M2" s="96"/>
      <c r="N2" s="96"/>
      <c r="O2" s="96"/>
      <c r="P2" s="97"/>
    </row>
    <row r="3" spans="2:19" ht="23.25" customHeight="1" x14ac:dyDescent="0.2">
      <c r="B3" s="100" t="s">
        <v>45</v>
      </c>
      <c r="C3" s="94" t="s">
        <v>9</v>
      </c>
      <c r="D3" s="94" t="s">
        <v>139</v>
      </c>
      <c r="E3" s="127"/>
      <c r="F3" s="128"/>
      <c r="G3" s="128"/>
      <c r="H3" s="129"/>
      <c r="I3" s="94" t="s">
        <v>141</v>
      </c>
      <c r="J3" s="94"/>
      <c r="K3" s="94"/>
      <c r="L3" s="94"/>
      <c r="M3" s="94"/>
      <c r="N3" s="94"/>
      <c r="O3" s="94"/>
      <c r="P3" s="101"/>
    </row>
    <row r="4" spans="2:19" ht="23.25" customHeight="1" x14ac:dyDescent="0.2">
      <c r="B4" s="100"/>
      <c r="C4" s="94"/>
      <c r="D4" s="94"/>
      <c r="E4" s="94" t="s">
        <v>46</v>
      </c>
      <c r="F4" s="94"/>
      <c r="G4" s="94"/>
      <c r="H4" s="94"/>
      <c r="I4" s="94" t="s">
        <v>17</v>
      </c>
      <c r="J4" s="94"/>
      <c r="K4" s="94"/>
      <c r="L4" s="94"/>
      <c r="M4" s="94" t="s">
        <v>18</v>
      </c>
      <c r="N4" s="94"/>
      <c r="O4" s="94"/>
      <c r="P4" s="101"/>
    </row>
    <row r="5" spans="2:19" ht="47.25" customHeight="1" x14ac:dyDescent="0.2">
      <c r="B5" s="100"/>
      <c r="C5" s="94"/>
      <c r="D5" s="94"/>
      <c r="E5" s="34" t="s">
        <v>19</v>
      </c>
      <c r="F5" s="34" t="s">
        <v>20</v>
      </c>
      <c r="G5" s="34" t="s">
        <v>35</v>
      </c>
      <c r="H5" s="34" t="s">
        <v>34</v>
      </c>
      <c r="I5" s="34" t="s">
        <v>19</v>
      </c>
      <c r="J5" s="34" t="s">
        <v>20</v>
      </c>
      <c r="K5" s="34" t="s">
        <v>35</v>
      </c>
      <c r="L5" s="34" t="s">
        <v>34</v>
      </c>
      <c r="M5" s="34" t="s">
        <v>19</v>
      </c>
      <c r="N5" s="34" t="s">
        <v>20</v>
      </c>
      <c r="O5" s="34" t="s">
        <v>35</v>
      </c>
      <c r="P5" s="49" t="s">
        <v>34</v>
      </c>
    </row>
    <row r="6" spans="2:19" ht="18" hidden="1" customHeight="1" x14ac:dyDescent="0.25">
      <c r="B6" s="32"/>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39">
        <f>k_total_tec_1025!B6</f>
        <v>1</v>
      </c>
      <c r="C7" s="40" t="str">
        <f>k_total_tec_1025!C6</f>
        <v>METROPOLITAN LIFE</v>
      </c>
      <c r="D7" s="41">
        <f>SUM(E7+F7+G7+H7)</f>
        <v>1166311</v>
      </c>
      <c r="E7" s="41">
        <f>I7+M7</f>
        <v>104337</v>
      </c>
      <c r="F7" s="41">
        <f>J7+N7</f>
        <v>269604</v>
      </c>
      <c r="G7" s="41">
        <f>K7+O7</f>
        <v>415948</v>
      </c>
      <c r="H7" s="41">
        <f>L7+P7</f>
        <v>376422</v>
      </c>
      <c r="I7" s="41">
        <v>48489</v>
      </c>
      <c r="J7" s="41">
        <v>124711</v>
      </c>
      <c r="K7" s="41">
        <v>193625</v>
      </c>
      <c r="L7" s="41">
        <v>187411</v>
      </c>
      <c r="M7" s="41">
        <v>55848</v>
      </c>
      <c r="N7" s="41">
        <v>144893</v>
      </c>
      <c r="O7" s="41">
        <v>222323</v>
      </c>
      <c r="P7" s="42">
        <v>189011</v>
      </c>
    </row>
    <row r="8" spans="2:19" ht="15" x14ac:dyDescent="0.25">
      <c r="B8" s="43">
        <f>k_total_tec_1025!B7</f>
        <v>2</v>
      </c>
      <c r="C8" s="40" t="str">
        <f>k_total_tec_1025!C7</f>
        <v>AZT VIITORUL TAU</v>
      </c>
      <c r="D8" s="41">
        <f t="shared" ref="D8:D13" si="0">SUM(E8+F8+G8+H8)</f>
        <v>1711133</v>
      </c>
      <c r="E8" s="41">
        <f t="shared" ref="E8:E13" si="1">I8+M8</f>
        <v>104195</v>
      </c>
      <c r="F8" s="41">
        <f t="shared" ref="F8:F13" si="2">J8+N8</f>
        <v>258483</v>
      </c>
      <c r="G8" s="41">
        <f t="shared" ref="G8:G13" si="3">K8+O8</f>
        <v>597848</v>
      </c>
      <c r="H8" s="41">
        <f t="shared" ref="H8:H13" si="4">L8+P8</f>
        <v>750607</v>
      </c>
      <c r="I8" s="41">
        <v>48390</v>
      </c>
      <c r="J8" s="41">
        <v>120120</v>
      </c>
      <c r="K8" s="41">
        <v>278482</v>
      </c>
      <c r="L8" s="41">
        <v>368561</v>
      </c>
      <c r="M8" s="41">
        <v>55805</v>
      </c>
      <c r="N8" s="41">
        <v>138363</v>
      </c>
      <c r="O8" s="41">
        <v>319366</v>
      </c>
      <c r="P8" s="42">
        <v>382046</v>
      </c>
    </row>
    <row r="9" spans="2:19" ht="15" x14ac:dyDescent="0.25">
      <c r="B9" s="43">
        <f>k_total_tec_1025!B8</f>
        <v>3</v>
      </c>
      <c r="C9" s="44" t="str">
        <f>k_total_tec_1025!C8</f>
        <v>BCR</v>
      </c>
      <c r="D9" s="41">
        <f t="shared" si="0"/>
        <v>824634</v>
      </c>
      <c r="E9" s="41">
        <f t="shared" si="1"/>
        <v>105632</v>
      </c>
      <c r="F9" s="41">
        <f t="shared" si="2"/>
        <v>285175</v>
      </c>
      <c r="G9" s="41">
        <f t="shared" si="3"/>
        <v>256973</v>
      </c>
      <c r="H9" s="41">
        <f t="shared" si="4"/>
        <v>176854</v>
      </c>
      <c r="I9" s="41">
        <v>49001</v>
      </c>
      <c r="J9" s="41">
        <v>131857</v>
      </c>
      <c r="K9" s="41">
        <v>120316</v>
      </c>
      <c r="L9" s="41">
        <v>85539</v>
      </c>
      <c r="M9" s="41">
        <v>56631</v>
      </c>
      <c r="N9" s="41">
        <v>153318</v>
      </c>
      <c r="O9" s="41">
        <v>136657</v>
      </c>
      <c r="P9" s="42">
        <v>91315</v>
      </c>
    </row>
    <row r="10" spans="2:19" ht="15" x14ac:dyDescent="0.25">
      <c r="B10" s="43">
        <f>k_total_tec_1025!B9</f>
        <v>4</v>
      </c>
      <c r="C10" s="44" t="str">
        <f>k_total_tec_1025!C9</f>
        <v>BRD</v>
      </c>
      <c r="D10" s="41">
        <f t="shared" si="0"/>
        <v>613247</v>
      </c>
      <c r="E10" s="41">
        <f t="shared" si="1"/>
        <v>107027</v>
      </c>
      <c r="F10" s="41">
        <f t="shared" si="2"/>
        <v>262163</v>
      </c>
      <c r="G10" s="41">
        <f t="shared" si="3"/>
        <v>165913</v>
      </c>
      <c r="H10" s="41">
        <f t="shared" si="4"/>
        <v>78144</v>
      </c>
      <c r="I10" s="41">
        <v>49709</v>
      </c>
      <c r="J10" s="41">
        <v>121856</v>
      </c>
      <c r="K10" s="41">
        <v>77976</v>
      </c>
      <c r="L10" s="41">
        <v>36549</v>
      </c>
      <c r="M10" s="41">
        <v>57318</v>
      </c>
      <c r="N10" s="41">
        <v>140307</v>
      </c>
      <c r="O10" s="41">
        <v>87937</v>
      </c>
      <c r="P10" s="42">
        <v>41595</v>
      </c>
    </row>
    <row r="11" spans="2:19" ht="15" x14ac:dyDescent="0.25">
      <c r="B11" s="43">
        <f>k_total_tec_1025!B10</f>
        <v>5</v>
      </c>
      <c r="C11" s="44" t="str">
        <f>k_total_tec_1025!C10</f>
        <v>VITAL</v>
      </c>
      <c r="D11" s="41">
        <f t="shared" si="0"/>
        <v>1077009</v>
      </c>
      <c r="E11" s="41">
        <f t="shared" si="1"/>
        <v>104017</v>
      </c>
      <c r="F11" s="41">
        <f t="shared" si="2"/>
        <v>299345</v>
      </c>
      <c r="G11" s="41">
        <f t="shared" si="3"/>
        <v>386396</v>
      </c>
      <c r="H11" s="41">
        <f t="shared" si="4"/>
        <v>287251</v>
      </c>
      <c r="I11" s="41">
        <v>48346</v>
      </c>
      <c r="J11" s="41">
        <v>138089</v>
      </c>
      <c r="K11" s="41">
        <v>178160</v>
      </c>
      <c r="L11" s="41">
        <v>139564</v>
      </c>
      <c r="M11" s="41">
        <v>55671</v>
      </c>
      <c r="N11" s="41">
        <v>161256</v>
      </c>
      <c r="O11" s="41">
        <v>208236</v>
      </c>
      <c r="P11" s="42">
        <v>147687</v>
      </c>
    </row>
    <row r="12" spans="2:19" ht="15" x14ac:dyDescent="0.25">
      <c r="B12" s="43">
        <f>k_total_tec_1025!B11</f>
        <v>6</v>
      </c>
      <c r="C12" s="44" t="str">
        <f>k_total_tec_1025!C11</f>
        <v>ARIPI</v>
      </c>
      <c r="D12" s="41">
        <f t="shared" si="0"/>
        <v>918187</v>
      </c>
      <c r="E12" s="41">
        <f t="shared" si="1"/>
        <v>103938</v>
      </c>
      <c r="F12" s="41">
        <f t="shared" si="2"/>
        <v>253112</v>
      </c>
      <c r="G12" s="41">
        <f t="shared" si="3"/>
        <v>297832</v>
      </c>
      <c r="H12" s="41">
        <f t="shared" si="4"/>
        <v>263305</v>
      </c>
      <c r="I12" s="41">
        <v>48286</v>
      </c>
      <c r="J12" s="41">
        <v>117315</v>
      </c>
      <c r="K12" s="41">
        <v>137516</v>
      </c>
      <c r="L12" s="41">
        <v>128521</v>
      </c>
      <c r="M12" s="41">
        <v>55652</v>
      </c>
      <c r="N12" s="41">
        <v>135797</v>
      </c>
      <c r="O12" s="41">
        <v>160316</v>
      </c>
      <c r="P12" s="42">
        <v>134784</v>
      </c>
    </row>
    <row r="13" spans="2:19" ht="15" x14ac:dyDescent="0.25">
      <c r="B13" s="43">
        <f>k_total_tec_1025!B12</f>
        <v>7</v>
      </c>
      <c r="C13" s="44" t="s">
        <v>38</v>
      </c>
      <c r="D13" s="41">
        <f t="shared" si="0"/>
        <v>2128144</v>
      </c>
      <c r="E13" s="41">
        <f t="shared" si="1"/>
        <v>105006</v>
      </c>
      <c r="F13" s="41">
        <f t="shared" si="2"/>
        <v>308463</v>
      </c>
      <c r="G13" s="41">
        <f t="shared" si="3"/>
        <v>719024</v>
      </c>
      <c r="H13" s="41">
        <f t="shared" si="4"/>
        <v>995651</v>
      </c>
      <c r="I13" s="41">
        <v>48732</v>
      </c>
      <c r="J13" s="41">
        <v>143772</v>
      </c>
      <c r="K13" s="41">
        <v>348130</v>
      </c>
      <c r="L13" s="41">
        <v>509367</v>
      </c>
      <c r="M13" s="41">
        <v>56274</v>
      </c>
      <c r="N13" s="41">
        <v>164691</v>
      </c>
      <c r="O13" s="41">
        <v>370894</v>
      </c>
      <c r="P13" s="42">
        <v>486284</v>
      </c>
      <c r="Q13" s="4"/>
      <c r="R13" s="4"/>
      <c r="S13" s="4"/>
    </row>
    <row r="14" spans="2:19" ht="15.75" thickBot="1" x14ac:dyDescent="0.3">
      <c r="B14" s="105" t="s">
        <v>46</v>
      </c>
      <c r="C14" s="106"/>
      <c r="D14" s="37">
        <f t="shared" ref="D14:P14" si="5">SUM(D7:D13)</f>
        <v>8438665</v>
      </c>
      <c r="E14" s="37">
        <f t="shared" si="5"/>
        <v>734152</v>
      </c>
      <c r="F14" s="37">
        <f t="shared" si="5"/>
        <v>1936345</v>
      </c>
      <c r="G14" s="37">
        <f t="shared" si="5"/>
        <v>2839934</v>
      </c>
      <c r="H14" s="37">
        <f t="shared" si="5"/>
        <v>2928234</v>
      </c>
      <c r="I14" s="37">
        <f t="shared" si="5"/>
        <v>340953</v>
      </c>
      <c r="J14" s="37">
        <f t="shared" si="5"/>
        <v>897720</v>
      </c>
      <c r="K14" s="37">
        <f t="shared" si="5"/>
        <v>1334205</v>
      </c>
      <c r="L14" s="37">
        <f t="shared" si="5"/>
        <v>1455512</v>
      </c>
      <c r="M14" s="37">
        <f t="shared" si="5"/>
        <v>393199</v>
      </c>
      <c r="N14" s="37">
        <f t="shared" si="5"/>
        <v>1038625</v>
      </c>
      <c r="O14" s="37">
        <f t="shared" si="5"/>
        <v>1505729</v>
      </c>
      <c r="P14" s="38">
        <f t="shared" si="5"/>
        <v>1472722</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J42" sqref="J42"/>
    </sheetView>
  </sheetViews>
  <sheetFormatPr defaultRowHeight="12.75" x14ac:dyDescent="0.2"/>
  <sheetData/>
  <phoneticPr fontId="16" type="noConversion"/>
  <pageMargins left="0.74803149606299213" right="0.74803149606299213" top="0.98425196850393704" bottom="0.98425196850393704" header="0.51181102362204722" footer="0.51181102362204722"/>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M18" sqref="M18"/>
    </sheetView>
  </sheetViews>
  <sheetFormatPr defaultRowHeight="12.75" x14ac:dyDescent="0.2"/>
  <cols>
    <col min="2" max="2" width="6.42578125" customWidth="1"/>
    <col min="3" max="3" width="20.710937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7.75" customHeight="1" x14ac:dyDescent="0.2">
      <c r="B2" s="95" t="s">
        <v>207</v>
      </c>
      <c r="C2" s="96"/>
      <c r="D2" s="96"/>
      <c r="E2" s="96"/>
      <c r="F2" s="96"/>
      <c r="G2" s="96"/>
      <c r="H2" s="96"/>
      <c r="I2" s="96"/>
      <c r="J2" s="96"/>
      <c r="K2" s="97"/>
    </row>
    <row r="3" spans="2:11" ht="69.75" customHeight="1" x14ac:dyDescent="0.2">
      <c r="B3" s="100" t="s">
        <v>45</v>
      </c>
      <c r="C3" s="94" t="s">
        <v>9</v>
      </c>
      <c r="D3" s="94" t="s">
        <v>40</v>
      </c>
      <c r="E3" s="94" t="s">
        <v>140</v>
      </c>
      <c r="F3" s="94"/>
      <c r="G3" s="94" t="s">
        <v>210</v>
      </c>
      <c r="H3" s="94"/>
      <c r="I3" s="94"/>
      <c r="J3" s="94" t="s">
        <v>141</v>
      </c>
      <c r="K3" s="101"/>
    </row>
    <row r="4" spans="2:11" ht="119.25" customHeight="1" x14ac:dyDescent="0.2">
      <c r="B4" s="100" t="s">
        <v>45</v>
      </c>
      <c r="C4" s="94"/>
      <c r="D4" s="94"/>
      <c r="E4" s="34" t="s">
        <v>51</v>
      </c>
      <c r="F4" s="34" t="s">
        <v>142</v>
      </c>
      <c r="G4" s="34" t="s">
        <v>51</v>
      </c>
      <c r="H4" s="34" t="s">
        <v>143</v>
      </c>
      <c r="I4" s="34" t="s">
        <v>142</v>
      </c>
      <c r="J4" s="34" t="s">
        <v>211</v>
      </c>
      <c r="K4" s="49" t="s">
        <v>212</v>
      </c>
    </row>
    <row r="5" spans="2:11" hidden="1" x14ac:dyDescent="0.2">
      <c r="B5" s="26"/>
      <c r="C5" s="24"/>
      <c r="D5" s="25" t="s">
        <v>144</v>
      </c>
      <c r="E5" s="25" t="s">
        <v>145</v>
      </c>
      <c r="F5" s="24"/>
      <c r="G5" s="25" t="s">
        <v>146</v>
      </c>
      <c r="H5" s="24"/>
      <c r="I5" s="24"/>
      <c r="J5" s="25" t="s">
        <v>147</v>
      </c>
      <c r="K5" s="27" t="s">
        <v>148</v>
      </c>
    </row>
    <row r="6" spans="2:11" ht="15" x14ac:dyDescent="0.25">
      <c r="B6" s="39">
        <f>[1]k_total_tec_0609!A10</f>
        <v>1</v>
      </c>
      <c r="C6" s="44" t="s">
        <v>39</v>
      </c>
      <c r="D6" s="41">
        <v>1166311</v>
      </c>
      <c r="E6" s="41">
        <v>635282</v>
      </c>
      <c r="F6" s="51">
        <f>E6/D6</f>
        <v>0.54469348227016634</v>
      </c>
      <c r="G6" s="41">
        <v>20438</v>
      </c>
      <c r="H6" s="51">
        <f t="shared" ref="H6:H13" si="0">G6/$G$13</f>
        <v>0.14113081427466578</v>
      </c>
      <c r="I6" s="51">
        <f>G6/D6</f>
        <v>1.7523627917425112E-2</v>
      </c>
      <c r="J6" s="41">
        <v>18874</v>
      </c>
      <c r="K6" s="42">
        <v>1564</v>
      </c>
    </row>
    <row r="7" spans="2:11" ht="15" x14ac:dyDescent="0.25">
      <c r="B7" s="43">
        <v>2</v>
      </c>
      <c r="C7" s="44" t="str">
        <f>[1]k_total_tec_0609!B12</f>
        <v>AZT VIITORUL TAU</v>
      </c>
      <c r="D7" s="41">
        <v>1711133</v>
      </c>
      <c r="E7" s="41">
        <v>948643</v>
      </c>
      <c r="F7" s="51">
        <f t="shared" ref="F7:F12" si="1">E7/D7</f>
        <v>0.55439466131504678</v>
      </c>
      <c r="G7" s="41">
        <v>28094</v>
      </c>
      <c r="H7" s="51">
        <f t="shared" si="0"/>
        <v>0.19399790078444371</v>
      </c>
      <c r="I7" s="51">
        <f>G7/D7</f>
        <v>1.6418361401480772E-2</v>
      </c>
      <c r="J7" s="41">
        <v>25835</v>
      </c>
      <c r="K7" s="42">
        <v>2259</v>
      </c>
    </row>
    <row r="8" spans="2:11" ht="15" x14ac:dyDescent="0.25">
      <c r="B8" s="43">
        <v>3</v>
      </c>
      <c r="C8" s="44" t="str">
        <f>[1]k_total_tec_0609!B13</f>
        <v>BCR</v>
      </c>
      <c r="D8" s="41">
        <v>824634</v>
      </c>
      <c r="E8" s="41">
        <v>424421</v>
      </c>
      <c r="F8" s="51">
        <f t="shared" si="1"/>
        <v>0.51467802685797581</v>
      </c>
      <c r="G8" s="41">
        <v>15051</v>
      </c>
      <c r="H8" s="51">
        <f t="shared" si="0"/>
        <v>0.10393188597944979</v>
      </c>
      <c r="I8" s="51">
        <f>G8/D8</f>
        <v>1.8251733496314728E-2</v>
      </c>
      <c r="J8" s="41">
        <v>13986</v>
      </c>
      <c r="K8" s="42">
        <v>1065</v>
      </c>
    </row>
    <row r="9" spans="2:11" ht="15" x14ac:dyDescent="0.25">
      <c r="B9" s="43">
        <v>4</v>
      </c>
      <c r="C9" s="44" t="str">
        <f>[1]k_total_tec_0609!B15</f>
        <v>BRD</v>
      </c>
      <c r="D9" s="41">
        <v>613247</v>
      </c>
      <c r="E9" s="41">
        <v>305483</v>
      </c>
      <c r="F9" s="51">
        <f t="shared" si="1"/>
        <v>0.49814022734721897</v>
      </c>
      <c r="G9" s="41">
        <v>12079</v>
      </c>
      <c r="H9" s="51">
        <f t="shared" si="0"/>
        <v>8.340929179096232E-2</v>
      </c>
      <c r="I9" s="51">
        <v>2.4474098565715047E-2</v>
      </c>
      <c r="J9" s="41">
        <v>11292</v>
      </c>
      <c r="K9" s="42">
        <v>787</v>
      </c>
    </row>
    <row r="10" spans="2:11" ht="15" x14ac:dyDescent="0.25">
      <c r="B10" s="43">
        <v>5</v>
      </c>
      <c r="C10" s="44" t="str">
        <f>[1]k_total_tec_0609!B16</f>
        <v>VITAL</v>
      </c>
      <c r="D10" s="41">
        <v>1077009</v>
      </c>
      <c r="E10" s="41">
        <v>550496</v>
      </c>
      <c r="F10" s="51">
        <f t="shared" si="1"/>
        <v>0.51113407594551208</v>
      </c>
      <c r="G10" s="41">
        <v>18461</v>
      </c>
      <c r="H10" s="51">
        <f t="shared" si="0"/>
        <v>0.12747900784443708</v>
      </c>
      <c r="I10" s="51">
        <v>2.3634883424390147E-2</v>
      </c>
      <c r="J10" s="41">
        <v>17094</v>
      </c>
      <c r="K10" s="42">
        <v>1367</v>
      </c>
    </row>
    <row r="11" spans="2:11" ht="15" x14ac:dyDescent="0.25">
      <c r="B11" s="43">
        <v>6</v>
      </c>
      <c r="C11" s="44" t="str">
        <f>[1]k_total_tec_0609!B18</f>
        <v>ARIPI</v>
      </c>
      <c r="D11" s="41">
        <v>918187</v>
      </c>
      <c r="E11" s="41">
        <v>483813</v>
      </c>
      <c r="F11" s="51">
        <f t="shared" si="1"/>
        <v>0.52692207578630501</v>
      </c>
      <c r="G11" s="41">
        <v>16375</v>
      </c>
      <c r="H11" s="51">
        <f t="shared" si="0"/>
        <v>0.11307452215224836</v>
      </c>
      <c r="I11" s="51">
        <v>2.388497247862988E-2</v>
      </c>
      <c r="J11" s="41">
        <v>15176</v>
      </c>
      <c r="K11" s="42">
        <v>1199</v>
      </c>
    </row>
    <row r="12" spans="2:11" ht="15" x14ac:dyDescent="0.25">
      <c r="B12" s="43">
        <v>7</v>
      </c>
      <c r="C12" s="44" t="s">
        <v>38</v>
      </c>
      <c r="D12" s="41">
        <v>2128144</v>
      </c>
      <c r="E12" s="41">
        <v>1252183</v>
      </c>
      <c r="F12" s="51">
        <f t="shared" si="1"/>
        <v>0.58839204489921737</v>
      </c>
      <c r="G12" s="41">
        <v>34318</v>
      </c>
      <c r="H12" s="51">
        <f t="shared" si="0"/>
        <v>0.23697657717379295</v>
      </c>
      <c r="I12" s="51">
        <f>G12/D12</f>
        <v>1.6125788480478763E-2</v>
      </c>
      <c r="J12" s="41">
        <v>31292</v>
      </c>
      <c r="K12" s="42">
        <v>3026</v>
      </c>
    </row>
    <row r="13" spans="2:11" ht="15.75" thickBot="1" x14ac:dyDescent="0.3">
      <c r="B13" s="35" t="s">
        <v>46</v>
      </c>
      <c r="C13" s="36"/>
      <c r="D13" s="37">
        <f>SUM(D6:D12)</f>
        <v>8438665</v>
      </c>
      <c r="E13" s="37">
        <f>SUM(E6:E12)</f>
        <v>4600321</v>
      </c>
      <c r="F13" s="50">
        <f>E13/D13</f>
        <v>0.54514795882998079</v>
      </c>
      <c r="G13" s="37">
        <f>SUM(G6:G12)</f>
        <v>144816</v>
      </c>
      <c r="H13" s="50">
        <f t="shared" si="0"/>
        <v>1</v>
      </c>
      <c r="I13" s="50">
        <f>G13/D13</f>
        <v>1.716100828744831E-2</v>
      </c>
      <c r="J13" s="37">
        <f>SUM(J6:J12)</f>
        <v>133549</v>
      </c>
      <c r="K13" s="38">
        <f>SUM(K6:K12)</f>
        <v>11267</v>
      </c>
    </row>
    <row r="14" spans="2:11" x14ac:dyDescent="0.2">
      <c r="C14" s="7"/>
      <c r="D14" s="4"/>
      <c r="E14" s="4"/>
    </row>
    <row r="15" spans="2:11" ht="14.25" customHeight="1" x14ac:dyDescent="0.2">
      <c r="B15" s="102" t="s">
        <v>149</v>
      </c>
      <c r="C15" s="102"/>
      <c r="D15" s="102"/>
      <c r="E15" s="102"/>
      <c r="F15" s="102"/>
      <c r="G15" s="102"/>
      <c r="H15" s="102"/>
      <c r="I15" s="102"/>
      <c r="J15" s="102"/>
      <c r="K15" s="102"/>
    </row>
    <row r="16" spans="2:11" ht="33.75" customHeight="1" x14ac:dyDescent="0.2">
      <c r="B16" s="104" t="s">
        <v>28</v>
      </c>
      <c r="C16" s="104"/>
      <c r="D16" s="104"/>
      <c r="E16" s="104"/>
      <c r="F16" s="104"/>
      <c r="G16" s="104"/>
      <c r="H16" s="104"/>
      <c r="I16" s="104"/>
      <c r="J16" s="104"/>
      <c r="K16" s="104"/>
    </row>
    <row r="17" spans="2:11" ht="30.75" customHeight="1" x14ac:dyDescent="0.2">
      <c r="B17" s="102" t="s">
        <v>150</v>
      </c>
      <c r="C17" s="102"/>
      <c r="D17" s="102"/>
      <c r="E17" s="102"/>
      <c r="F17" s="102"/>
      <c r="G17" s="102"/>
      <c r="H17" s="102"/>
      <c r="I17" s="102"/>
      <c r="J17" s="102"/>
      <c r="K17" s="102"/>
    </row>
    <row r="18" spans="2:11" ht="171.75" customHeight="1" x14ac:dyDescent="0.2">
      <c r="B18" s="102" t="s">
        <v>209</v>
      </c>
      <c r="C18" s="103"/>
      <c r="D18" s="103"/>
      <c r="E18" s="103"/>
      <c r="F18" s="103"/>
      <c r="G18" s="103"/>
      <c r="H18" s="103"/>
      <c r="I18" s="103"/>
      <c r="J18" s="103"/>
      <c r="K18" s="103"/>
    </row>
  </sheetData>
  <mergeCells count="11">
    <mergeCell ref="B18:K18"/>
    <mergeCell ref="B3:B4"/>
    <mergeCell ref="B2:K2"/>
    <mergeCell ref="B15:K15"/>
    <mergeCell ref="B16:K16"/>
    <mergeCell ref="C3:C4"/>
    <mergeCell ref="D3:D4"/>
    <mergeCell ref="E3:F3"/>
    <mergeCell ref="G3:I3"/>
    <mergeCell ref="J3:K3"/>
    <mergeCell ref="B17:K17"/>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8"/>
  <sheetViews>
    <sheetView zoomScaleNormal="100" workbookViewId="0">
      <selection activeCell="G21" sqref="G21"/>
    </sheetView>
  </sheetViews>
  <sheetFormatPr defaultRowHeight="12.75" x14ac:dyDescent="0.2"/>
  <cols>
    <col min="2" max="2" width="5.28515625" customWidth="1"/>
    <col min="3" max="3" width="18.5703125" customWidth="1"/>
    <col min="4" max="13" width="13.5703125" customWidth="1"/>
  </cols>
  <sheetData>
    <row r="1" spans="2:13" ht="13.5" thickBot="1" x14ac:dyDescent="0.25"/>
    <row r="2" spans="2:13" s="2" customFormat="1" ht="55.5" customHeight="1" x14ac:dyDescent="0.2">
      <c r="B2" s="95" t="s">
        <v>213</v>
      </c>
      <c r="C2" s="96"/>
      <c r="D2" s="96"/>
      <c r="E2" s="96"/>
      <c r="F2" s="96"/>
      <c r="G2" s="96"/>
      <c r="H2" s="96"/>
      <c r="I2" s="96"/>
      <c r="J2" s="96"/>
      <c r="K2" s="96"/>
      <c r="L2" s="96"/>
      <c r="M2" s="97"/>
    </row>
    <row r="3" spans="2:13" s="19" customFormat="1" ht="12.75" customHeight="1" x14ac:dyDescent="0.2">
      <c r="B3" s="100" t="s">
        <v>45</v>
      </c>
      <c r="C3" s="94" t="s">
        <v>29</v>
      </c>
      <c r="D3" s="107" t="s">
        <v>157</v>
      </c>
      <c r="E3" s="107" t="s">
        <v>162</v>
      </c>
      <c r="F3" s="107" t="s">
        <v>168</v>
      </c>
      <c r="G3" s="107" t="s">
        <v>171</v>
      </c>
      <c r="H3" s="107" t="s">
        <v>175</v>
      </c>
      <c r="I3" s="107" t="s">
        <v>179</v>
      </c>
      <c r="J3" s="107" t="s">
        <v>183</v>
      </c>
      <c r="K3" s="107" t="s">
        <v>187</v>
      </c>
      <c r="L3" s="107" t="s">
        <v>191</v>
      </c>
      <c r="M3" s="108" t="s">
        <v>195</v>
      </c>
    </row>
    <row r="4" spans="2:13" s="19" customFormat="1" ht="30" customHeight="1" x14ac:dyDescent="0.2">
      <c r="B4" s="100"/>
      <c r="C4" s="94"/>
      <c r="D4" s="94"/>
      <c r="E4" s="94"/>
      <c r="F4" s="94"/>
      <c r="G4" s="94"/>
      <c r="H4" s="94"/>
      <c r="I4" s="94"/>
      <c r="J4" s="94"/>
      <c r="K4" s="94"/>
      <c r="L4" s="94"/>
      <c r="M4" s="101"/>
    </row>
    <row r="5" spans="2:13" ht="15" x14ac:dyDescent="0.25">
      <c r="B5" s="39">
        <f>k_total_tec_1025!B6</f>
        <v>1</v>
      </c>
      <c r="C5" s="40" t="str">
        <f>k_total_tec_1025!C6</f>
        <v>METROPOLITAN LIFE</v>
      </c>
      <c r="D5" s="41">
        <v>1148673</v>
      </c>
      <c r="E5" s="41">
        <v>1150126</v>
      </c>
      <c r="F5" s="41">
        <v>1150997</v>
      </c>
      <c r="G5" s="41">
        <v>1156036</v>
      </c>
      <c r="H5" s="41">
        <v>1157297</v>
      </c>
      <c r="I5" s="41">
        <v>1158676</v>
      </c>
      <c r="J5" s="41">
        <v>1159538</v>
      </c>
      <c r="K5" s="41">
        <v>1160728</v>
      </c>
      <c r="L5" s="41">
        <v>1162939</v>
      </c>
      <c r="M5" s="42">
        <v>1166311</v>
      </c>
    </row>
    <row r="6" spans="2:13" ht="15" x14ac:dyDescent="0.25">
      <c r="B6" s="43">
        <f>k_total_tec_1025!B7</f>
        <v>2</v>
      </c>
      <c r="C6" s="40" t="str">
        <f>k_total_tec_1025!C7</f>
        <v>AZT VIITORUL TAU</v>
      </c>
      <c r="D6" s="41">
        <v>1698063</v>
      </c>
      <c r="E6" s="41">
        <v>1699079</v>
      </c>
      <c r="F6" s="41">
        <v>1699513</v>
      </c>
      <c r="G6" s="41">
        <v>1704259</v>
      </c>
      <c r="H6" s="41">
        <v>1705130</v>
      </c>
      <c r="I6" s="41">
        <v>1706135</v>
      </c>
      <c r="J6" s="41">
        <v>1706917</v>
      </c>
      <c r="K6" s="41">
        <v>1707865</v>
      </c>
      <c r="L6" s="41">
        <v>1709565</v>
      </c>
      <c r="M6" s="42">
        <v>1711133</v>
      </c>
    </row>
    <row r="7" spans="2:13" ht="15" x14ac:dyDescent="0.25">
      <c r="B7" s="43">
        <f>k_total_tec_1025!B8</f>
        <v>3</v>
      </c>
      <c r="C7" s="44" t="str">
        <f>k_total_tec_1025!C8</f>
        <v>BCR</v>
      </c>
      <c r="D7" s="41">
        <v>802755</v>
      </c>
      <c r="E7" s="41">
        <v>804582</v>
      </c>
      <c r="F7" s="41">
        <v>805788</v>
      </c>
      <c r="G7" s="41">
        <v>811320</v>
      </c>
      <c r="H7" s="41">
        <v>813005</v>
      </c>
      <c r="I7" s="41">
        <v>814742</v>
      </c>
      <c r="J7" s="41">
        <v>816138</v>
      </c>
      <c r="K7" s="41">
        <v>817777</v>
      </c>
      <c r="L7" s="41">
        <v>820755</v>
      </c>
      <c r="M7" s="42">
        <v>824634</v>
      </c>
    </row>
    <row r="8" spans="2:13" ht="15" x14ac:dyDescent="0.25">
      <c r="B8" s="43">
        <f>k_total_tec_1025!B9</f>
        <v>4</v>
      </c>
      <c r="C8" s="44" t="str">
        <f>k_total_tec_1025!C9</f>
        <v>BRD</v>
      </c>
      <c r="D8" s="41">
        <v>591313</v>
      </c>
      <c r="E8" s="41">
        <v>592975</v>
      </c>
      <c r="F8" s="41">
        <v>594076</v>
      </c>
      <c r="G8" s="41">
        <v>599513</v>
      </c>
      <c r="H8" s="41">
        <v>601085</v>
      </c>
      <c r="I8" s="41">
        <v>602757</v>
      </c>
      <c r="J8" s="41">
        <v>604286</v>
      </c>
      <c r="K8" s="41">
        <v>606155</v>
      </c>
      <c r="L8" s="41">
        <v>609237</v>
      </c>
      <c r="M8" s="42">
        <v>613247</v>
      </c>
    </row>
    <row r="9" spans="2:13" ht="15" x14ac:dyDescent="0.25">
      <c r="B9" s="43">
        <f>k_total_tec_1025!B10</f>
        <v>5</v>
      </c>
      <c r="C9" s="44" t="str">
        <f>k_total_tec_1025!C10</f>
        <v>VITAL</v>
      </c>
      <c r="D9" s="41">
        <v>1058684</v>
      </c>
      <c r="E9" s="41">
        <v>1060148</v>
      </c>
      <c r="F9" s="41">
        <v>1060976</v>
      </c>
      <c r="G9" s="41">
        <v>1066138</v>
      </c>
      <c r="H9" s="41">
        <v>1067367</v>
      </c>
      <c r="I9" s="41">
        <v>1068699</v>
      </c>
      <c r="J9" s="41">
        <v>1069925</v>
      </c>
      <c r="K9" s="41">
        <v>1071424</v>
      </c>
      <c r="L9" s="41">
        <v>1073983</v>
      </c>
      <c r="M9" s="42">
        <v>1077009</v>
      </c>
    </row>
    <row r="10" spans="2:13" ht="15" x14ac:dyDescent="0.25">
      <c r="B10" s="43">
        <f>k_total_tec_1025!B11</f>
        <v>6</v>
      </c>
      <c r="C10" s="44" t="str">
        <f>k_total_tec_1025!C11</f>
        <v>ARIPI</v>
      </c>
      <c r="D10" s="41">
        <v>897905</v>
      </c>
      <c r="E10" s="41">
        <v>899444</v>
      </c>
      <c r="F10" s="41">
        <v>900378</v>
      </c>
      <c r="G10" s="41">
        <v>905630</v>
      </c>
      <c r="H10" s="41">
        <v>907022</v>
      </c>
      <c r="I10" s="41">
        <v>908543</v>
      </c>
      <c r="J10" s="41">
        <v>909873</v>
      </c>
      <c r="K10" s="41">
        <v>911535</v>
      </c>
      <c r="L10" s="41">
        <v>914284</v>
      </c>
      <c r="M10" s="42">
        <v>918187</v>
      </c>
    </row>
    <row r="11" spans="2:13" ht="15" x14ac:dyDescent="0.25">
      <c r="B11" s="43">
        <f>k_total_tec_1025!B12</f>
        <v>7</v>
      </c>
      <c r="C11" s="44" t="str">
        <f>k_total_tec_1025!C12</f>
        <v>NN</v>
      </c>
      <c r="D11" s="41">
        <v>2117387</v>
      </c>
      <c r="E11" s="41">
        <v>2118415</v>
      </c>
      <c r="F11" s="41">
        <v>2118757</v>
      </c>
      <c r="G11" s="41">
        <v>2123344</v>
      </c>
      <c r="H11" s="41">
        <v>2124107</v>
      </c>
      <c r="I11" s="41">
        <v>2124923</v>
      </c>
      <c r="J11" s="41">
        <v>2125230</v>
      </c>
      <c r="K11" s="41">
        <v>2124886</v>
      </c>
      <c r="L11" s="41">
        <v>2125829</v>
      </c>
      <c r="M11" s="42">
        <v>2128144</v>
      </c>
    </row>
    <row r="12" spans="2:13" ht="15.75" thickBot="1" x14ac:dyDescent="0.3">
      <c r="B12" s="105" t="s">
        <v>43</v>
      </c>
      <c r="C12" s="106"/>
      <c r="D12" s="52">
        <f t="shared" ref="D12:M12" si="0">SUM(D5:D11)</f>
        <v>8314780</v>
      </c>
      <c r="E12" s="52">
        <f t="shared" si="0"/>
        <v>8324769</v>
      </c>
      <c r="F12" s="52">
        <f t="shared" si="0"/>
        <v>8330485</v>
      </c>
      <c r="G12" s="52">
        <f t="shared" si="0"/>
        <v>8366240</v>
      </c>
      <c r="H12" s="52">
        <f t="shared" si="0"/>
        <v>8375013</v>
      </c>
      <c r="I12" s="52">
        <f t="shared" si="0"/>
        <v>8384475</v>
      </c>
      <c r="J12" s="52">
        <f t="shared" si="0"/>
        <v>8391907</v>
      </c>
      <c r="K12" s="52">
        <f t="shared" si="0"/>
        <v>8400370</v>
      </c>
      <c r="L12" s="52">
        <f t="shared" si="0"/>
        <v>8416592</v>
      </c>
      <c r="M12" s="53">
        <f t="shared" si="0"/>
        <v>8438665</v>
      </c>
    </row>
    <row r="17" spans="3:3" ht="18" x14ac:dyDescent="0.25">
      <c r="C17" s="1"/>
    </row>
    <row r="18" spans="3:3" ht="18" x14ac:dyDescent="0.25">
      <c r="C18" s="1"/>
    </row>
  </sheetData>
  <mergeCells count="14">
    <mergeCell ref="I3:I4"/>
    <mergeCell ref="G3:G4"/>
    <mergeCell ref="B12:C12"/>
    <mergeCell ref="B3:B4"/>
    <mergeCell ref="D3:D4"/>
    <mergeCell ref="F3:F4"/>
    <mergeCell ref="E3:E4"/>
    <mergeCell ref="C3:C4"/>
    <mergeCell ref="B2:M2"/>
    <mergeCell ref="M3:M4"/>
    <mergeCell ref="L3:L4"/>
    <mergeCell ref="J3:J4"/>
    <mergeCell ref="H3:H4"/>
    <mergeCell ref="K3:K4"/>
  </mergeCells>
  <phoneticPr fontId="0" type="noConversion"/>
  <printOptions horizontalCentered="1" verticalCentered="1"/>
  <pageMargins left="0" right="0" top="0" bottom="0"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4"/>
  <sheetViews>
    <sheetView zoomScaleNormal="100" workbookViewId="0">
      <selection activeCell="F28" sqref="F28"/>
    </sheetView>
  </sheetViews>
  <sheetFormatPr defaultRowHeight="12.75" x14ac:dyDescent="0.2"/>
  <cols>
    <col min="2" max="2" width="5.28515625" customWidth="1"/>
    <col min="3" max="3" width="19" customWidth="1"/>
    <col min="4" max="13" width="17.5703125" style="19" customWidth="1"/>
    <col min="14" max="14" width="18.42578125" customWidth="1"/>
    <col min="17" max="17" width="11.140625" bestFit="1" customWidth="1"/>
    <col min="20" max="20" width="16.7109375" customWidth="1"/>
  </cols>
  <sheetData>
    <row r="1" spans="2:20" ht="13.5" thickBot="1" x14ac:dyDescent="0.25"/>
    <row r="2" spans="2:20" ht="60" customHeight="1" x14ac:dyDescent="0.2">
      <c r="B2" s="95" t="s">
        <v>214</v>
      </c>
      <c r="C2" s="96"/>
      <c r="D2" s="96"/>
      <c r="E2" s="96"/>
      <c r="F2" s="96"/>
      <c r="G2" s="96"/>
      <c r="H2" s="96"/>
      <c r="I2" s="96"/>
      <c r="J2" s="96"/>
      <c r="K2" s="96"/>
      <c r="L2" s="96"/>
      <c r="M2" s="96"/>
      <c r="N2" s="97"/>
    </row>
    <row r="3" spans="2:20" s="5" customFormat="1" ht="21" customHeight="1" x14ac:dyDescent="0.2">
      <c r="B3" s="100" t="s">
        <v>45</v>
      </c>
      <c r="C3" s="94" t="s">
        <v>29</v>
      </c>
      <c r="D3" s="109" t="s">
        <v>158</v>
      </c>
      <c r="E3" s="109" t="s">
        <v>163</v>
      </c>
      <c r="F3" s="109" t="s">
        <v>168</v>
      </c>
      <c r="G3" s="109" t="s">
        <v>171</v>
      </c>
      <c r="H3" s="109" t="s">
        <v>175</v>
      </c>
      <c r="I3" s="109" t="s">
        <v>179</v>
      </c>
      <c r="J3" s="109" t="s">
        <v>183</v>
      </c>
      <c r="K3" s="109" t="s">
        <v>187</v>
      </c>
      <c r="L3" s="109" t="s">
        <v>191</v>
      </c>
      <c r="M3" s="109" t="s">
        <v>195</v>
      </c>
      <c r="N3" s="101" t="s">
        <v>43</v>
      </c>
    </row>
    <row r="4" spans="2:20" x14ac:dyDescent="0.2">
      <c r="B4" s="100"/>
      <c r="C4" s="94"/>
      <c r="D4" s="109"/>
      <c r="E4" s="109"/>
      <c r="F4" s="109"/>
      <c r="G4" s="109"/>
      <c r="H4" s="109"/>
      <c r="I4" s="109"/>
      <c r="J4" s="109"/>
      <c r="K4" s="109"/>
      <c r="L4" s="109"/>
      <c r="M4" s="109"/>
      <c r="N4" s="101"/>
    </row>
    <row r="5" spans="2:20" s="8" customFormat="1" ht="36.75" customHeight="1" x14ac:dyDescent="0.2">
      <c r="B5" s="100"/>
      <c r="C5" s="94"/>
      <c r="D5" s="54" t="s">
        <v>215</v>
      </c>
      <c r="E5" s="54" t="s">
        <v>216</v>
      </c>
      <c r="F5" s="54" t="s">
        <v>217</v>
      </c>
      <c r="G5" s="54" t="s">
        <v>218</v>
      </c>
      <c r="H5" s="54" t="s">
        <v>219</v>
      </c>
      <c r="I5" s="54" t="s">
        <v>220</v>
      </c>
      <c r="J5" s="54" t="s">
        <v>221</v>
      </c>
      <c r="K5" s="54" t="s">
        <v>222</v>
      </c>
      <c r="L5" s="54" t="s">
        <v>223</v>
      </c>
      <c r="M5" s="54" t="s">
        <v>224</v>
      </c>
      <c r="N5" s="101"/>
    </row>
    <row r="6" spans="2:20" ht="15.75" x14ac:dyDescent="0.25">
      <c r="B6" s="39">
        <f>k_total_tec_1025!B6</f>
        <v>1</v>
      </c>
      <c r="C6" s="40" t="str">
        <f>k_total_tec_1025!C6</f>
        <v>METROPOLITAN LIFE</v>
      </c>
      <c r="D6" s="41">
        <v>51045520.954715312</v>
      </c>
      <c r="E6" s="41">
        <v>51095193.771973886</v>
      </c>
      <c r="F6" s="41">
        <v>53370072.110203199</v>
      </c>
      <c r="G6" s="41">
        <v>53328694.485842027</v>
      </c>
      <c r="H6" s="41">
        <v>54334665.12929675</v>
      </c>
      <c r="I6" s="41">
        <v>52669058.274689652</v>
      </c>
      <c r="J6" s="41">
        <v>51951875.332873069</v>
      </c>
      <c r="K6" s="41">
        <v>50459436.616950601</v>
      </c>
      <c r="L6" s="41">
        <v>51642137.084881738</v>
      </c>
      <c r="M6" s="41">
        <v>51303192.237433955</v>
      </c>
      <c r="N6" s="42">
        <f t="shared" ref="N6:N12" si="0">SUM(D6:M6)</f>
        <v>521199845.99886012</v>
      </c>
      <c r="T6" s="22"/>
    </row>
    <row r="7" spans="2:20" ht="15.75" x14ac:dyDescent="0.25">
      <c r="B7" s="39">
        <f>k_total_tec_1025!B7</f>
        <v>2</v>
      </c>
      <c r="C7" s="40" t="str">
        <f>k_total_tec_1025!C7</f>
        <v>AZT VIITORUL TAU</v>
      </c>
      <c r="D7" s="41">
        <v>74377137.059508979</v>
      </c>
      <c r="E7" s="41">
        <v>74799652.636865899</v>
      </c>
      <c r="F7" s="41">
        <v>77139798.169811696</v>
      </c>
      <c r="G7" s="41">
        <v>77142500.149031296</v>
      </c>
      <c r="H7" s="41">
        <v>79028228.279722482</v>
      </c>
      <c r="I7" s="41">
        <v>76489600.695817187</v>
      </c>
      <c r="J7" s="41">
        <v>75537406.844856501</v>
      </c>
      <c r="K7" s="41">
        <v>73468453.496826425</v>
      </c>
      <c r="L7" s="41">
        <v>74976908.905011907</v>
      </c>
      <c r="M7" s="41">
        <v>74328106.106735289</v>
      </c>
      <c r="N7" s="42">
        <f t="shared" si="0"/>
        <v>757287792.34418774</v>
      </c>
      <c r="T7" s="22"/>
    </row>
    <row r="8" spans="2:20" ht="15.75" x14ac:dyDescent="0.25">
      <c r="B8" s="39">
        <f>k_total_tec_1025!B8</f>
        <v>3</v>
      </c>
      <c r="C8" s="44" t="str">
        <f>k_total_tec_1025!C8</f>
        <v>BCR</v>
      </c>
      <c r="D8" s="41">
        <v>31072580.664604008</v>
      </c>
      <c r="E8" s="41">
        <v>31181910.79859367</v>
      </c>
      <c r="F8" s="41">
        <v>32319257.147336036</v>
      </c>
      <c r="G8" s="41">
        <v>33117881.967213117</v>
      </c>
      <c r="H8" s="41">
        <v>33558107.852412492</v>
      </c>
      <c r="I8" s="41">
        <v>32557746.105795842</v>
      </c>
      <c r="J8" s="41">
        <v>32223167.176250126</v>
      </c>
      <c r="K8" s="41">
        <v>31377135.333765648</v>
      </c>
      <c r="L8" s="41">
        <v>32139438.840716492</v>
      </c>
      <c r="M8" s="41">
        <v>32026292.942586083</v>
      </c>
      <c r="N8" s="42">
        <f t="shared" si="0"/>
        <v>321573518.82927352</v>
      </c>
      <c r="T8" s="22"/>
    </row>
    <row r="9" spans="2:20" ht="15.75" x14ac:dyDescent="0.25">
      <c r="B9" s="39">
        <f>k_total_tec_1025!B9</f>
        <v>4</v>
      </c>
      <c r="C9" s="44" t="str">
        <f>k_total_tec_1025!C9</f>
        <v>BRD</v>
      </c>
      <c r="D9" s="41">
        <v>21881921.886928916</v>
      </c>
      <c r="E9" s="41">
        <v>21936194.274234053</v>
      </c>
      <c r="F9" s="41">
        <v>23028422.785256598</v>
      </c>
      <c r="G9" s="41">
        <v>23153733.730750125</v>
      </c>
      <c r="H9" s="41">
        <v>23755593.85840429</v>
      </c>
      <c r="I9" s="41">
        <v>23003785.28504784</v>
      </c>
      <c r="J9" s="41">
        <v>22848540.48722754</v>
      </c>
      <c r="K9" s="41">
        <v>22277656.664505102</v>
      </c>
      <c r="L9" s="41">
        <v>22728693.053343561</v>
      </c>
      <c r="M9" s="41">
        <v>22801616.546522364</v>
      </c>
      <c r="N9" s="42">
        <f t="shared" si="0"/>
        <v>227416158.57222039</v>
      </c>
      <c r="T9" s="22"/>
    </row>
    <row r="10" spans="2:20" ht="15.75" x14ac:dyDescent="0.25">
      <c r="B10" s="39">
        <f>k_total_tec_1025!B10</f>
        <v>5</v>
      </c>
      <c r="C10" s="44" t="str">
        <f>k_total_tec_1025!C10</f>
        <v>VITAL</v>
      </c>
      <c r="D10" s="41">
        <v>40950140.63567324</v>
      </c>
      <c r="E10" s="41">
        <v>41112457.6594676</v>
      </c>
      <c r="F10" s="41">
        <v>42782360.825348303</v>
      </c>
      <c r="G10" s="41">
        <v>42801476.999503233</v>
      </c>
      <c r="H10" s="41">
        <v>43660003.350678019</v>
      </c>
      <c r="I10" s="41">
        <v>42470982.05107931</v>
      </c>
      <c r="J10" s="41">
        <v>42091912.02288194</v>
      </c>
      <c r="K10" s="41">
        <v>41080983.513136439</v>
      </c>
      <c r="L10" s="41">
        <v>41893744.863249376</v>
      </c>
      <c r="M10" s="41">
        <v>41625405.315157823</v>
      </c>
      <c r="N10" s="42">
        <f t="shared" si="0"/>
        <v>420469467.2361753</v>
      </c>
      <c r="T10" s="22"/>
    </row>
    <row r="11" spans="2:20" ht="15.75" x14ac:dyDescent="0.25">
      <c r="B11" s="39">
        <f>k_total_tec_1025!B11</f>
        <v>6</v>
      </c>
      <c r="C11" s="44" t="str">
        <f>k_total_tec_1025!C11</f>
        <v>ARIPI</v>
      </c>
      <c r="D11" s="41">
        <v>36147444.850725278</v>
      </c>
      <c r="E11" s="41">
        <v>36079624.711200401</v>
      </c>
      <c r="F11" s="41">
        <v>37401950.110712677</v>
      </c>
      <c r="G11" s="41">
        <v>37775740.685543969</v>
      </c>
      <c r="H11" s="41">
        <v>38610695.561337121</v>
      </c>
      <c r="I11" s="41">
        <v>37406623.902901873</v>
      </c>
      <c r="J11" s="41">
        <v>37048972.679751456</v>
      </c>
      <c r="K11" s="41">
        <v>36082841.085499816</v>
      </c>
      <c r="L11" s="41">
        <v>36976947.049686387</v>
      </c>
      <c r="M11" s="41">
        <v>36712664.060812004</v>
      </c>
      <c r="N11" s="42">
        <f t="shared" si="0"/>
        <v>370243504.69817096</v>
      </c>
      <c r="T11" s="22"/>
    </row>
    <row r="12" spans="2:20" ht="15.75" x14ac:dyDescent="0.25">
      <c r="B12" s="39">
        <f>k_total_tec_1025!B12</f>
        <v>7</v>
      </c>
      <c r="C12" s="44" t="str">
        <f>k_total_tec_1025!C12</f>
        <v>NN</v>
      </c>
      <c r="D12" s="41">
        <v>110916409.57126209</v>
      </c>
      <c r="E12" s="41">
        <v>111276400.40180814</v>
      </c>
      <c r="F12" s="41">
        <v>116821343.05253464</v>
      </c>
      <c r="G12" s="41">
        <v>115809825.93144561</v>
      </c>
      <c r="H12" s="41">
        <v>116961530.66855882</v>
      </c>
      <c r="I12" s="41">
        <v>113614560.76539892</v>
      </c>
      <c r="J12" s="41">
        <v>111969175.06657462</v>
      </c>
      <c r="K12" s="41">
        <v>108441082.55222151</v>
      </c>
      <c r="L12" s="41">
        <v>110912065.12121749</v>
      </c>
      <c r="M12" s="41">
        <v>109857273.87008701</v>
      </c>
      <c r="N12" s="42">
        <f t="shared" si="0"/>
        <v>1126579667.0011086</v>
      </c>
      <c r="T12" s="22"/>
    </row>
    <row r="13" spans="2:20" ht="15.75" thickBot="1" x14ac:dyDescent="0.3">
      <c r="B13" s="105" t="s">
        <v>43</v>
      </c>
      <c r="C13" s="106"/>
      <c r="D13" s="37">
        <f t="shared" ref="D13:N13" si="1">SUM(D6:D12)</f>
        <v>366391155.62341785</v>
      </c>
      <c r="E13" s="37">
        <f t="shared" si="1"/>
        <v>367481434.25414366</v>
      </c>
      <c r="F13" s="37">
        <f t="shared" si="1"/>
        <v>382863204.20120311</v>
      </c>
      <c r="G13" s="37">
        <f t="shared" si="1"/>
        <v>383129853.94932938</v>
      </c>
      <c r="H13" s="37">
        <f t="shared" si="1"/>
        <v>389908824.70041001</v>
      </c>
      <c r="I13" s="37">
        <f t="shared" si="1"/>
        <v>378212357.08073062</v>
      </c>
      <c r="J13" s="37">
        <f t="shared" si="1"/>
        <v>373671049.61041528</v>
      </c>
      <c r="K13" s="37">
        <f t="shared" si="1"/>
        <v>363187589.26290554</v>
      </c>
      <c r="L13" s="37">
        <f t="shared" si="1"/>
        <v>371269934.91810691</v>
      </c>
      <c r="M13" s="37">
        <f t="shared" si="1"/>
        <v>368654551.07933456</v>
      </c>
      <c r="N13" s="38">
        <f t="shared" si="1"/>
        <v>3744769954.6799965</v>
      </c>
      <c r="T13" s="23"/>
    </row>
    <row r="24" spans="4:14" x14ac:dyDescent="0.2">
      <c r="D24" s="30"/>
      <c r="E24" s="30"/>
      <c r="F24" s="30"/>
      <c r="G24" s="30"/>
      <c r="H24" s="30"/>
      <c r="I24" s="30"/>
      <c r="J24" s="30"/>
      <c r="K24" s="30"/>
      <c r="L24" s="30"/>
      <c r="M24" s="30"/>
      <c r="N24" s="4"/>
    </row>
  </sheetData>
  <mergeCells count="15">
    <mergeCell ref="B2:N2"/>
    <mergeCell ref="N3:N5"/>
    <mergeCell ref="B3:B5"/>
    <mergeCell ref="M3:M4"/>
    <mergeCell ref="L3:L4"/>
    <mergeCell ref="B13:C13"/>
    <mergeCell ref="C3:C5"/>
    <mergeCell ref="D3:D4"/>
    <mergeCell ref="K3:K4"/>
    <mergeCell ref="I3:I4"/>
    <mergeCell ref="E3:E4"/>
    <mergeCell ref="G3:G4"/>
    <mergeCell ref="J3:J4"/>
    <mergeCell ref="H3:H4"/>
    <mergeCell ref="F3:F4"/>
  </mergeCells>
  <phoneticPr fontId="16" type="noConversion"/>
  <printOptions horizontalCentered="1" verticalCentered="1"/>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7"/>
  <sheetViews>
    <sheetView workbookViewId="0">
      <selection activeCell="K31" sqref="K31"/>
    </sheetView>
  </sheetViews>
  <sheetFormatPr defaultRowHeight="12.75" x14ac:dyDescent="0.2"/>
  <cols>
    <col min="2" max="2" width="10.42578125" bestFit="1" customWidth="1"/>
    <col min="3" max="12" width="14.28515625" bestFit="1" customWidth="1"/>
  </cols>
  <sheetData>
    <row r="1" spans="2:14" ht="13.5" thickBot="1" x14ac:dyDescent="0.25"/>
    <row r="2" spans="2:14" ht="25.5" x14ac:dyDescent="0.2">
      <c r="B2" s="55"/>
      <c r="C2" s="57" t="s">
        <v>160</v>
      </c>
      <c r="D2" s="57" t="s">
        <v>166</v>
      </c>
      <c r="E2" s="57" t="s">
        <v>167</v>
      </c>
      <c r="F2" s="57" t="s">
        <v>172</v>
      </c>
      <c r="G2" s="57" t="s">
        <v>177</v>
      </c>
      <c r="H2" s="57" t="s">
        <v>180</v>
      </c>
      <c r="I2" s="57" t="s">
        <v>185</v>
      </c>
      <c r="J2" s="57" t="s">
        <v>188</v>
      </c>
      <c r="K2" s="57" t="s">
        <v>192</v>
      </c>
      <c r="L2" s="58" t="s">
        <v>204</v>
      </c>
    </row>
    <row r="3" spans="2:14" ht="15" x14ac:dyDescent="0.25">
      <c r="B3" s="61" t="s">
        <v>151</v>
      </c>
      <c r="C3" s="41">
        <v>366391156</v>
      </c>
      <c r="D3" s="41">
        <v>367481434</v>
      </c>
      <c r="E3" s="41">
        <v>382863204</v>
      </c>
      <c r="F3" s="41">
        <v>383129854</v>
      </c>
      <c r="G3" s="41">
        <v>389908825</v>
      </c>
      <c r="H3" s="41">
        <v>378212357.08073062</v>
      </c>
      <c r="I3" s="41">
        <v>373671050</v>
      </c>
      <c r="J3" s="41">
        <v>363187589.2629056</v>
      </c>
      <c r="K3" s="41">
        <v>371269934.91810691</v>
      </c>
      <c r="L3" s="42">
        <v>368654551</v>
      </c>
    </row>
    <row r="4" spans="2:14" ht="15" hidden="1" x14ac:dyDescent="0.25">
      <c r="B4" s="61"/>
      <c r="C4" s="62"/>
      <c r="D4" s="62"/>
      <c r="E4" s="62"/>
      <c r="F4" s="62"/>
      <c r="G4" s="62"/>
      <c r="H4" s="62"/>
      <c r="I4" s="62"/>
      <c r="J4" s="62"/>
      <c r="K4" s="62"/>
      <c r="L4" s="63"/>
    </row>
    <row r="5" spans="2:14" ht="15" x14ac:dyDescent="0.25">
      <c r="B5" s="61" t="s">
        <v>152</v>
      </c>
      <c r="C5" s="41">
        <v>1823675338</v>
      </c>
      <c r="D5" s="41">
        <v>1829138839</v>
      </c>
      <c r="E5" s="41">
        <v>1953865790</v>
      </c>
      <c r="F5" s="41">
        <v>1928100990</v>
      </c>
      <c r="G5" s="41">
        <v>1978241413</v>
      </c>
      <c r="H5" s="41">
        <v>1913300672</v>
      </c>
      <c r="I5" s="41">
        <v>1894325386</v>
      </c>
      <c r="J5" s="41">
        <v>1848225323</v>
      </c>
      <c r="K5" s="41">
        <v>1888241762</v>
      </c>
      <c r="L5" s="42">
        <v>1876857185</v>
      </c>
    </row>
    <row r="6" spans="2:14" ht="15" x14ac:dyDescent="0.25">
      <c r="B6" s="61" t="s">
        <v>153</v>
      </c>
      <c r="C6" s="64">
        <v>4.9774000000000003</v>
      </c>
      <c r="D6" s="64">
        <v>4.9775</v>
      </c>
      <c r="E6" s="64">
        <v>5.1032999999999999</v>
      </c>
      <c r="F6" s="64">
        <v>5.0324999999999998</v>
      </c>
      <c r="G6" s="64">
        <v>5.0735999999999999</v>
      </c>
      <c r="H6" s="64">
        <v>5.0587999999999997</v>
      </c>
      <c r="I6" s="64">
        <v>5.0694999999999997</v>
      </c>
      <c r="J6" s="64">
        <v>5.0888999999999998</v>
      </c>
      <c r="K6" s="64">
        <v>5.0858999999999996</v>
      </c>
      <c r="L6" s="65">
        <v>5.0911</v>
      </c>
    </row>
    <row r="7" spans="2:14" ht="39" thickBot="1" x14ac:dyDescent="0.25">
      <c r="B7" s="56"/>
      <c r="C7" s="59" t="s">
        <v>161</v>
      </c>
      <c r="D7" s="59" t="s">
        <v>165</v>
      </c>
      <c r="E7" s="59" t="s">
        <v>170</v>
      </c>
      <c r="F7" s="59" t="s">
        <v>174</v>
      </c>
      <c r="G7" s="59" t="s">
        <v>178</v>
      </c>
      <c r="H7" s="59" t="s">
        <v>181</v>
      </c>
      <c r="I7" s="59" t="s">
        <v>186</v>
      </c>
      <c r="J7" s="59" t="s">
        <v>189</v>
      </c>
      <c r="K7" s="59" t="s">
        <v>194</v>
      </c>
      <c r="L7" s="60" t="s">
        <v>206</v>
      </c>
      <c r="N7" s="29"/>
    </row>
  </sheetData>
  <phoneticPr fontId="16" type="noConversion"/>
  <pageMargins left="0.75" right="0.75" top="1" bottom="1" header="0.5" footer="0.5"/>
  <pageSetup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zoomScaleNormal="100" workbookViewId="0">
      <selection activeCell="H28" sqref="H28"/>
    </sheetView>
  </sheetViews>
  <sheetFormatPr defaultRowHeight="12.75" x14ac:dyDescent="0.2"/>
  <cols>
    <col min="2" max="2" width="6.140625" customWidth="1"/>
    <col min="3" max="3" width="19.28515625" customWidth="1"/>
    <col min="4" max="13" width="16.85546875" customWidth="1"/>
  </cols>
  <sheetData>
    <row r="1" spans="2:13" ht="13.5" thickBot="1" x14ac:dyDescent="0.25"/>
    <row r="2" spans="2:13" s="2" customFormat="1" ht="47.25" customHeight="1" x14ac:dyDescent="0.2">
      <c r="B2" s="95" t="s">
        <v>225</v>
      </c>
      <c r="C2" s="96"/>
      <c r="D2" s="96"/>
      <c r="E2" s="96"/>
      <c r="F2" s="96"/>
      <c r="G2" s="96"/>
      <c r="H2" s="96"/>
      <c r="I2" s="96"/>
      <c r="J2" s="96"/>
      <c r="K2" s="96"/>
      <c r="L2" s="96"/>
      <c r="M2" s="97"/>
    </row>
    <row r="3" spans="2:13" ht="12.75" customHeight="1" x14ac:dyDescent="0.2">
      <c r="B3" s="100" t="s">
        <v>45</v>
      </c>
      <c r="C3" s="94" t="s">
        <v>44</v>
      </c>
      <c r="D3" s="107" t="s">
        <v>157</v>
      </c>
      <c r="E3" s="107" t="s">
        <v>162</v>
      </c>
      <c r="F3" s="107" t="s">
        <v>168</v>
      </c>
      <c r="G3" s="107" t="s">
        <v>171</v>
      </c>
      <c r="H3" s="107" t="s">
        <v>175</v>
      </c>
      <c r="I3" s="107" t="s">
        <v>179</v>
      </c>
      <c r="J3" s="107" t="s">
        <v>183</v>
      </c>
      <c r="K3" s="107" t="s">
        <v>187</v>
      </c>
      <c r="L3" s="107" t="s">
        <v>191</v>
      </c>
      <c r="M3" s="108" t="s">
        <v>195</v>
      </c>
    </row>
    <row r="4" spans="2:13" ht="21.75" customHeight="1" x14ac:dyDescent="0.2">
      <c r="B4" s="100"/>
      <c r="C4" s="94"/>
      <c r="D4" s="94"/>
      <c r="E4" s="94"/>
      <c r="F4" s="94"/>
      <c r="G4" s="94"/>
      <c r="H4" s="94"/>
      <c r="I4" s="94"/>
      <c r="J4" s="94"/>
      <c r="K4" s="94"/>
      <c r="L4" s="94"/>
      <c r="M4" s="101"/>
    </row>
    <row r="5" spans="2:13" ht="25.5" x14ac:dyDescent="0.2">
      <c r="B5" s="100"/>
      <c r="C5" s="94"/>
      <c r="D5" s="54" t="s">
        <v>226</v>
      </c>
      <c r="E5" s="54" t="s">
        <v>227</v>
      </c>
      <c r="F5" s="54" t="s">
        <v>228</v>
      </c>
      <c r="G5" s="54" t="s">
        <v>229</v>
      </c>
      <c r="H5" s="54" t="s">
        <v>230</v>
      </c>
      <c r="I5" s="54" t="s">
        <v>231</v>
      </c>
      <c r="J5" s="54" t="s">
        <v>232</v>
      </c>
      <c r="K5" s="54" t="s">
        <v>233</v>
      </c>
      <c r="L5" s="54" t="s">
        <v>234</v>
      </c>
      <c r="M5" s="66" t="s">
        <v>235</v>
      </c>
    </row>
    <row r="6" spans="2:13" ht="15" x14ac:dyDescent="0.25">
      <c r="B6" s="39">
        <f>k_total_tec_1025!B6</f>
        <v>1</v>
      </c>
      <c r="C6" s="40" t="str">
        <f>k_total_tec_1025!C6</f>
        <v>METROPOLITAN LIFE</v>
      </c>
      <c r="D6" s="69">
        <f>sume_euro_1025!D6/evolutie_rp_1025!D5</f>
        <v>44.43868790745087</v>
      </c>
      <c r="E6" s="69">
        <f>sume_euro_1025!E6/evolutie_rp_1025!E5</f>
        <v>44.42573576458048</v>
      </c>
      <c r="F6" s="69">
        <f>sume_euro_1025!F6/evolutie_rp_1025!F5</f>
        <v>46.3685588322152</v>
      </c>
      <c r="G6" s="69">
        <f>sume_euro_1025!G6/evolutie_rp_1025!G5</f>
        <v>46.130652060871832</v>
      </c>
      <c r="H6" s="69">
        <f>sume_euro_1025!H6/evolutie_rp_1025!H5</f>
        <v>46.949629290749698</v>
      </c>
      <c r="I6" s="69">
        <f>sume_euro_1025!I6/evolutie_rp_1025!I5</f>
        <v>45.456243397368766</v>
      </c>
      <c r="J6" s="69">
        <f>sume_euro_1025!J6/evolutie_rp_1025!J5</f>
        <v>44.803943754213378</v>
      </c>
      <c r="K6" s="69">
        <f>sume_euro_1025!K6/evolutie_rp_1025!K5</f>
        <v>43.472231751926898</v>
      </c>
      <c r="L6" s="69">
        <f>sume_euro_1025!L6/evolutie_rp_1025!L5</f>
        <v>44.40657427851481</v>
      </c>
      <c r="M6" s="70">
        <f>sume_euro_1025!M6/evolutie_rp_1025!M5</f>
        <v>43.98757470128804</v>
      </c>
    </row>
    <row r="7" spans="2:13" ht="15" x14ac:dyDescent="0.25">
      <c r="B7" s="43">
        <f>k_total_tec_1025!B7</f>
        <v>2</v>
      </c>
      <c r="C7" s="40" t="str">
        <f>k_total_tec_1025!C7</f>
        <v>AZT VIITORUL TAU</v>
      </c>
      <c r="D7" s="69">
        <f>sume_euro_1025!D7/evolutie_rp_1025!D6</f>
        <v>43.801164656145843</v>
      </c>
      <c r="E7" s="69">
        <f>sume_euro_1025!E7/evolutie_rp_1025!E6</f>
        <v>44.023646126440205</v>
      </c>
      <c r="F7" s="69">
        <f>sume_euro_1025!F7/evolutie_rp_1025!F6</f>
        <v>45.389354579701184</v>
      </c>
      <c r="G7" s="69">
        <f>sume_euro_1025!G7/evolutie_rp_1025!G6</f>
        <v>45.264540277640485</v>
      </c>
      <c r="H7" s="69">
        <f>sume_euro_1025!H7/evolutie_rp_1025!H6</f>
        <v>46.347333211967701</v>
      </c>
      <c r="I7" s="69">
        <f>sume_euro_1025!I7/evolutie_rp_1025!I6</f>
        <v>44.832091655008064</v>
      </c>
      <c r="J7" s="69">
        <f>sume_euro_1025!J7/evolutie_rp_1025!J6</f>
        <v>44.253708203068165</v>
      </c>
      <c r="K7" s="69">
        <f>sume_euro_1025!K7/evolutie_rp_1025!K6</f>
        <v>43.017717147916507</v>
      </c>
      <c r="L7" s="69">
        <f>sume_euro_1025!L7/evolutie_rp_1025!L6</f>
        <v>43.857302240635427</v>
      </c>
      <c r="M7" s="70">
        <f>sume_euro_1025!M7/evolutie_rp_1025!M6</f>
        <v>43.437947901615651</v>
      </c>
    </row>
    <row r="8" spans="2:13" ht="15" x14ac:dyDescent="0.25">
      <c r="B8" s="43">
        <f>k_total_tec_1025!B8</f>
        <v>3</v>
      </c>
      <c r="C8" s="44" t="str">
        <f>k_total_tec_1025!C8</f>
        <v>BCR</v>
      </c>
      <c r="D8" s="69">
        <f>sume_euro_1025!D8/evolutie_rp_1025!D7</f>
        <v>38.70742712858096</v>
      </c>
      <c r="E8" s="69">
        <f>sume_euro_1025!E8/evolutie_rp_1025!E7</f>
        <v>38.755416848243769</v>
      </c>
      <c r="F8" s="69">
        <f>sume_euro_1025!F8/evolutie_rp_1025!F7</f>
        <v>40.108883660883549</v>
      </c>
      <c r="G8" s="69">
        <f>sume_euro_1025!G8/evolutie_rp_1025!G7</f>
        <v>40.81975295470729</v>
      </c>
      <c r="H8" s="69">
        <f>sume_euro_1025!H8/evolutie_rp_1025!H7</f>
        <v>41.276631573498925</v>
      </c>
      <c r="I8" s="69">
        <f>sume_euro_1025!I8/evolutie_rp_1025!I7</f>
        <v>39.960804899950958</v>
      </c>
      <c r="J8" s="69">
        <f>sume_euro_1025!J8/evolutie_rp_1025!J7</f>
        <v>39.482498273882754</v>
      </c>
      <c r="K8" s="69">
        <f>sume_euro_1025!K8/evolutie_rp_1025!K7</f>
        <v>38.368816112174407</v>
      </c>
      <c r="L8" s="69">
        <f>sume_euro_1025!L8/evolutie_rp_1025!L7</f>
        <v>39.158383245568402</v>
      </c>
      <c r="M8" s="70">
        <f>sume_euro_1025!M8/evolutie_rp_1025!M7</f>
        <v>38.836978517240475</v>
      </c>
    </row>
    <row r="9" spans="2:13" ht="15" x14ac:dyDescent="0.25">
      <c r="B9" s="43">
        <f>k_total_tec_1025!B9</f>
        <v>4</v>
      </c>
      <c r="C9" s="44" t="str">
        <f>k_total_tec_1025!C9</f>
        <v>BRD</v>
      </c>
      <c r="D9" s="69">
        <f>sume_euro_1025!D9/evolutie_rp_1025!D8</f>
        <v>37.005649946693062</v>
      </c>
      <c r="E9" s="69">
        <f>sume_euro_1025!E9/evolutie_rp_1025!E8</f>
        <v>36.993455498518578</v>
      </c>
      <c r="F9" s="69">
        <f>sume_euro_1025!F9/evolutie_rp_1025!F8</f>
        <v>38.763428896734759</v>
      </c>
      <c r="G9" s="69">
        <f>sume_euro_1025!G9/evolutie_rp_1025!G8</f>
        <v>38.620903517938935</v>
      </c>
      <c r="H9" s="69">
        <f>sume_euro_1025!H9/evolutie_rp_1025!H8</f>
        <v>39.521188947327403</v>
      </c>
      <c r="I9" s="69">
        <f>sume_euro_1025!I9/evolutie_rp_1025!I8</f>
        <v>38.164277287609835</v>
      </c>
      <c r="J9" s="69">
        <f>sume_euro_1025!J9/evolutie_rp_1025!J8</f>
        <v>37.810805623872703</v>
      </c>
      <c r="K9" s="69">
        <f>sume_euro_1025!K9/evolutie_rp_1025!K8</f>
        <v>36.752409308683589</v>
      </c>
      <c r="L9" s="69">
        <f>sume_euro_1025!L9/evolutie_rp_1025!L8</f>
        <v>37.306816646631049</v>
      </c>
      <c r="M9" s="70">
        <f>sume_euro_1025!M9/evolutie_rp_1025!M8</f>
        <v>37.181782457186685</v>
      </c>
    </row>
    <row r="10" spans="2:13" ht="15" x14ac:dyDescent="0.25">
      <c r="B10" s="43">
        <f>k_total_tec_1025!B10</f>
        <v>5</v>
      </c>
      <c r="C10" s="44" t="str">
        <f>k_total_tec_1025!C10</f>
        <v>VITAL</v>
      </c>
      <c r="D10" s="69">
        <f>sume_euro_1025!D10/evolutie_rp_1025!D9</f>
        <v>38.680230017335901</v>
      </c>
      <c r="E10" s="69">
        <f>sume_euro_1025!E10/evolutie_rp_1025!E9</f>
        <v>38.779922859324927</v>
      </c>
      <c r="F10" s="69">
        <f>sume_euro_1025!F10/evolutie_rp_1025!F9</f>
        <v>40.323589624410261</v>
      </c>
      <c r="G10" s="69">
        <f>sume_euro_1025!G10/evolutie_rp_1025!G9</f>
        <v>40.146282188143779</v>
      </c>
      <c r="H10" s="69">
        <f>sume_euro_1025!H10/evolutie_rp_1025!H9</f>
        <v>40.904396848204996</v>
      </c>
      <c r="I10" s="69">
        <f>sume_euro_1025!I10/evolutie_rp_1025!I9</f>
        <v>39.740826978484407</v>
      </c>
      <c r="J10" s="69">
        <f>sume_euro_1025!J10/evolutie_rp_1025!J9</f>
        <v>39.340993081647724</v>
      </c>
      <c r="K10" s="69">
        <f>sume_euro_1025!K10/evolutie_rp_1025!K9</f>
        <v>38.342414873230801</v>
      </c>
      <c r="L10" s="69">
        <f>sume_euro_1025!L10/evolutie_rp_1025!L9</f>
        <v>39.007828674429092</v>
      </c>
      <c r="M10" s="70">
        <f>sume_euro_1025!M10/evolutie_rp_1025!M9</f>
        <v>38.649078434031495</v>
      </c>
    </row>
    <row r="11" spans="2:13" ht="15" x14ac:dyDescent="0.25">
      <c r="B11" s="43">
        <f>k_total_tec_1025!B11</f>
        <v>6</v>
      </c>
      <c r="C11" s="44" t="str">
        <f>k_total_tec_1025!C11</f>
        <v>ARIPI</v>
      </c>
      <c r="D11" s="69">
        <f>sume_euro_1025!D11/evolutie_rp_1025!D10</f>
        <v>40.25753821476134</v>
      </c>
      <c r="E11" s="69">
        <f>sume_euro_1025!E11/evolutie_rp_1025!E10</f>
        <v>40.113252977617726</v>
      </c>
      <c r="F11" s="69">
        <f>sume_euro_1025!F11/evolutie_rp_1025!F10</f>
        <v>41.540275429555898</v>
      </c>
      <c r="G11" s="69">
        <f>sume_euro_1025!G11/evolutie_rp_1025!G10</f>
        <v>41.712112767403873</v>
      </c>
      <c r="H11" s="69">
        <f>sume_euro_1025!H11/evolutie_rp_1025!H10</f>
        <v>42.56864283483435</v>
      </c>
      <c r="I11" s="69">
        <f>sume_euro_1025!I11/evolutie_rp_1025!I10</f>
        <v>41.172100718294978</v>
      </c>
      <c r="J11" s="69">
        <f>sume_euro_1025!J11/evolutie_rp_1025!J10</f>
        <v>40.718839530078874</v>
      </c>
      <c r="K11" s="69">
        <f>sume_euro_1025!K11/evolutie_rp_1025!K10</f>
        <v>39.58470172346626</v>
      </c>
      <c r="L11" s="69">
        <f>sume_euro_1025!L11/evolutie_rp_1025!L10</f>
        <v>40.443611667366362</v>
      </c>
      <c r="M11" s="70">
        <f>sume_euro_1025!M11/evolutie_rp_1025!M10</f>
        <v>39.983863919672139</v>
      </c>
    </row>
    <row r="12" spans="2:13" ht="15" x14ac:dyDescent="0.25">
      <c r="B12" s="43">
        <f>k_total_tec_1025!B12</f>
        <v>7</v>
      </c>
      <c r="C12" s="44" t="str">
        <f>k_total_tec_1025!C12</f>
        <v>NN</v>
      </c>
      <c r="D12" s="69">
        <f>sume_euro_1025!D12/evolutie_rp_1025!D11</f>
        <v>52.383626408994715</v>
      </c>
      <c r="E12" s="69">
        <f>sume_euro_1025!E12/evolutie_rp_1025!E11</f>
        <v>52.528140332186162</v>
      </c>
      <c r="F12" s="69">
        <f>sume_euro_1025!F12/evolutie_rp_1025!F11</f>
        <v>55.136734912278584</v>
      </c>
      <c r="G12" s="69">
        <f>sume_euro_1025!G12/evolutie_rp_1025!G11</f>
        <v>54.541245286418786</v>
      </c>
      <c r="H12" s="69">
        <f>sume_euro_1025!H12/evolutie_rp_1025!H11</f>
        <v>55.063860092056956</v>
      </c>
      <c r="I12" s="69">
        <f>sume_euro_1025!I12/evolutie_rp_1025!I11</f>
        <v>53.467613068990694</v>
      </c>
      <c r="J12" s="69">
        <f>sume_euro_1025!J12/evolutie_rp_1025!J11</f>
        <v>52.685674052490612</v>
      </c>
      <c r="K12" s="69">
        <f>sume_euro_1025!K12/evolutie_rp_1025!K11</f>
        <v>51.033835486808002</v>
      </c>
      <c r="L12" s="69">
        <f>sume_euro_1025!L12/evolutie_rp_1025!L11</f>
        <v>52.173559172077098</v>
      </c>
      <c r="M12" s="70">
        <f>sume_euro_1025!M12/evolutie_rp_1025!M11</f>
        <v>51.621165611954368</v>
      </c>
    </row>
    <row r="13" spans="2:13" ht="15.75" thickBot="1" x14ac:dyDescent="0.3">
      <c r="B13" s="105" t="s">
        <v>43</v>
      </c>
      <c r="C13" s="106"/>
      <c r="D13" s="67">
        <f>sume_euro_1025!D13/evolutie_rp_1025!D12</f>
        <v>44.065045091201192</v>
      </c>
      <c r="E13" s="67">
        <f>sume_euro_1025!E13/evolutie_rp_1025!E12</f>
        <v>44.143138897204672</v>
      </c>
      <c r="F13" s="67">
        <f>sume_euro_1025!F13/evolutie_rp_1025!F12</f>
        <v>45.959293390625291</v>
      </c>
      <c r="G13" s="67">
        <f>sume_euro_1025!G13/evolutie_rp_1025!G12</f>
        <v>45.794748172336604</v>
      </c>
      <c r="H13" s="67">
        <f>sume_euro_1025!H13/evolutie_rp_1025!H12</f>
        <v>46.556205309819816</v>
      </c>
      <c r="I13" s="67">
        <f>sume_euro_1025!I13/evolutie_rp_1025!I12</f>
        <v>45.108651058143842</v>
      </c>
      <c r="J13" s="67">
        <f>sume_euro_1025!J13/evolutie_rp_1025!J12</f>
        <v>44.527548936185219</v>
      </c>
      <c r="K13" s="67">
        <f>sume_euro_1025!K13/evolutie_rp_1025!K12</f>
        <v>43.234713383208778</v>
      </c>
      <c r="L13" s="67">
        <f>sume_euro_1025!L13/evolutie_rp_1025!L12</f>
        <v>44.111670723507437</v>
      </c>
      <c r="M13" s="68">
        <f>sume_euro_1025!M13/evolutie_rp_1025!M12</f>
        <v>43.686359285424238</v>
      </c>
    </row>
    <row r="18" spans="3:3" ht="18" x14ac:dyDescent="0.25">
      <c r="C18" s="1"/>
    </row>
    <row r="19" spans="3:3" ht="18" x14ac:dyDescent="0.25">
      <c r="C19" s="1"/>
    </row>
  </sheetData>
  <mergeCells count="14">
    <mergeCell ref="L3:L4"/>
    <mergeCell ref="B2:M2"/>
    <mergeCell ref="B13:C13"/>
    <mergeCell ref="C3:C5"/>
    <mergeCell ref="B3:B5"/>
    <mergeCell ref="J3:J4"/>
    <mergeCell ref="H3:H4"/>
    <mergeCell ref="E3:E4"/>
    <mergeCell ref="F3:F4"/>
    <mergeCell ref="K3:K4"/>
    <mergeCell ref="I3:I4"/>
    <mergeCell ref="G3:G4"/>
    <mergeCell ref="D3:D4"/>
    <mergeCell ref="M3:M4"/>
  </mergeCells>
  <phoneticPr fontId="0" type="noConversion"/>
  <printOptions horizontalCentered="1" verticalCentered="1"/>
  <pageMargins left="0" right="0" top="0" bottom="0" header="0" footer="0"/>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G17" sqref="G17"/>
    </sheetView>
  </sheetViews>
  <sheetFormatPr defaultRowHeight="12.75" x14ac:dyDescent="0.2"/>
  <cols>
    <col min="2" max="2" width="5.28515625" customWidth="1"/>
    <col min="3" max="3" width="17.85546875" customWidth="1"/>
    <col min="4" max="4" width="14.85546875" customWidth="1"/>
    <col min="5" max="5" width="13.5703125" customWidth="1"/>
    <col min="6" max="6" width="13.42578125" customWidth="1"/>
    <col min="7" max="7" width="16.28515625" customWidth="1"/>
    <col min="8" max="8" width="11.140625" customWidth="1"/>
    <col min="9" max="9" width="9.28515625" customWidth="1"/>
    <col min="10" max="10" width="10.85546875" customWidth="1"/>
    <col min="11" max="11" width="13" customWidth="1"/>
    <col min="12" max="12" width="15.5703125" customWidth="1"/>
    <col min="13" max="13" width="14.5703125" customWidth="1"/>
  </cols>
  <sheetData>
    <row r="1" spans="2:15" ht="13.5" thickBot="1" x14ac:dyDescent="0.25"/>
    <row r="2" spans="2:15" s="2" customFormat="1" ht="47.25" customHeight="1" x14ac:dyDescent="0.25">
      <c r="B2" s="95" t="s">
        <v>236</v>
      </c>
      <c r="C2" s="96"/>
      <c r="D2" s="96"/>
      <c r="E2" s="96"/>
      <c r="F2" s="96"/>
      <c r="G2" s="96"/>
      <c r="H2" s="96"/>
      <c r="I2" s="96"/>
      <c r="J2" s="96"/>
      <c r="K2" s="96"/>
      <c r="L2" s="96"/>
      <c r="M2" s="97"/>
      <c r="N2" s="3"/>
      <c r="O2" s="3"/>
    </row>
    <row r="3" spans="2:15" ht="27" customHeight="1" x14ac:dyDescent="0.2">
      <c r="B3" s="100" t="s">
        <v>45</v>
      </c>
      <c r="C3" s="94" t="s">
        <v>44</v>
      </c>
      <c r="D3" s="94" t="s">
        <v>196</v>
      </c>
      <c r="E3" s="94" t="s">
        <v>197</v>
      </c>
      <c r="F3" s="94" t="s">
        <v>198</v>
      </c>
      <c r="G3" s="94" t="s">
        <v>199</v>
      </c>
      <c r="H3" s="94" t="s">
        <v>31</v>
      </c>
      <c r="I3" s="94"/>
      <c r="J3" s="94"/>
      <c r="K3" s="94"/>
      <c r="L3" s="94" t="s">
        <v>200</v>
      </c>
      <c r="M3" s="101" t="s">
        <v>201</v>
      </c>
    </row>
    <row r="4" spans="2:15" ht="120" customHeight="1" x14ac:dyDescent="0.2">
      <c r="B4" s="112"/>
      <c r="C4" s="110"/>
      <c r="D4" s="110"/>
      <c r="E4" s="110"/>
      <c r="F4" s="110"/>
      <c r="G4" s="94"/>
      <c r="H4" s="34" t="s">
        <v>7</v>
      </c>
      <c r="I4" s="34" t="s">
        <v>8</v>
      </c>
      <c r="J4" s="34" t="s">
        <v>36</v>
      </c>
      <c r="K4" s="34" t="s">
        <v>37</v>
      </c>
      <c r="L4" s="110"/>
      <c r="M4" s="111"/>
    </row>
    <row r="5" spans="2:15" ht="15.75" x14ac:dyDescent="0.25">
      <c r="B5" s="39">
        <f>k_total_tec_1025!B6</f>
        <v>1</v>
      </c>
      <c r="C5" s="40" t="str">
        <f>k_total_tec_1025!C6</f>
        <v>METROPOLITAN LIFE</v>
      </c>
      <c r="D5" s="41">
        <v>1162939</v>
      </c>
      <c r="E5" s="62">
        <v>37</v>
      </c>
      <c r="F5" s="41">
        <v>34</v>
      </c>
      <c r="G5" s="41">
        <v>15</v>
      </c>
      <c r="H5" s="41">
        <v>823</v>
      </c>
      <c r="I5" s="41">
        <v>7</v>
      </c>
      <c r="J5" s="41">
        <v>0</v>
      </c>
      <c r="K5" s="41">
        <v>0</v>
      </c>
      <c r="L5" s="41">
        <v>4176</v>
      </c>
      <c r="M5" s="42">
        <f>D5-E5+F5+G5-H5+I5+L5+J5+K5</f>
        <v>1166311</v>
      </c>
      <c r="N5" s="71"/>
      <c r="O5" s="4"/>
    </row>
    <row r="6" spans="2:15" ht="15.75" x14ac:dyDescent="0.25">
      <c r="B6" s="43">
        <f>k_total_tec_1025!B7</f>
        <v>2</v>
      </c>
      <c r="C6" s="40" t="str">
        <f>k_total_tec_1025!C7</f>
        <v>AZT VIITORUL TAU</v>
      </c>
      <c r="D6" s="41">
        <v>1709565</v>
      </c>
      <c r="E6" s="62">
        <v>57</v>
      </c>
      <c r="F6" s="41">
        <v>8</v>
      </c>
      <c r="G6" s="41">
        <v>14</v>
      </c>
      <c r="H6" s="41">
        <v>2574</v>
      </c>
      <c r="I6" s="41">
        <v>1</v>
      </c>
      <c r="J6" s="41">
        <v>0</v>
      </c>
      <c r="K6" s="41">
        <v>0</v>
      </c>
      <c r="L6" s="41">
        <v>4176</v>
      </c>
      <c r="M6" s="42">
        <f t="shared" ref="M6:M11" si="0">D6-E6+F6+G6-H6+I6+L6+J6+K6</f>
        <v>1711133</v>
      </c>
      <c r="N6" s="71"/>
      <c r="O6" s="4"/>
    </row>
    <row r="7" spans="2:15" ht="15.75" x14ac:dyDescent="0.25">
      <c r="B7" s="43">
        <f>k_total_tec_1025!B8</f>
        <v>3</v>
      </c>
      <c r="C7" s="44" t="str">
        <f>k_total_tec_1025!C8</f>
        <v>BCR</v>
      </c>
      <c r="D7" s="41">
        <v>820755</v>
      </c>
      <c r="E7" s="62">
        <v>19</v>
      </c>
      <c r="F7" s="41">
        <v>130</v>
      </c>
      <c r="G7" s="41">
        <v>48</v>
      </c>
      <c r="H7" s="41">
        <v>457</v>
      </c>
      <c r="I7" s="41">
        <v>1</v>
      </c>
      <c r="J7" s="41">
        <v>0</v>
      </c>
      <c r="K7" s="41">
        <v>0</v>
      </c>
      <c r="L7" s="41">
        <v>4176</v>
      </c>
      <c r="M7" s="42">
        <f t="shared" si="0"/>
        <v>824634</v>
      </c>
      <c r="N7" s="71"/>
      <c r="O7" s="4"/>
    </row>
    <row r="8" spans="2:15" ht="15.75" x14ac:dyDescent="0.25">
      <c r="B8" s="43">
        <f>k_total_tec_1025!B9</f>
        <v>4</v>
      </c>
      <c r="C8" s="44" t="str">
        <f>k_total_tec_1025!C9</f>
        <v>BRD</v>
      </c>
      <c r="D8" s="41">
        <v>609237</v>
      </c>
      <c r="E8" s="62">
        <v>60</v>
      </c>
      <c r="F8" s="41">
        <v>0</v>
      </c>
      <c r="G8" s="41">
        <v>0</v>
      </c>
      <c r="H8" s="41">
        <v>129</v>
      </c>
      <c r="I8" s="41">
        <v>3</v>
      </c>
      <c r="J8" s="41">
        <v>0</v>
      </c>
      <c r="K8" s="41">
        <v>1</v>
      </c>
      <c r="L8" s="41">
        <v>4195</v>
      </c>
      <c r="M8" s="42">
        <f t="shared" si="0"/>
        <v>613247</v>
      </c>
      <c r="N8" s="71"/>
      <c r="O8" s="4"/>
    </row>
    <row r="9" spans="2:15" ht="15.75" x14ac:dyDescent="0.25">
      <c r="B9" s="43">
        <f>k_total_tec_1025!B10</f>
        <v>5</v>
      </c>
      <c r="C9" s="44" t="str">
        <f>k_total_tec_1025!C10</f>
        <v>VITAL</v>
      </c>
      <c r="D9" s="41">
        <v>1073983</v>
      </c>
      <c r="E9" s="62">
        <v>63</v>
      </c>
      <c r="F9" s="41">
        <v>3</v>
      </c>
      <c r="G9" s="41">
        <v>0</v>
      </c>
      <c r="H9" s="41">
        <v>1091</v>
      </c>
      <c r="I9" s="41">
        <v>0</v>
      </c>
      <c r="J9" s="41">
        <v>0</v>
      </c>
      <c r="K9" s="41">
        <v>1</v>
      </c>
      <c r="L9" s="41">
        <v>4176</v>
      </c>
      <c r="M9" s="42">
        <f t="shared" si="0"/>
        <v>1077009</v>
      </c>
      <c r="N9" s="71"/>
      <c r="O9" s="4"/>
    </row>
    <row r="10" spans="2:15" ht="15.75" x14ac:dyDescent="0.25">
      <c r="B10" s="43">
        <f>k_total_tec_1025!B11</f>
        <v>6</v>
      </c>
      <c r="C10" s="44" t="str">
        <f>k_total_tec_1025!C11</f>
        <v>ARIPI</v>
      </c>
      <c r="D10" s="41">
        <v>914284</v>
      </c>
      <c r="E10" s="62">
        <v>17</v>
      </c>
      <c r="F10" s="41">
        <v>23</v>
      </c>
      <c r="G10" s="41">
        <v>11</v>
      </c>
      <c r="H10" s="41">
        <v>291</v>
      </c>
      <c r="I10" s="41">
        <v>0</v>
      </c>
      <c r="J10" s="41">
        <v>0</v>
      </c>
      <c r="K10" s="41">
        <v>1</v>
      </c>
      <c r="L10" s="41">
        <v>4176</v>
      </c>
      <c r="M10" s="42">
        <f t="shared" si="0"/>
        <v>918187</v>
      </c>
      <c r="N10" s="71"/>
      <c r="O10" s="4"/>
    </row>
    <row r="11" spans="2:15" ht="15.75" x14ac:dyDescent="0.25">
      <c r="B11" s="43">
        <f>k_total_tec_1025!B12</f>
        <v>7</v>
      </c>
      <c r="C11" s="44" t="str">
        <f>k_total_tec_1025!C12</f>
        <v>NN</v>
      </c>
      <c r="D11" s="41">
        <v>2125829</v>
      </c>
      <c r="E11" s="62">
        <v>24</v>
      </c>
      <c r="F11" s="41">
        <v>79</v>
      </c>
      <c r="G11" s="41">
        <v>45</v>
      </c>
      <c r="H11" s="41">
        <v>1965</v>
      </c>
      <c r="I11" s="41">
        <v>4</v>
      </c>
      <c r="J11" s="41">
        <v>0</v>
      </c>
      <c r="K11" s="41">
        <v>0</v>
      </c>
      <c r="L11" s="41">
        <v>4176</v>
      </c>
      <c r="M11" s="42">
        <f t="shared" si="0"/>
        <v>2128144</v>
      </c>
      <c r="N11" s="72"/>
      <c r="O11" s="4"/>
    </row>
    <row r="12" spans="2:15" ht="15.75" thickBot="1" x14ac:dyDescent="0.3">
      <c r="B12" s="105" t="s">
        <v>43</v>
      </c>
      <c r="C12" s="106"/>
      <c r="D12" s="37">
        <f t="shared" ref="D12:M12" si="1">SUM(D5:D11)</f>
        <v>8416592</v>
      </c>
      <c r="E12" s="37">
        <f t="shared" si="1"/>
        <v>277</v>
      </c>
      <c r="F12" s="37">
        <f t="shared" si="1"/>
        <v>277</v>
      </c>
      <c r="G12" s="37">
        <f t="shared" si="1"/>
        <v>133</v>
      </c>
      <c r="H12" s="37">
        <f t="shared" si="1"/>
        <v>7330</v>
      </c>
      <c r="I12" s="37">
        <f t="shared" si="1"/>
        <v>16</v>
      </c>
      <c r="J12" s="37">
        <f t="shared" si="1"/>
        <v>0</v>
      </c>
      <c r="K12" s="37">
        <f t="shared" si="1"/>
        <v>3</v>
      </c>
      <c r="L12" s="37">
        <f t="shared" si="1"/>
        <v>29251</v>
      </c>
      <c r="M12" s="38">
        <f t="shared" si="1"/>
        <v>8438665</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G3:G4"/>
    <mergeCell ref="H3:K3"/>
    <mergeCell ref="E3:E4"/>
    <mergeCell ref="F3:F4"/>
    <mergeCell ref="B2:M2"/>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
  <sheetViews>
    <sheetView workbookViewId="0">
      <selection activeCell="D29" sqref="D29"/>
    </sheetView>
  </sheetViews>
  <sheetFormatPr defaultRowHeight="12.75" x14ac:dyDescent="0.2"/>
  <cols>
    <col min="2" max="11" width="16.140625" customWidth="1"/>
  </cols>
  <sheetData>
    <row r="1" spans="2:11" ht="25.5" x14ac:dyDescent="0.2">
      <c r="B1" s="73" t="s">
        <v>157</v>
      </c>
      <c r="C1" s="57" t="s">
        <v>162</v>
      </c>
      <c r="D1" s="57" t="s">
        <v>168</v>
      </c>
      <c r="E1" s="57" t="s">
        <v>171</v>
      </c>
      <c r="F1" s="57" t="s">
        <v>175</v>
      </c>
      <c r="G1" s="57" t="s">
        <v>179</v>
      </c>
      <c r="H1" s="57" t="s">
        <v>183</v>
      </c>
      <c r="I1" s="57" t="s">
        <v>187</v>
      </c>
      <c r="J1" s="57" t="s">
        <v>191</v>
      </c>
      <c r="K1" s="58" t="s">
        <v>195</v>
      </c>
    </row>
    <row r="2" spans="2:11" ht="15.75" thickBot="1" x14ac:dyDescent="0.3">
      <c r="B2" s="74">
        <v>8314780</v>
      </c>
      <c r="C2" s="75">
        <v>8324769</v>
      </c>
      <c r="D2" s="75">
        <v>8330485</v>
      </c>
      <c r="E2" s="75">
        <v>8366240</v>
      </c>
      <c r="F2" s="75">
        <v>8375013</v>
      </c>
      <c r="G2" s="75">
        <v>8384475</v>
      </c>
      <c r="H2" s="75">
        <v>8391907</v>
      </c>
      <c r="I2" s="75">
        <v>8400370</v>
      </c>
      <c r="J2" s="75">
        <v>8416592</v>
      </c>
      <c r="K2" s="76">
        <v>8438665</v>
      </c>
    </row>
  </sheetData>
  <phoneticPr fontId="0" type="noConversion"/>
  <pageMargins left="0.75" right="0.75" top="1" bottom="1" header="0.5" footer="0.5"/>
  <pageSetup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5"/>
  <sheetViews>
    <sheetView workbookViewId="0">
      <selection activeCell="F35" sqref="F35"/>
    </sheetView>
  </sheetViews>
  <sheetFormatPr defaultRowHeight="12.75" x14ac:dyDescent="0.2"/>
  <cols>
    <col min="2" max="11" width="16.7109375" customWidth="1"/>
  </cols>
  <sheetData>
    <row r="1" spans="2:11" ht="25.5" x14ac:dyDescent="0.2">
      <c r="B1" s="73" t="s">
        <v>158</v>
      </c>
      <c r="C1" s="57" t="s">
        <v>163</v>
      </c>
      <c r="D1" s="57" t="s">
        <v>168</v>
      </c>
      <c r="E1" s="57" t="s">
        <v>171</v>
      </c>
      <c r="F1" s="57" t="s">
        <v>175</v>
      </c>
      <c r="G1" s="57" t="s">
        <v>179</v>
      </c>
      <c r="H1" s="57" t="s">
        <v>183</v>
      </c>
      <c r="I1" s="57" t="s">
        <v>187</v>
      </c>
      <c r="J1" s="57" t="s">
        <v>191</v>
      </c>
      <c r="K1" s="58" t="s">
        <v>195</v>
      </c>
    </row>
    <row r="2" spans="2:11" ht="15.75" thickBot="1" x14ac:dyDescent="0.3">
      <c r="B2" s="74">
        <v>4373417</v>
      </c>
      <c r="C2" s="75">
        <v>4386318</v>
      </c>
      <c r="D2" s="75">
        <v>4395143</v>
      </c>
      <c r="E2" s="75">
        <v>4433879</v>
      </c>
      <c r="F2" s="75">
        <v>4445953</v>
      </c>
      <c r="G2" s="75">
        <v>4458786</v>
      </c>
      <c r="H2" s="75">
        <v>4470331</v>
      </c>
      <c r="I2" s="75">
        <v>4484326</v>
      </c>
      <c r="J2" s="75">
        <v>4507001</v>
      </c>
      <c r="K2" s="76">
        <v>4536252</v>
      </c>
    </row>
    <row r="5" spans="2:11" x14ac:dyDescent="0.2">
      <c r="B5" s="4"/>
      <c r="C5" s="4"/>
      <c r="D5" s="4"/>
      <c r="E5" s="4"/>
      <c r="F5" s="4"/>
      <c r="G5" s="4"/>
      <c r="H5" s="4"/>
      <c r="I5" s="4"/>
      <c r="J5" s="4"/>
      <c r="K5"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k_total_tec_1025</vt:lpstr>
      <vt:lpstr>regularizati_1025</vt:lpstr>
      <vt:lpstr>evolutie_rp_1025</vt:lpstr>
      <vt:lpstr>sume_euro_1025</vt:lpstr>
      <vt:lpstr>sume_euro_1025_graf</vt:lpstr>
      <vt:lpstr>evolutie_contrib_1025</vt:lpstr>
      <vt:lpstr>part_fonduri_1025</vt:lpstr>
      <vt:lpstr>evolutie_rp_1025_graf</vt:lpstr>
      <vt:lpstr>evolutie_aleatorii_1025_graf</vt:lpstr>
      <vt:lpstr>participanti_judete_1025</vt:lpstr>
      <vt:lpstr>participanti_jud_dom_1025</vt:lpstr>
      <vt:lpstr>conturi_goale_1025</vt:lpstr>
      <vt:lpstr>rp_sexe_1025</vt:lpstr>
      <vt:lpstr>Sheet2</vt:lpstr>
      <vt:lpstr>rp_varste_sexe_1025</vt:lpstr>
      <vt:lpstr>rp_varste_sexe_1025_graf</vt:lpstr>
      <vt:lpstr>evolutie_contrib_1025!Print_Area</vt:lpstr>
      <vt:lpstr>evolutie_rp_1025!Print_Area</vt:lpstr>
      <vt:lpstr>k_total_tec_1025!Print_Area</vt:lpstr>
      <vt:lpstr>part_fonduri_1025!Print_Area</vt:lpstr>
      <vt:lpstr>participanti_judete_1025!Print_Area</vt:lpstr>
      <vt:lpstr>rp_sexe_1025!Print_Area</vt:lpstr>
      <vt:lpstr>rp_varste_sexe_1025!Print_Area</vt:lpstr>
      <vt:lpstr>sume_euro_1025!Print_Area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2026-01-08T14:40:31Z</cp:lastPrinted>
  <dcterms:created xsi:type="dcterms:W3CDTF">2008-08-08T07:39:32Z</dcterms:created>
  <dcterms:modified xsi:type="dcterms:W3CDTF">2026-01-08T14:41:07Z</dcterms:modified>
</cp:coreProperties>
</file>