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5\noiembrie 20\"/>
    </mc:Choice>
  </mc:AlternateContent>
  <xr:revisionPtr revIDLastSave="0" documentId="13_ncr:1_{8AC23480-2918-40B1-99A7-EBAFA21DB601}" xr6:coauthVersionLast="47" xr6:coauthVersionMax="47" xr10:uidLastSave="{00000000-0000-0000-0000-000000000000}"/>
  <bookViews>
    <workbookView xWindow="-120" yWindow="-120" windowWidth="29040" windowHeight="15720" tabRatio="860" xr2:uid="{00000000-000D-0000-FFFF-FFFF00000000}"/>
  </bookViews>
  <sheets>
    <sheet name="k_total_tec_0925" sheetId="23" r:id="rId1"/>
    <sheet name="regularizati_0925" sheetId="31" r:id="rId2"/>
    <sheet name="evolutie_rp_0925" sheetId="1" r:id="rId3"/>
    <sheet name="sume_euro_0925" sheetId="15" r:id="rId4"/>
    <sheet name="sume_euro_0925_graf" sheetId="16" r:id="rId5"/>
    <sheet name="evolutie_contrib_0925" sheetId="25" r:id="rId6"/>
    <sheet name="part_fonduri_0925" sheetId="24" r:id="rId7"/>
    <sheet name="evolutie_rp_0925_graf" sheetId="13" r:id="rId8"/>
    <sheet name="evolutie_aleatorii_0925_graf" sheetId="14" r:id="rId9"/>
    <sheet name="participanti_judete_0925" sheetId="17" r:id="rId10"/>
    <sheet name="participanti_jud_dom_0925" sheetId="32" r:id="rId11"/>
    <sheet name="conturi_goale_0925" sheetId="30" r:id="rId12"/>
    <sheet name="rp_sexe_0925" sheetId="26" r:id="rId13"/>
    <sheet name="Sheet2" sheetId="34" r:id="rId14"/>
    <sheet name="rp_varste_sexe_0925" sheetId="28" r:id="rId15"/>
    <sheet name="Sheet3" sheetId="35" r:id="rId16"/>
  </sheets>
  <externalReferences>
    <externalReference r:id="rId17"/>
  </externalReferences>
  <definedNames>
    <definedName name="_xlnm.Print_Area" localSheetId="5">evolutie_contrib_0925!$B$2:$C$13</definedName>
    <definedName name="_xlnm.Print_Area" localSheetId="2">evolutie_rp_0925!$B$2:$C$12</definedName>
    <definedName name="_xlnm.Print_Area" localSheetId="0">k_total_tec_0925!$B$2:$K$16</definedName>
    <definedName name="_xlnm.Print_Area" localSheetId="6">part_fonduri_0925!$B$2:$M$12</definedName>
    <definedName name="_xlnm.Print_Area" localSheetId="9">participanti_judete_0925!$B$2:$E$48</definedName>
    <definedName name="_xlnm.Print_Area" localSheetId="12">rp_sexe_0925!$B$2:$F$12</definedName>
    <definedName name="_xlnm.Print_Area" localSheetId="14">rp_varste_sexe_0925!$B$2:$P$14</definedName>
    <definedName name="_xlnm.Print_Area" localSheetId="3">sume_euro_0925!$B$2:$M$13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28" l="1"/>
  <c r="F8" i="28"/>
  <c r="G8" i="28"/>
  <c r="H8" i="28"/>
  <c r="E9" i="28"/>
  <c r="F9" i="28"/>
  <c r="G9" i="28"/>
  <c r="H9" i="28"/>
  <c r="E10" i="28"/>
  <c r="F10" i="28"/>
  <c r="G10" i="28"/>
  <c r="H10" i="28"/>
  <c r="E11" i="28"/>
  <c r="F11" i="28"/>
  <c r="G11" i="28"/>
  <c r="H11" i="28"/>
  <c r="E12" i="28"/>
  <c r="F12" i="28"/>
  <c r="G12" i="28"/>
  <c r="H12" i="28"/>
  <c r="E13" i="28"/>
  <c r="F13" i="28"/>
  <c r="G13" i="28"/>
  <c r="H13" i="28"/>
  <c r="L12" i="25"/>
  <c r="L11" i="25"/>
  <c r="L10" i="25"/>
  <c r="L9" i="25"/>
  <c r="L8" i="25"/>
  <c r="L7" i="25"/>
  <c r="L6" i="25"/>
  <c r="M7" i="15"/>
  <c r="M8" i="15"/>
  <c r="M9" i="15"/>
  <c r="M10" i="15"/>
  <c r="M11" i="15"/>
  <c r="M12" i="15"/>
  <c r="M6" i="15"/>
  <c r="L13" i="15"/>
  <c r="L12" i="1"/>
  <c r="L13" i="25" s="1"/>
  <c r="D48" i="17"/>
  <c r="E46" i="17" s="1"/>
  <c r="E23" i="17"/>
  <c r="M7" i="24"/>
  <c r="K12" i="25"/>
  <c r="K11" i="25"/>
  <c r="K10" i="25"/>
  <c r="K9" i="25"/>
  <c r="K8" i="25"/>
  <c r="K7" i="25"/>
  <c r="K6" i="25"/>
  <c r="K13" i="15"/>
  <c r="K12" i="1"/>
  <c r="K13" i="25" s="1"/>
  <c r="D6" i="26"/>
  <c r="D7" i="26"/>
  <c r="D8" i="26"/>
  <c r="D9" i="26"/>
  <c r="D10" i="26"/>
  <c r="D11" i="26"/>
  <c r="J12" i="25"/>
  <c r="J11" i="25"/>
  <c r="J10" i="25"/>
  <c r="J9" i="25"/>
  <c r="J8" i="25"/>
  <c r="J7" i="25"/>
  <c r="J6" i="25"/>
  <c r="J13" i="15"/>
  <c r="J12" i="1"/>
  <c r="E7" i="28"/>
  <c r="F7" i="28"/>
  <c r="G7" i="28"/>
  <c r="H7" i="28"/>
  <c r="I12" i="25"/>
  <c r="I11" i="25"/>
  <c r="I10" i="25"/>
  <c r="I9" i="25"/>
  <c r="I8" i="25"/>
  <c r="I7" i="25"/>
  <c r="I6" i="25"/>
  <c r="I13" i="15"/>
  <c r="I12" i="1"/>
  <c r="I13" i="25" s="1"/>
  <c r="H12" i="25"/>
  <c r="H11" i="25"/>
  <c r="H10" i="25"/>
  <c r="H9" i="25"/>
  <c r="H8" i="25"/>
  <c r="H7" i="25"/>
  <c r="H6" i="25"/>
  <c r="H13" i="15"/>
  <c r="H12" i="1"/>
  <c r="G12" i="25"/>
  <c r="G11" i="25"/>
  <c r="G10" i="25"/>
  <c r="G9" i="25"/>
  <c r="G8" i="25"/>
  <c r="G7" i="25"/>
  <c r="G6" i="25"/>
  <c r="G13" i="15"/>
  <c r="G12" i="1"/>
  <c r="F12" i="25"/>
  <c r="F11" i="25"/>
  <c r="F10" i="25"/>
  <c r="F9" i="25"/>
  <c r="F8" i="25"/>
  <c r="F7" i="25"/>
  <c r="F6" i="25"/>
  <c r="F13" i="15"/>
  <c r="F12" i="1"/>
  <c r="E12" i="25"/>
  <c r="E11" i="25"/>
  <c r="E10" i="25"/>
  <c r="E9" i="25"/>
  <c r="E8" i="25"/>
  <c r="E7" i="25"/>
  <c r="E6" i="25"/>
  <c r="E13" i="15"/>
  <c r="E12" i="1"/>
  <c r="E13" i="25" s="1"/>
  <c r="D12" i="25"/>
  <c r="D11" i="25"/>
  <c r="D10" i="25"/>
  <c r="D9" i="25"/>
  <c r="D8" i="25"/>
  <c r="D7" i="25"/>
  <c r="D6" i="25"/>
  <c r="D13" i="15"/>
  <c r="D12" i="1"/>
  <c r="F7" i="31"/>
  <c r="F8" i="31"/>
  <c r="F9" i="31"/>
  <c r="F10" i="31"/>
  <c r="F11" i="31"/>
  <c r="F12" i="31"/>
  <c r="F6" i="31"/>
  <c r="G13" i="31"/>
  <c r="H7" i="31" s="1"/>
  <c r="I8" i="31"/>
  <c r="M5" i="24"/>
  <c r="M6" i="24"/>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5" i="26"/>
  <c r="E12" i="26"/>
  <c r="F12" i="26"/>
  <c r="K13" i="31"/>
  <c r="J13" i="31"/>
  <c r="D13" i="31"/>
  <c r="E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6" i="24"/>
  <c r="E43" i="17"/>
  <c r="E7" i="17"/>
  <c r="E11" i="17"/>
  <c r="E9" i="17"/>
  <c r="E36" i="17"/>
  <c r="E48" i="17"/>
  <c r="E44" i="17"/>
  <c r="E14" i="17"/>
  <c r="E31" i="17"/>
  <c r="E5" i="17"/>
  <c r="E40" i="17"/>
  <c r="E26" i="17"/>
  <c r="E39" i="17"/>
  <c r="E18" i="17"/>
  <c r="E15" i="17"/>
  <c r="E12" i="17"/>
  <c r="E38" i="17"/>
  <c r="E37" i="17"/>
  <c r="E30" i="17"/>
  <c r="E17" i="17"/>
  <c r="E41" i="17"/>
  <c r="E45" i="17"/>
  <c r="E33" i="17"/>
  <c r="E29" i="17"/>
  <c r="E34" i="17"/>
  <c r="E42" i="17"/>
  <c r="E6" i="17"/>
  <c r="E32" i="17"/>
  <c r="E47" i="17"/>
  <c r="E35" i="17"/>
  <c r="E19" i="17"/>
  <c r="E24" i="17"/>
  <c r="E20" i="17"/>
  <c r="E25" i="17"/>
  <c r="E27" i="17"/>
  <c r="E16" i="17"/>
  <c r="J13" i="25"/>
  <c r="H13" i="31"/>
  <c r="B6" i="1"/>
  <c r="B7" i="15"/>
  <c r="B6" i="26"/>
  <c r="B8" i="28"/>
  <c r="B7" i="25"/>
  <c r="B7" i="26"/>
  <c r="B9" i="28"/>
  <c r="B8" i="25"/>
  <c r="B7" i="1"/>
  <c r="B8" i="15"/>
  <c r="B7" i="24"/>
  <c r="B10" i="28"/>
  <c r="B8" i="24"/>
  <c r="B8" i="1"/>
  <c r="B9" i="25"/>
  <c r="B8" i="26"/>
  <c r="B9" i="15"/>
  <c r="B10" i="25"/>
  <c r="B10" i="15"/>
  <c r="B9" i="26"/>
  <c r="B9" i="1"/>
  <c r="B11" i="28"/>
  <c r="B9" i="24"/>
  <c r="B10" i="24"/>
  <c r="B10" i="26"/>
  <c r="B11" i="25"/>
  <c r="B11" i="15"/>
  <c r="B12" i="28"/>
  <c r="B10" i="1"/>
  <c r="B11" i="26"/>
  <c r="B12" i="25"/>
  <c r="B12" i="15"/>
  <c r="B11" i="24"/>
  <c r="B11" i="1"/>
  <c r="B13" i="28"/>
  <c r="D10" i="28" l="1"/>
  <c r="D11" i="28"/>
  <c r="G14" i="28"/>
  <c r="D8" i="28"/>
  <c r="H14" i="28"/>
  <c r="E14" i="28"/>
  <c r="D12" i="28"/>
  <c r="D9" i="28"/>
  <c r="D14" i="28" s="1"/>
  <c r="F14" i="28"/>
  <c r="D13" i="28"/>
  <c r="D7" i="28"/>
  <c r="D12" i="26"/>
  <c r="E21" i="17"/>
  <c r="E10" i="17"/>
  <c r="E8" i="17"/>
  <c r="E22" i="17"/>
  <c r="E13" i="17"/>
  <c r="E28" i="17"/>
  <c r="M12" i="24"/>
  <c r="M13" i="15"/>
  <c r="G13" i="25"/>
  <c r="I13" i="31"/>
  <c r="H8" i="31"/>
  <c r="H6" i="31"/>
  <c r="H12" i="31"/>
  <c r="F13" i="31"/>
  <c r="I13" i="23"/>
  <c r="K13" i="23"/>
  <c r="D13" i="25"/>
  <c r="F13" i="25"/>
  <c r="H13" i="25"/>
  <c r="H11" i="31"/>
  <c r="H10" i="31"/>
  <c r="H9" i="31"/>
</calcChain>
</file>

<file path=xl/sharedStrings.xml><?xml version="1.0" encoding="utf-8"?>
<sst xmlns="http://schemas.openxmlformats.org/spreadsheetml/2006/main" count="412" uniqueCount="236">
  <si>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</si>
  <si>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</si>
  <si>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</si>
  <si>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</si>
  <si>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</si>
  <si>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</si>
  <si>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</si>
  <si>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</si>
  <si>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</si>
  <si>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</si>
  <si>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</si>
  <si>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</si>
  <si>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</si>
  <si>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</si>
  <si>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</si>
  <si>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</si>
  <si>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</si>
  <si>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</si>
  <si>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</si>
  <si>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</si>
  <si>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</si>
  <si>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</si>
  <si>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</si>
  <si>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</si>
  <si>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</si>
  <si>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</si>
  <si>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</si>
  <si>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</si>
  <si>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</si>
  <si>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</si>
  <si>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</si>
  <si>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</si>
  <si>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</si>
  <si>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</si>
  <si>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</si>
  <si>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</si>
  <si>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</si>
  <si>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</si>
  <si>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</si>
  <si>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</si>
  <si>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</si>
  <si>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</si>
  <si>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</si>
  <si>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</si>
  <si>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</si>
  <si>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</si>
  <si>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</si>
  <si>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</si>
  <si>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</si>
  <si>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</si>
  <si>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</si>
  <si>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</si>
  <si>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</si>
  <si>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</si>
  <si>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</si>
  <si>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</si>
  <si>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</si>
  <si>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</si>
  <si>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</si>
  <si>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</si>
  <si>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</si>
  <si>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</si>
  <si>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</si>
  <si>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</si>
  <si>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</si>
  <si>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</si>
  <si>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</si>
  <si>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</si>
  <si>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</si>
  <si>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</si>
  <si>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</si>
  <si>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</si>
  <si>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</si>
  <si>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</si>
  <si>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</si>
  <si>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</si>
  <si>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</si>
  <si>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</si>
  <si>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</si>
  <si>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</si>
  <si>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</si>
  <si>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</si>
  <si>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</si>
  <si>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</si>
  <si>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</si>
  <si>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</si>
  <si>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</si>
  <si>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</si>
  <si>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</si>
  <si>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</si>
  <si>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</si>
  <si>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</si>
  <si>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</si>
  <si>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</si>
  <si>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</si>
  <si>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</si>
  <si>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</si>
  <si>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</si>
  <si>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</si>
  <si>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</si>
  <si>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</si>
  <si>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</si>
  <si>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</si>
  <si>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</si>
  <si>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</si>
  <si>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</si>
  <si>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</si>
  <si>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</si>
  <si>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</si>
  <si>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</si>
  <si>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</si>
  <si>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</si>
  <si>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</si>
  <si>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</si>
  <si>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</si>
  <si>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</si>
  <si>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</si>
  <si>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</si>
  <si>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</si>
  <si>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</si>
  <si>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</si>
  <si>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</si>
  <si>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</si>
  <si>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</si>
  <si>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</si>
  <si>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</si>
  <si>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</si>
  <si>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</si>
  <si>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</si>
  <si>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</si>
  <si>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</si>
  <si>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</si>
  <si>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</si>
  <si>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</si>
  <si>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</si>
  <si>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</si>
  <si>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</si>
  <si>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</si>
  <si>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</si>
  <si>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</si>
  <si>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</si>
  <si>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</si>
  <si>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</si>
  <si>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</si>
  <si>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</si>
  <si>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</si>
  <si>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</si>
  <si>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</si>
  <si>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</si>
  <si>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</si>
  <si>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</si>
  <si>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</si>
  <si>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</si>
  <si>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</si>
  <si>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</si>
  <si>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</si>
  <si>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</si>
  <si>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</si>
  <si>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</si>
  <si>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</si>
  <si>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</si>
  <si>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</si>
  <si>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</si>
  <si>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</si>
  <si>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</si>
  <si>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</si>
  <si>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</si>
  <si>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</si>
  <si>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MARTIE 2025</t>
  </si>
  <si>
    <t>martie 2025</t>
  </si>
  <si>
    <t xml:space="preserve">1Euro 5,1033 BNR 16/05/2025)              </t>
  </si>
  <si>
    <t>APRILIE 2025</t>
  </si>
  <si>
    <t>Aprilie 2025</t>
  </si>
  <si>
    <t>aprilie 2025</t>
  </si>
  <si>
    <t xml:space="preserve">1Euro 5,0325 BNR 18/06/2025)              </t>
  </si>
  <si>
    <t>MAI 2025</t>
  </si>
  <si>
    <t>mai 2025</t>
  </si>
  <si>
    <t>Mai 2025</t>
  </si>
  <si>
    <t xml:space="preserve">1Euro 5,0736 BNR 18/07/2025)              </t>
  </si>
  <si>
    <t>IUNIE 2025</t>
  </si>
  <si>
    <t>Iunie 2025</t>
  </si>
  <si>
    <t xml:space="preserve">1Euro 5,0588 BNR 18/08/2025)              </t>
  </si>
  <si>
    <t>iunie 2025</t>
  </si>
  <si>
    <t>IULIE 2025</t>
  </si>
  <si>
    <t>iulie 2025</t>
  </si>
  <si>
    <t>Iulie 2025</t>
  </si>
  <si>
    <t xml:space="preserve">1Euro 5,0695 BNR 18/09/2025)              </t>
  </si>
  <si>
    <t>AUGUST 2025</t>
  </si>
  <si>
    <t>August 2025</t>
  </si>
  <si>
    <t xml:space="preserve">1Euro 5,0889 BNR 17/10/2025)              </t>
  </si>
  <si>
    <t>august 2025</t>
  </si>
  <si>
    <t>SEPTEMBRIE 2025</t>
  </si>
  <si>
    <t>Septembrie 2025</t>
  </si>
  <si>
    <t>Numar participanti in Registrul Participantilor la luna de referinta  AUGUST 2025</t>
  </si>
  <si>
    <t>Transferuri validate catre alte fonduri la luna de referinta SEPTEMBRIE 2025</t>
  </si>
  <si>
    <t>Transferuri validate de la alte fonduri la luna de referinta SEPTEMBRIE 2025</t>
  </si>
  <si>
    <t>Acte aderare validate pentru luna de referinta SEPTEMBRIE 2025</t>
  </si>
  <si>
    <t>Asigurati repartizati aleatoriu la luna de referinta SEPTEMBRIE 2025</t>
  </si>
  <si>
    <t>Numar participanti in Registrul participantilor dupa repartizarea aleatorie la luna de referinta   SEPTEMBRIE 2025</t>
  </si>
  <si>
    <t>Numar de participanti pentru care se fac viramente in luna de referinta SEPTEMBRIE 2025</t>
  </si>
  <si>
    <t>septembrie 2025</t>
  </si>
  <si>
    <t>(BNR 18/11/2025)</t>
  </si>
  <si>
    <t xml:space="preserve">1Euro 5,0859 BNR 18/11/2025)              </t>
  </si>
  <si>
    <t>Situatie centralizatoare
privind numarul participantilor si contributiile virate la fondurile de pensii administrate privat
aferente lunii de referinta 
SEPTEMBRIE 2025</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</si>
  <si>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</si>
  <si>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</si>
  <si>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rgb="FFFF0000"/>
        <rFont val="Arial"/>
        <family val="2"/>
      </rPr>
      <t>(*)</t>
    </r>
  </si>
  <si>
    <r>
      <t>Numar participanti cu contributii restante de la luni anterioare, virate la luna de referinta</t>
    </r>
    <r>
      <rPr>
        <b/>
        <sz val="10"/>
        <color rgb="FFFF0000"/>
        <rFont val="Arial"/>
        <family val="2"/>
      </rPr>
      <t xml:space="preserve"> (**)</t>
    </r>
  </si>
  <si>
    <r>
      <t xml:space="preserve">Numar participanti cu contributii achitate in plus la luni anterioare, regularizate la luna de referinta </t>
    </r>
    <r>
      <rPr>
        <b/>
        <sz val="10"/>
        <color rgb="FFFF0000"/>
        <rFont val="Arial"/>
        <family val="2"/>
      </rPr>
      <t>(***)</t>
    </r>
  </si>
  <si>
    <t>Situatie centralizatoare               
privind evolutia numarului de participanti din Registrul participantilor 
pana la luna de referinta 
SEPTEMBRIE 2025</t>
  </si>
  <si>
    <t>Situatie centralizatoare                
privind valoarea in Euro a viramentelor catre fondurile de pensii administrate privat 
aferente lunilor de referinta 
IANUARIE 2024 - SEPTEMBRIE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</si>
  <si>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</si>
  <si>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</si>
  <si>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</si>
  <si>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</si>
  <si>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</si>
  <si>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</si>
  <si>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</si>
  <si>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</si>
  <si>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</si>
  <si>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Situatie centralizatoare               
privind evolutia contributiei medii in Euro la pilonul II a participantilor pana la luna de referinta 
SEPTEMBRIE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</si>
  <si>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</si>
  <si>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</si>
  <si>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</si>
  <si>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</si>
  <si>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</si>
  <si>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</si>
  <si>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</si>
  <si>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 xml:space="preserve">1Euro 5,0889 
BNR 17/10/2025)              </t>
  </si>
  <si>
    <t xml:space="preserve">1Euro 5,0859 
BNR 18/11/2025)              </t>
  </si>
  <si>
    <t>Situatie centralizatoare               
privind evolutia contributiei medii in Euro la pilonul II a participantilor pana la luna de referinta
 SEPTEMBRIE 2025</t>
  </si>
  <si>
    <t>Situatie centralizatoare           
privind repartizarea participantilor dupa judetul 
angajatorului la luna de referinta 
SEPTEMBRIE 2025</t>
  </si>
  <si>
    <t>Situatie centralizatoare privind repartizarea participantilor
 dupa judetul de domiciliu pentru care se fac viramente 
la luna de referinta 
SEPTEMBRIE 2025</t>
  </si>
  <si>
    <t>Situatie centralizatoare privind numarul de participanti  
care nu figurează cu declaraţii depuse 
in sistemul public de pensii</t>
  </si>
  <si>
    <t>Situatie centralizatoare    
privind repartizarea pe sexe a participantilor    
aferente lunii de referinta 
SEPTEMBRIE 2025</t>
  </si>
  <si>
    <t>Situatie centralizatoare              
privind repartizarea pe sexe si varste a participantilor              
aferente lunii de referinta 
SEPTEMBRIE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</si>
</sst>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rgb="FFFF0000"/>
      <name val="Arial"/>
      <family val="2"/>
    </font>
    <font>
      <sz val="10.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40"/>
        <bgColor indexed="64"/>
      </patternFill>
    </fill>
    <fill>
      <patternFill patternType="solid">
        <fgColor indexed="9"/>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s>
  <borders count="3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57">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2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3" fontId="13" fillId="20" borderId="5" xfId="0" applyNumberFormat="1" applyFont="1" applyFill="1" applyBorder="1" applyAlignment="1">
      <alignment horizontal="center" vertical="center" wrapText="1"/>
    </xf>
    <xf numFmtId="0" fontId="2" fillId="21" borderId="2" xfId="0" applyFont="1" applyFill="1" applyBorder="1" applyAlignment="1">
      <alignment horizontal="center" vertical="center" wrapText="1"/>
    </xf>
    <xf numFmtId="3" fontId="6" fillId="0" borderId="2" xfId="0" applyNumberFormat="1" applyFont="1" applyBorder="1"/>
    <xf numFmtId="3" fontId="6" fillId="0" borderId="6"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9" fillId="23" borderId="3" xfId="0" applyFont="1" applyFill="1" applyBorder="1" applyAlignment="1">
      <alignment horizontal="center" vertical="center" wrapText="1"/>
    </xf>
    <xf numFmtId="0" fontId="13" fillId="20" borderId="6" xfId="0" applyFont="1" applyFill="1" applyBorder="1" applyAlignment="1">
      <alignment horizontal="center" vertical="center" wrapText="1"/>
    </xf>
    <xf numFmtId="3" fontId="3" fillId="0" borderId="0" xfId="26" applyNumberFormat="1" applyFont="1"/>
    <xf numFmtId="0" fontId="0" fillId="22" borderId="0" xfId="0" applyFill="1"/>
    <xf numFmtId="3" fontId="10" fillId="0" borderId="0" xfId="0" applyNumberFormat="1" applyFont="1"/>
    <xf numFmtId="0" fontId="19" fillId="23" borderId="14" xfId="0" applyFont="1" applyFill="1" applyBorder="1" applyAlignment="1">
      <alignment horizontal="center" vertical="center" wrapText="1"/>
    </xf>
    <xf numFmtId="3" fontId="13" fillId="0" borderId="19" xfId="0" applyNumberFormat="1" applyFont="1" applyFill="1" applyBorder="1" applyAlignment="1">
      <alignment horizontal="center" vertical="center" wrapText="1"/>
    </xf>
    <xf numFmtId="0" fontId="2" fillId="21" borderId="3" xfId="0"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18" xfId="0" applyFont="1" applyFill="1" applyBorder="1" applyAlignment="1">
      <alignment horizontal="center" vertical="center" wrapText="1"/>
    </xf>
    <xf numFmtId="0" fontId="14" fillId="24" borderId="12" xfId="0" applyFont="1" applyFill="1" applyBorder="1" applyAlignment="1">
      <alignment horizontal="centerContinuous"/>
    </xf>
    <xf numFmtId="0" fontId="14" fillId="24" borderId="13" xfId="0" applyFont="1" applyFill="1" applyBorder="1" applyAlignment="1">
      <alignment horizontal="centerContinuous"/>
    </xf>
    <xf numFmtId="3" fontId="14" fillId="24" borderId="10" xfId="0" applyNumberFormat="1" applyFont="1" applyFill="1" applyBorder="1"/>
    <xf numFmtId="3" fontId="14" fillId="24" borderId="11" xfId="0" applyNumberFormat="1" applyFont="1" applyFill="1" applyBorder="1"/>
    <xf numFmtId="0" fontId="12" fillId="25" borderId="4" xfId="0" applyFont="1" applyFill="1" applyBorder="1" applyAlignment="1">
      <alignment horizontal="center"/>
    </xf>
    <xf numFmtId="0" fontId="19" fillId="25" borderId="8" xfId="0" applyFont="1" applyFill="1" applyBorder="1" applyAlignment="1">
      <alignment horizontal="left"/>
    </xf>
    <xf numFmtId="3" fontId="14" fillId="25" borderId="2" xfId="0" applyNumberFormat="1" applyFont="1" applyFill="1" applyBorder="1"/>
    <xf numFmtId="3" fontId="14" fillId="25" borderId="7" xfId="0" applyNumberFormat="1" applyFont="1" applyFill="1" applyBorder="1"/>
    <xf numFmtId="0" fontId="12" fillId="25" borderId="3" xfId="0" quotePrefix="1" applyFont="1" applyFill="1" applyBorder="1" applyAlignment="1">
      <alignment horizontal="center"/>
    </xf>
    <xf numFmtId="0" fontId="19" fillId="25" borderId="9" xfId="0" applyFont="1" applyFill="1" applyBorder="1" applyAlignment="1">
      <alignment horizontal="left"/>
    </xf>
    <xf numFmtId="0" fontId="12" fillId="25" borderId="9" xfId="0" applyFont="1" applyFill="1" applyBorder="1" applyAlignment="1">
      <alignment horizontal="left"/>
    </xf>
    <xf numFmtId="0" fontId="12" fillId="24" borderId="2" xfId="0" applyFont="1" applyFill="1" applyBorder="1" applyAlignment="1">
      <alignment horizontal="center" vertical="center" wrapText="1"/>
    </xf>
    <xf numFmtId="0" fontId="12" fillId="24" borderId="6" xfId="0" applyFont="1" applyFill="1" applyBorder="1" applyAlignment="1">
      <alignment horizontal="center" vertical="center" wrapText="1"/>
    </xf>
    <xf numFmtId="0" fontId="14" fillId="24" borderId="15" xfId="0" applyFont="1" applyFill="1" applyBorder="1" applyAlignment="1">
      <alignment horizontal="centerContinuous"/>
    </xf>
    <xf numFmtId="0" fontId="14" fillId="24" borderId="16" xfId="0" applyFont="1" applyFill="1" applyBorder="1" applyAlignment="1">
      <alignment horizontal="centerContinuous"/>
    </xf>
    <xf numFmtId="3" fontId="14" fillId="24" borderId="16" xfId="0" applyNumberFormat="1" applyFont="1" applyFill="1" applyBorder="1"/>
    <xf numFmtId="10" fontId="14" fillId="24" borderId="16" xfId="0" applyNumberFormat="1" applyFont="1" applyFill="1" applyBorder="1"/>
    <xf numFmtId="3" fontId="14" fillId="24" borderId="17" xfId="0" applyNumberFormat="1" applyFont="1" applyFill="1" applyBorder="1"/>
    <xf numFmtId="10" fontId="14" fillId="25" borderId="2" xfId="0" applyNumberFormat="1" applyFont="1" applyFill="1" applyBorder="1"/>
    <xf numFmtId="3" fontId="14" fillId="25" borderId="6" xfId="0" applyNumberFormat="1" applyFont="1" applyFill="1" applyBorder="1"/>
    <xf numFmtId="0" fontId="12" fillId="25" borderId="3" xfId="0" applyFont="1" applyFill="1" applyBorder="1" applyAlignment="1">
      <alignment horizontal="center"/>
    </xf>
    <xf numFmtId="0" fontId="12" fillId="25" borderId="2" xfId="0" applyFont="1" applyFill="1" applyBorder="1" applyAlignment="1">
      <alignment horizontal="left"/>
    </xf>
    <xf numFmtId="0" fontId="19" fillId="25" borderId="2" xfId="0" applyFont="1" applyFill="1" applyBorder="1" applyAlignment="1">
      <alignment horizontal="left"/>
    </xf>
    <xf numFmtId="3" fontId="14" fillId="24" borderId="16" xfId="0" applyNumberFormat="1" applyFont="1" applyFill="1" applyBorder="1" applyAlignment="1">
      <alignment horizontal="right"/>
    </xf>
    <xf numFmtId="3" fontId="14" fillId="24" borderId="17" xfId="0" applyNumberFormat="1" applyFont="1" applyFill="1" applyBorder="1" applyAlignment="1">
      <alignment horizontal="right"/>
    </xf>
    <xf numFmtId="0" fontId="21" fillId="24" borderId="2" xfId="0" applyFont="1" applyFill="1" applyBorder="1" applyAlignment="1">
      <alignment vertical="center" wrapText="1"/>
    </xf>
    <xf numFmtId="0" fontId="0" fillId="0" borderId="31" xfId="0" applyBorder="1"/>
    <xf numFmtId="0" fontId="0" fillId="0" borderId="15" xfId="0" applyBorder="1"/>
    <xf numFmtId="17" fontId="12" fillId="24" borderId="32" xfId="0" quotePrefix="1" applyNumberFormat="1" applyFont="1" applyFill="1" applyBorder="1" applyAlignment="1">
      <alignment horizontal="center" vertical="center" wrapText="1"/>
    </xf>
    <xf numFmtId="17" fontId="12" fillId="24" borderId="22" xfId="0" quotePrefix="1" applyNumberFormat="1" applyFont="1" applyFill="1" applyBorder="1" applyAlignment="1">
      <alignment horizontal="center" vertical="center" wrapText="1"/>
    </xf>
    <xf numFmtId="0" fontId="21" fillId="24" borderId="16" xfId="0" applyFont="1" applyFill="1" applyBorder="1" applyAlignment="1">
      <alignment vertical="center" wrapText="1"/>
    </xf>
    <xf numFmtId="0" fontId="21" fillId="24" borderId="17" xfId="0" applyFont="1" applyFill="1" applyBorder="1" applyAlignment="1">
      <alignment vertical="center" wrapText="1"/>
    </xf>
    <xf numFmtId="0" fontId="12" fillId="24" borderId="3" xfId="0" applyFont="1" applyFill="1" applyBorder="1"/>
    <xf numFmtId="0" fontId="14" fillId="25" borderId="2" xfId="0" applyFont="1" applyFill="1" applyBorder="1"/>
    <xf numFmtId="0" fontId="14" fillId="25" borderId="6" xfId="0" applyFont="1" applyFill="1" applyBorder="1"/>
    <xf numFmtId="164" fontId="14" fillId="25" borderId="2" xfId="0" applyNumberFormat="1" applyFont="1" applyFill="1" applyBorder="1"/>
    <xf numFmtId="164" fontId="14" fillId="25" borderId="6" xfId="0" applyNumberFormat="1" applyFont="1" applyFill="1" applyBorder="1"/>
    <xf numFmtId="0" fontId="24" fillId="0" borderId="0" xfId="0" applyFont="1"/>
    <xf numFmtId="0" fontId="21" fillId="24" borderId="6" xfId="0" applyFont="1" applyFill="1" applyBorder="1" applyAlignment="1">
      <alignment vertical="center" wrapText="1"/>
    </xf>
    <xf numFmtId="2" fontId="14" fillId="24" borderId="16" xfId="0" applyNumberFormat="1" applyFont="1" applyFill="1" applyBorder="1" applyAlignment="1">
      <alignment horizontal="center"/>
    </xf>
    <xf numFmtId="2" fontId="14" fillId="24" borderId="17"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6" xfId="0" applyNumberFormat="1" applyFont="1" applyFill="1" applyBorder="1" applyAlignment="1">
      <alignment horizontal="center"/>
    </xf>
    <xf numFmtId="3" fontId="3" fillId="0" borderId="0" xfId="0" applyNumberFormat="1" applyFont="1" applyFill="1" applyBorder="1"/>
    <xf numFmtId="3" fontId="3" fillId="22" borderId="0" xfId="0" applyNumberFormat="1" applyFont="1" applyFill="1" applyBorder="1"/>
    <xf numFmtId="17" fontId="12" fillId="24" borderId="31" xfId="0" quotePrefix="1" applyNumberFormat="1" applyFont="1" applyFill="1" applyBorder="1" applyAlignment="1">
      <alignment horizontal="center" vertical="center" wrapText="1"/>
    </xf>
    <xf numFmtId="3" fontId="14" fillId="25" borderId="15" xfId="0" applyNumberFormat="1" applyFont="1" applyFill="1" applyBorder="1"/>
    <xf numFmtId="3" fontId="14" fillId="25" borderId="16" xfId="0" applyNumberFormat="1" applyFont="1" applyFill="1" applyBorder="1"/>
    <xf numFmtId="3" fontId="14" fillId="25" borderId="17" xfId="0" applyNumberFormat="1" applyFont="1" applyFill="1" applyBorder="1"/>
    <xf numFmtId="0" fontId="12" fillId="24" borderId="3" xfId="26" applyFont="1" applyFill="1" applyBorder="1" applyAlignment="1">
      <alignment horizontal="center"/>
    </xf>
    <xf numFmtId="0" fontId="12" fillId="24" borderId="2" xfId="26" applyFont="1" applyFill="1" applyBorder="1" applyAlignment="1">
      <alignment horizontal="center"/>
    </xf>
    <xf numFmtId="10" fontId="12" fillId="24" borderId="6" xfId="26" applyNumberFormat="1" applyFont="1" applyFill="1" applyBorder="1" applyAlignment="1">
      <alignment horizontal="center"/>
    </xf>
    <xf numFmtId="0" fontId="14" fillId="24" borderId="15" xfId="26" applyFont="1" applyFill="1" applyBorder="1"/>
    <xf numFmtId="0" fontId="14" fillId="24" borderId="16" xfId="26" applyFont="1" applyFill="1" applyBorder="1"/>
    <xf numFmtId="10" fontId="14" fillId="24" borderId="17" xfId="26" applyNumberFormat="1" applyFont="1" applyFill="1" applyBorder="1"/>
    <xf numFmtId="0" fontId="12" fillId="25" borderId="3" xfId="26" applyFont="1" applyFill="1" applyBorder="1"/>
    <xf numFmtId="0" fontId="12" fillId="25" borderId="2" xfId="26" applyFont="1" applyFill="1" applyBorder="1"/>
    <xf numFmtId="10" fontId="14" fillId="25" borderId="6" xfId="26" applyNumberFormat="1" applyFont="1" applyFill="1" applyBorder="1"/>
    <xf numFmtId="0" fontId="12" fillId="24" borderId="6" xfId="26" applyFont="1" applyFill="1" applyBorder="1" applyAlignment="1">
      <alignment horizontal="center" vertical="center" wrapText="1"/>
    </xf>
    <xf numFmtId="0" fontId="12" fillId="24" borderId="6" xfId="26" applyFont="1" applyFill="1" applyBorder="1" applyAlignment="1">
      <alignment horizontal="center"/>
    </xf>
    <xf numFmtId="3" fontId="14" fillId="24" borderId="17" xfId="25" applyNumberFormat="1" applyFont="1" applyFill="1" applyBorder="1"/>
    <xf numFmtId="0" fontId="12" fillId="25" borderId="3" xfId="26" applyFont="1" applyFill="1" applyBorder="1" applyAlignment="1">
      <alignment horizontal="left"/>
    </xf>
    <xf numFmtId="0" fontId="12" fillId="25" borderId="2" xfId="26" applyFont="1" applyFill="1" applyBorder="1" applyAlignment="1">
      <alignment horizontal="left"/>
    </xf>
    <xf numFmtId="3" fontId="14" fillId="25" borderId="6" xfId="25" applyNumberFormat="1" applyFont="1" applyFill="1" applyBorder="1"/>
    <xf numFmtId="17" fontId="14" fillId="25" borderId="3" xfId="0" quotePrefix="1" applyNumberFormat="1" applyFont="1" applyFill="1" applyBorder="1"/>
    <xf numFmtId="17" fontId="14" fillId="25" borderId="15" xfId="0" quotePrefix="1" applyNumberFormat="1" applyFont="1" applyFill="1" applyBorder="1"/>
    <xf numFmtId="3" fontId="12" fillId="24" borderId="16" xfId="0" applyNumberFormat="1" applyFont="1" applyFill="1" applyBorder="1"/>
    <xf numFmtId="3" fontId="12" fillId="24" borderId="17" xfId="0" applyNumberFormat="1" applyFont="1" applyFill="1" applyBorder="1"/>
    <xf numFmtId="0" fontId="12" fillId="24" borderId="24" xfId="0" applyFont="1" applyFill="1" applyBorder="1" applyAlignment="1">
      <alignment horizontal="center" vertical="center" wrapText="1"/>
    </xf>
    <xf numFmtId="0" fontId="12" fillId="24" borderId="18"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33" xfId="0" applyFont="1" applyFill="1" applyBorder="1" applyAlignment="1">
      <alignment horizontal="center" vertical="center"/>
    </xf>
    <xf numFmtId="0" fontId="12" fillId="24" borderId="21" xfId="0" applyFont="1" applyFill="1" applyBorder="1" applyAlignment="1">
      <alignment horizontal="center" vertical="center"/>
    </xf>
    <xf numFmtId="3" fontId="12" fillId="24" borderId="24" xfId="0" applyNumberFormat="1" applyFont="1" applyFill="1" applyBorder="1" applyAlignment="1">
      <alignment horizontal="center" vertical="center" wrapText="1"/>
    </xf>
    <xf numFmtId="3" fontId="12" fillId="24" borderId="18" xfId="0" applyNumberFormat="1" applyFont="1" applyFill="1" applyBorder="1" applyAlignment="1">
      <alignment horizontal="center" vertical="center" wrapText="1"/>
    </xf>
    <xf numFmtId="0" fontId="12" fillId="24" borderId="25" xfId="0" applyFont="1" applyFill="1" applyBorder="1" applyAlignment="1">
      <alignment horizontal="center" vertical="center" wrapText="1"/>
    </xf>
    <xf numFmtId="0" fontId="12" fillId="24" borderId="20" xfId="0" applyFont="1" applyFill="1" applyBorder="1" applyAlignment="1">
      <alignment horizontal="center" vertical="center" wrapText="1"/>
    </xf>
    <xf numFmtId="0" fontId="12" fillId="24" borderId="26" xfId="0" applyFont="1" applyFill="1" applyBorder="1" applyAlignment="1">
      <alignment horizontal="center" vertical="center" wrapText="1"/>
    </xf>
    <xf numFmtId="3" fontId="12" fillId="24" borderId="27" xfId="0" applyNumberFormat="1" applyFont="1" applyFill="1" applyBorder="1" applyAlignment="1">
      <alignment horizontal="center" vertical="center" wrapText="1"/>
    </xf>
    <xf numFmtId="3" fontId="12" fillId="24" borderId="28" xfId="0" applyNumberFormat="1" applyFont="1" applyFill="1" applyBorder="1" applyAlignment="1">
      <alignment horizontal="center" vertical="center" wrapText="1"/>
    </xf>
    <xf numFmtId="0" fontId="12" fillId="24" borderId="29" xfId="0" applyFont="1" applyFill="1" applyBorder="1" applyAlignment="1">
      <alignment horizontal="center" vertical="center" wrapText="1"/>
    </xf>
    <xf numFmtId="0" fontId="12" fillId="24" borderId="30"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12" fillId="24" borderId="2" xfId="0" applyFont="1" applyFill="1" applyBorder="1" applyAlignment="1">
      <alignment horizontal="center" vertical="center" wrapText="1"/>
    </xf>
    <xf numFmtId="0" fontId="12" fillId="24" borderId="31" xfId="0" applyFont="1" applyFill="1" applyBorder="1" applyAlignment="1">
      <alignment horizontal="center" vertical="center" wrapText="1"/>
    </xf>
    <xf numFmtId="0" fontId="12" fillId="24" borderId="32" xfId="0" applyFont="1" applyFill="1" applyBorder="1" applyAlignment="1">
      <alignment horizontal="center" vertical="center"/>
    </xf>
    <xf numFmtId="0" fontId="12" fillId="24" borderId="22" xfId="0" applyFont="1" applyFill="1" applyBorder="1" applyAlignment="1">
      <alignment horizontal="center" vertical="center"/>
    </xf>
    <xf numFmtId="0" fontId="10" fillId="0" borderId="0" xfId="0" applyNumberFormat="1" applyFont="1" applyAlignment="1">
      <alignment horizontal="left" vertical="top" wrapText="1"/>
    </xf>
    <xf numFmtId="0" fontId="12" fillId="24" borderId="6" xfId="0" applyFont="1" applyFill="1" applyBorder="1" applyAlignment="1">
      <alignment horizontal="center" vertical="center" wrapText="1"/>
    </xf>
    <xf numFmtId="0" fontId="12" fillId="24" borderId="3" xfId="0" applyFont="1" applyFill="1" applyBorder="1" applyAlignment="1">
      <alignment horizontal="center" vertical="center" wrapText="1"/>
    </xf>
    <xf numFmtId="0" fontId="14" fillId="24" borderId="15" xfId="0" applyFont="1" applyFill="1" applyBorder="1" applyAlignment="1">
      <alignment horizontal="center"/>
    </xf>
    <xf numFmtId="0" fontId="14" fillId="24" borderId="16" xfId="0" applyFont="1" applyFill="1" applyBorder="1" applyAlignment="1">
      <alignment horizontal="center"/>
    </xf>
    <xf numFmtId="17" fontId="12" fillId="24" borderId="2" xfId="0" quotePrefix="1" applyNumberFormat="1" applyFont="1" applyFill="1" applyBorder="1" applyAlignment="1">
      <alignment horizontal="center" vertical="center" wrapText="1"/>
    </xf>
    <xf numFmtId="17" fontId="12" fillId="24" borderId="6"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6" xfId="0" applyFont="1" applyFill="1" applyBorder="1" applyAlignment="1">
      <alignment horizontal="center" vertical="center" wrapText="1"/>
    </xf>
    <xf numFmtId="0" fontId="12" fillId="24" borderId="3" xfId="26" applyFont="1" applyFill="1" applyBorder="1" applyAlignment="1">
      <alignment horizontal="center"/>
    </xf>
    <xf numFmtId="0" fontId="12" fillId="24" borderId="2" xfId="26" applyFont="1" applyFill="1" applyBorder="1" applyAlignment="1">
      <alignment horizontal="center"/>
    </xf>
    <xf numFmtId="0" fontId="12" fillId="24" borderId="6" xfId="26" applyFont="1" applyFill="1" applyBorder="1" applyAlignment="1">
      <alignment horizontal="center"/>
    </xf>
    <xf numFmtId="0" fontId="2" fillId="0" borderId="0" xfId="26" applyFont="1" applyAlignment="1">
      <alignment horizontal="center"/>
    </xf>
    <xf numFmtId="0" fontId="12" fillId="24" borderId="31" xfId="26" applyFont="1" applyFill="1" applyBorder="1" applyAlignment="1">
      <alignment horizontal="center" vertical="center" wrapText="1"/>
    </xf>
    <xf numFmtId="0" fontId="12" fillId="24" borderId="32" xfId="26" applyFont="1" applyFill="1" applyBorder="1" applyAlignment="1">
      <alignment horizontal="center" vertical="center"/>
    </xf>
    <xf numFmtId="0" fontId="12" fillId="24" borderId="22" xfId="26" applyFont="1" applyFill="1" applyBorder="1" applyAlignment="1">
      <alignment horizontal="center" vertical="center"/>
    </xf>
    <xf numFmtId="0" fontId="12" fillId="24" borderId="3"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31" xfId="25" applyFont="1" applyFill="1" applyBorder="1" applyAlignment="1">
      <alignment horizontal="center" vertical="center" wrapText="1"/>
    </xf>
    <xf numFmtId="0" fontId="12" fillId="24" borderId="32" xfId="25" applyFont="1" applyFill="1" applyBorder="1" applyAlignment="1">
      <alignment horizontal="center" vertical="center"/>
    </xf>
    <xf numFmtId="0" fontId="12" fillId="24" borderId="22" xfId="25" applyFont="1" applyFill="1" applyBorder="1" applyAlignment="1">
      <alignment horizontal="center" vertical="center"/>
    </xf>
    <xf numFmtId="3" fontId="12" fillId="24" borderId="15" xfId="0" applyNumberFormat="1" applyFont="1" applyFill="1" applyBorder="1" applyAlignment="1">
      <alignment horizontal="center"/>
    </xf>
    <xf numFmtId="3" fontId="12" fillId="24" borderId="16" xfId="0" applyNumberFormat="1" applyFont="1" applyFill="1" applyBorder="1" applyAlignment="1">
      <alignment horizontal="center"/>
    </xf>
    <xf numFmtId="0" fontId="12" fillId="24" borderId="23" xfId="0" applyFont="1" applyFill="1" applyBorder="1" applyAlignment="1">
      <alignment horizontal="center" vertical="center" wrapText="1"/>
    </xf>
    <xf numFmtId="0" fontId="12" fillId="24" borderId="34" xfId="0" applyFont="1" applyFill="1" applyBorder="1" applyAlignment="1">
      <alignment horizontal="center" vertical="center" wrapText="1"/>
    </xf>
    <xf numFmtId="0" fontId="12" fillId="24" borderId="9"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SEPTEMBRIE 2025
</a:t>
            </a:r>
          </a:p>
        </c:rich>
      </c:tx>
      <c:layout>
        <c:manualLayout>
          <c:xMode val="edge"/>
          <c:yMode val="edge"/>
          <c:x val="0.37438565998648166"/>
          <c:y val="4.4189852700491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20000"/>
                <a:lumOff val="80000"/>
              </a:schemeClr>
            </a:solidFill>
          </c:spPr>
          <c:dPt>
            <c:idx val="0"/>
            <c:bubble3D val="0"/>
            <c:explosion val="8"/>
            <c:spPr>
              <a:solidFill>
                <a:schemeClr val="accent4">
                  <a:lumMod val="20000"/>
                  <a:lumOff val="8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0503-4A57-8614-B437A99E2A3B}"/>
              </c:ext>
            </c:extLst>
          </c:dPt>
          <c:dPt>
            <c:idx val="1"/>
            <c:bubble3D val="0"/>
            <c:spPr>
              <a:solidFill>
                <a:schemeClr val="accent4">
                  <a:lumMod val="20000"/>
                  <a:lumOff val="8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0503-4A57-8614-B437A99E2A3B}"/>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503-4A57-8614-B437A99E2A3B}"/>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503-4A57-8614-B437A99E2A3B}"/>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rp_sexe_0925!$E$4:$F$4</c:f>
              <c:strCache>
                <c:ptCount val="2"/>
                <c:pt idx="0">
                  <c:v>femei</c:v>
                </c:pt>
                <c:pt idx="1">
                  <c:v>barbati</c:v>
                </c:pt>
              </c:strCache>
            </c:strRef>
          </c:cat>
          <c:val>
            <c:numRef>
              <c:f>rp_sexe_0925!$E$12:$F$12</c:f>
              <c:numCache>
                <c:formatCode>#,##0</c:formatCode>
                <c:ptCount val="2"/>
                <c:pt idx="0">
                  <c:v>4020687</c:v>
                </c:pt>
                <c:pt idx="1">
                  <c:v>4395905</c:v>
                </c:pt>
              </c:numCache>
            </c:numRef>
          </c:val>
          <c:extLst>
            <c:ext xmlns:c16="http://schemas.microsoft.com/office/drawing/2014/chart" uri="{C3380CC4-5D6E-409C-BE32-E72D297353CC}">
              <c16:uniqueId val="{00000004-0503-4A57-8614-B437A99E2A3B}"/>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SEPTEMBRIE 2025
</a:t>
            </a:r>
          </a:p>
        </c:rich>
      </c:tx>
      <c:layout>
        <c:manualLayout>
          <c:xMode val="edge"/>
          <c:yMode val="edge"/>
          <c:x val="0.32579658635107589"/>
          <c:y val="7.4627306567667626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rp_varste_sexe_0925!$E$5:$H$5</c:f>
              <c:strCache>
                <c:ptCount val="4"/>
                <c:pt idx="0">
                  <c:v>15-25 ani</c:v>
                </c:pt>
                <c:pt idx="1">
                  <c:v>25-35 ani</c:v>
                </c:pt>
                <c:pt idx="2">
                  <c:v>35-45 ani</c:v>
                </c:pt>
                <c:pt idx="3">
                  <c:v>peste 45 de ani</c:v>
                </c:pt>
              </c:strCache>
            </c:strRef>
          </c:tx>
          <c:spPr>
            <a:solidFill>
              <a:schemeClr val="accent4">
                <a:lumMod val="20000"/>
                <a:lumOff val="80000"/>
              </a:schemeClr>
            </a:solidFill>
            <a:ln>
              <a:noFill/>
            </a:ln>
            <a:effectLst>
              <a:outerShdw blurRad="40000" dist="23000" dir="5400000" rotWithShape="0">
                <a:srgbClr val="000000">
                  <a:alpha val="35000"/>
                </a:srgbClr>
              </a:outerShdw>
            </a:effectLst>
            <a:sp3d/>
          </c:spPr>
          <c:invertIfNegative val="0"/>
          <c:dLbls>
            <c:dLbl>
              <c:idx val="0"/>
              <c:layout>
                <c:manualLayout>
                  <c:x val="-0.17588465307382797"/>
                  <c:y val="-2.4438789257806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10-4896-81BB-9FF6FC82EC58}"/>
                </c:ext>
              </c:extLst>
            </c:dLbl>
            <c:dLbl>
              <c:idx val="1"/>
              <c:layout>
                <c:manualLayout>
                  <c:x val="-0.33117209088359756"/>
                  <c:y val="-2.95156831631787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10-4896-81BB-9FF6FC82EC58}"/>
                </c:ext>
              </c:extLst>
            </c:dLbl>
            <c:dLbl>
              <c:idx val="2"/>
              <c:layout>
                <c:manualLayout>
                  <c:x val="-0.45258594776493277"/>
                  <c:y val="-1.81373811163338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10-4896-81BB-9FF6FC82EC58}"/>
                </c:ext>
              </c:extLst>
            </c:dLbl>
            <c:dLbl>
              <c:idx val="3"/>
              <c:layout>
                <c:manualLayout>
                  <c:x val="-0.50161002983870717"/>
                  <c:y val="-2.3872937935989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10-4896-81BB-9FF6FC82EC5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rp_varste_sexe_0925!$E$5:$H$5</c:f>
              <c:strCache>
                <c:ptCount val="4"/>
                <c:pt idx="0">
                  <c:v>15-25 ani</c:v>
                </c:pt>
                <c:pt idx="1">
                  <c:v>25-35 ani</c:v>
                </c:pt>
                <c:pt idx="2">
                  <c:v>35-45 ani</c:v>
                </c:pt>
                <c:pt idx="3">
                  <c:v>peste 45 de ani</c:v>
                </c:pt>
              </c:strCache>
            </c:strRef>
          </c:cat>
          <c:val>
            <c:numRef>
              <c:f>rp_varste_sexe_0925!$E$14:$H$14</c:f>
              <c:numCache>
                <c:formatCode>#,##0</c:formatCode>
                <c:ptCount val="4"/>
                <c:pt idx="0">
                  <c:v>709828</c:v>
                </c:pt>
                <c:pt idx="1">
                  <c:v>1932480</c:v>
                </c:pt>
                <c:pt idx="2">
                  <c:v>2839967</c:v>
                </c:pt>
                <c:pt idx="3">
                  <c:v>2934317</c:v>
                </c:pt>
              </c:numCache>
            </c:numRef>
          </c:val>
          <c:extLst>
            <c:ext xmlns:c16="http://schemas.microsoft.com/office/drawing/2014/chart" uri="{C3380CC4-5D6E-409C-BE32-E72D297353CC}">
              <c16:uniqueId val="{00000004-6510-4896-81BB-9FF6FC82EC58}"/>
            </c:ext>
          </c:extLst>
        </c:ser>
        <c:dLbls>
          <c:showLegendKey val="0"/>
          <c:showVal val="0"/>
          <c:showCatName val="0"/>
          <c:showSerName val="0"/>
          <c:showPercent val="0"/>
          <c:showBubbleSize val="0"/>
        </c:dLbls>
        <c:gapWidth val="150"/>
        <c:shape val="box"/>
        <c:axId val="1507300671"/>
        <c:axId val="1"/>
        <c:axId val="0"/>
      </c:bar3DChart>
      <c:catAx>
        <c:axId val="1507300671"/>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507300671"/>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7878</xdr:colOff>
      <xdr:row>33</xdr:row>
      <xdr:rowOff>118472</xdr:rowOff>
    </xdr:to>
    <xdr:pic>
      <xdr:nvPicPr>
        <xdr:cNvPr id="2" name="Picture 1">
          <a:extLst>
            <a:ext uri="{FF2B5EF4-FFF2-40B4-BE49-F238E27FC236}">
              <a16:creationId xmlns:a16="http://schemas.microsoft.com/office/drawing/2014/main" id="{74BAEDA2-2D33-41BB-97A9-A65A4C6BFAA8}"/>
            </a:ext>
          </a:extLst>
        </xdr:cNvPr>
        <xdr:cNvPicPr>
          <a:picLocks noChangeAspect="1"/>
        </xdr:cNvPicPr>
      </xdr:nvPicPr>
      <xdr:blipFill>
        <a:blip xmlns:r="http://schemas.openxmlformats.org/officeDocument/2006/relationships" r:embed="rId1"/>
        <a:stretch>
          <a:fillRect/>
        </a:stretch>
      </xdr:blipFill>
      <xdr:spPr>
        <a:xfrm>
          <a:off x="609600" y="1552575"/>
          <a:ext cx="7370703" cy="4176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788062</xdr:colOff>
      <xdr:row>25</xdr:row>
      <xdr:rowOff>135561</xdr:rowOff>
    </xdr:to>
    <xdr:pic>
      <xdr:nvPicPr>
        <xdr:cNvPr id="2" name="Picture 1">
          <a:extLst>
            <a:ext uri="{FF2B5EF4-FFF2-40B4-BE49-F238E27FC236}">
              <a16:creationId xmlns:a16="http://schemas.microsoft.com/office/drawing/2014/main" id="{1ED2AEF1-318B-43B8-BBD1-EB2E9EFB2C43}"/>
            </a:ext>
          </a:extLst>
        </xdr:cNvPr>
        <xdr:cNvPicPr>
          <a:picLocks noChangeAspect="1"/>
        </xdr:cNvPicPr>
      </xdr:nvPicPr>
      <xdr:blipFill>
        <a:blip xmlns:r="http://schemas.openxmlformats.org/officeDocument/2006/relationships" r:embed="rId1"/>
        <a:stretch>
          <a:fillRect/>
        </a:stretch>
      </xdr:blipFill>
      <xdr:spPr>
        <a:xfrm>
          <a:off x="609600" y="685800"/>
          <a:ext cx="6169687" cy="35359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975546</xdr:colOff>
      <xdr:row>25</xdr:row>
      <xdr:rowOff>19727</xdr:rowOff>
    </xdr:to>
    <xdr:pic>
      <xdr:nvPicPr>
        <xdr:cNvPr id="2" name="Picture 1">
          <a:extLst>
            <a:ext uri="{FF2B5EF4-FFF2-40B4-BE49-F238E27FC236}">
              <a16:creationId xmlns:a16="http://schemas.microsoft.com/office/drawing/2014/main" id="{716A3E3F-E65F-44D3-BDDF-9EBF7D3610A8}"/>
            </a:ext>
          </a:extLst>
        </xdr:cNvPr>
        <xdr:cNvPicPr>
          <a:picLocks noChangeAspect="1"/>
        </xdr:cNvPicPr>
      </xdr:nvPicPr>
      <xdr:blipFill>
        <a:blip xmlns:r="http://schemas.openxmlformats.org/officeDocument/2006/relationships" r:embed="rId1"/>
        <a:stretch>
          <a:fillRect/>
        </a:stretch>
      </xdr:blipFill>
      <xdr:spPr>
        <a:xfrm>
          <a:off x="609600" y="685800"/>
          <a:ext cx="6547671" cy="34201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7934325" cy="5019675"/>
    <xdr:graphicFrame macro="">
      <xdr:nvGraphicFramePr>
        <xdr:cNvPr id="2" name="Chart 1">
          <a:extLst>
            <a:ext uri="{FF2B5EF4-FFF2-40B4-BE49-F238E27FC236}">
              <a16:creationId xmlns:a16="http://schemas.microsoft.com/office/drawing/2014/main" id="{837245EC-CFA1-4CF3-B9F1-85AA42D2311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13</xdr:col>
      <xdr:colOff>9525</xdr:colOff>
      <xdr:row>30</xdr:row>
      <xdr:rowOff>152401</xdr:rowOff>
    </xdr:to>
    <xdr:graphicFrame macro="">
      <xdr:nvGraphicFramePr>
        <xdr:cNvPr id="2" name="Chart 1">
          <a:extLst>
            <a:ext uri="{FF2B5EF4-FFF2-40B4-BE49-F238E27FC236}">
              <a16:creationId xmlns:a16="http://schemas.microsoft.com/office/drawing/2014/main" id="{EFC6F7A6-EBF2-4C29-B0E2-47B48945C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E24" sqref="E24"/>
    </sheetView>
  </sheetViews>
  <sheetFormatPr defaultRowHeight="12.75" x14ac:dyDescent="0.2"/>
  <cols>
    <col min="2" max="2" width="6.28515625" customWidth="1"/>
    <col min="3" max="3" width="17.5703125" style="9"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55.5" customHeight="1" thickBot="1" x14ac:dyDescent="0.25">
      <c r="B2" s="111" t="s">
        <v>203</v>
      </c>
      <c r="C2" s="112"/>
      <c r="D2" s="112"/>
      <c r="E2" s="112"/>
      <c r="F2" s="112"/>
      <c r="G2" s="112"/>
      <c r="H2" s="112"/>
      <c r="I2" s="112"/>
      <c r="J2" s="112"/>
      <c r="K2" s="113"/>
    </row>
    <row r="3" spans="2:11" s="5" customFormat="1" ht="33" customHeight="1" x14ac:dyDescent="0.2">
      <c r="B3" s="121" t="s">
        <v>45</v>
      </c>
      <c r="C3" s="109" t="s">
        <v>29</v>
      </c>
      <c r="D3" s="109" t="s">
        <v>139</v>
      </c>
      <c r="E3" s="109" t="s">
        <v>154</v>
      </c>
      <c r="F3" s="116" t="s">
        <v>155</v>
      </c>
      <c r="G3" s="117"/>
      <c r="H3" s="118"/>
      <c r="I3" s="109" t="s">
        <v>156</v>
      </c>
      <c r="J3" s="114" t="s">
        <v>0</v>
      </c>
      <c r="K3" s="119" t="s">
        <v>1</v>
      </c>
    </row>
    <row r="4" spans="2:11" s="5" customFormat="1" ht="29.25" customHeight="1" thickBot="1" x14ac:dyDescent="0.25">
      <c r="B4" s="122" t="s">
        <v>45</v>
      </c>
      <c r="C4" s="110"/>
      <c r="D4" s="110"/>
      <c r="E4" s="110"/>
      <c r="F4" s="40" t="s">
        <v>43</v>
      </c>
      <c r="G4" s="40" t="s">
        <v>2</v>
      </c>
      <c r="H4" s="40" t="s">
        <v>3</v>
      </c>
      <c r="I4" s="110"/>
      <c r="J4" s="115"/>
      <c r="K4" s="120"/>
    </row>
    <row r="5" spans="2:11" s="8" customFormat="1" ht="12" hidden="1" customHeight="1" x14ac:dyDescent="0.2">
      <c r="B5" s="34"/>
      <c r="C5" s="7"/>
      <c r="D5" s="6" t="s">
        <v>144</v>
      </c>
      <c r="E5" s="6" t="s">
        <v>10</v>
      </c>
      <c r="F5" s="6" t="s">
        <v>11</v>
      </c>
      <c r="G5" s="6" t="s">
        <v>12</v>
      </c>
      <c r="H5" s="6" t="s">
        <v>13</v>
      </c>
      <c r="I5" s="7"/>
      <c r="J5" s="18" t="s">
        <v>14</v>
      </c>
      <c r="K5" s="35"/>
    </row>
    <row r="6" spans="2:11" ht="15" x14ac:dyDescent="0.25">
      <c r="B6" s="45">
        <v>1</v>
      </c>
      <c r="C6" s="46" t="s">
        <v>39</v>
      </c>
      <c r="D6" s="47">
        <v>1162939</v>
      </c>
      <c r="E6" s="47">
        <v>1233188</v>
      </c>
      <c r="F6" s="47">
        <v>262646745</v>
      </c>
      <c r="G6" s="47">
        <v>255969845</v>
      </c>
      <c r="H6" s="47">
        <v>6676900</v>
      </c>
      <c r="I6" s="47">
        <f t="shared" ref="I6:I12" si="0">F6/$C$15</f>
        <v>51642137.084881738</v>
      </c>
      <c r="J6" s="47">
        <v>5388580069</v>
      </c>
      <c r="K6" s="48">
        <f t="shared" ref="K6:K12" si="1">J6/$C$15</f>
        <v>1059513570.6561278</v>
      </c>
    </row>
    <row r="7" spans="2:11" ht="15" x14ac:dyDescent="0.25">
      <c r="B7" s="49">
        <v>2</v>
      </c>
      <c r="C7" s="50" t="s">
        <v>4</v>
      </c>
      <c r="D7" s="47">
        <v>1709565</v>
      </c>
      <c r="E7" s="47">
        <v>1814924</v>
      </c>
      <c r="F7" s="47">
        <v>381325061</v>
      </c>
      <c r="G7" s="47">
        <v>372066267</v>
      </c>
      <c r="H7" s="47">
        <v>9258794</v>
      </c>
      <c r="I7" s="47">
        <f t="shared" si="0"/>
        <v>74976908.905011907</v>
      </c>
      <c r="J7" s="47">
        <v>7832558355</v>
      </c>
      <c r="K7" s="48">
        <f t="shared" si="1"/>
        <v>1540053550.9939244</v>
      </c>
    </row>
    <row r="8" spans="2:11" ht="15" x14ac:dyDescent="0.25">
      <c r="B8" s="49">
        <v>3</v>
      </c>
      <c r="C8" s="51" t="s">
        <v>41</v>
      </c>
      <c r="D8" s="47">
        <v>820755</v>
      </c>
      <c r="E8" s="47">
        <v>861992</v>
      </c>
      <c r="F8" s="47">
        <v>163457972</v>
      </c>
      <c r="G8" s="47">
        <v>158484749</v>
      </c>
      <c r="H8" s="47">
        <v>4973223</v>
      </c>
      <c r="I8" s="47">
        <f t="shared" si="0"/>
        <v>32139438.840716492</v>
      </c>
      <c r="J8" s="47">
        <v>3336352487</v>
      </c>
      <c r="K8" s="48">
        <f t="shared" si="1"/>
        <v>656000410.35018384</v>
      </c>
    </row>
    <row r="9" spans="2:11" ht="15" x14ac:dyDescent="0.25">
      <c r="B9" s="49">
        <v>4</v>
      </c>
      <c r="C9" s="51" t="s">
        <v>42</v>
      </c>
      <c r="D9" s="47">
        <v>609237</v>
      </c>
      <c r="E9" s="47">
        <v>637367</v>
      </c>
      <c r="F9" s="47">
        <v>115595860</v>
      </c>
      <c r="G9" s="47">
        <v>111692035</v>
      </c>
      <c r="H9" s="47">
        <v>3903825</v>
      </c>
      <c r="I9" s="47">
        <f t="shared" si="0"/>
        <v>22728693.053343561</v>
      </c>
      <c r="J9" s="47">
        <v>2351304452</v>
      </c>
      <c r="K9" s="48">
        <f t="shared" si="1"/>
        <v>462318262.64771235</v>
      </c>
    </row>
    <row r="10" spans="2:11" ht="15" x14ac:dyDescent="0.25">
      <c r="B10" s="49">
        <v>5</v>
      </c>
      <c r="C10" s="51" t="s">
        <v>5</v>
      </c>
      <c r="D10" s="47">
        <v>1073983</v>
      </c>
      <c r="E10" s="47">
        <v>1129980</v>
      </c>
      <c r="F10" s="47">
        <v>213067397</v>
      </c>
      <c r="G10" s="47">
        <v>206982691</v>
      </c>
      <c r="H10" s="47">
        <v>6084706</v>
      </c>
      <c r="I10" s="47">
        <f t="shared" si="0"/>
        <v>41893744.863249376</v>
      </c>
      <c r="J10" s="47">
        <v>4357300031</v>
      </c>
      <c r="K10" s="48">
        <f t="shared" si="1"/>
        <v>856741192.51263309</v>
      </c>
    </row>
    <row r="11" spans="2:11" ht="15" x14ac:dyDescent="0.25">
      <c r="B11" s="49">
        <v>6</v>
      </c>
      <c r="C11" s="51" t="s">
        <v>6</v>
      </c>
      <c r="D11" s="47">
        <v>914284</v>
      </c>
      <c r="E11" s="47">
        <v>963526</v>
      </c>
      <c r="F11" s="47">
        <v>188061055</v>
      </c>
      <c r="G11" s="47">
        <v>182666000</v>
      </c>
      <c r="H11" s="47">
        <v>5395055</v>
      </c>
      <c r="I11" s="47">
        <f t="shared" si="0"/>
        <v>36976947.049686387</v>
      </c>
      <c r="J11" s="47">
        <v>3845407548</v>
      </c>
      <c r="K11" s="48">
        <f t="shared" si="1"/>
        <v>756091851.58968914</v>
      </c>
    </row>
    <row r="12" spans="2:11" ht="15.75" thickBot="1" x14ac:dyDescent="0.3">
      <c r="B12" s="49">
        <v>7</v>
      </c>
      <c r="C12" s="51" t="s">
        <v>38</v>
      </c>
      <c r="D12" s="47">
        <v>2125829</v>
      </c>
      <c r="E12" s="47">
        <v>2277317</v>
      </c>
      <c r="F12" s="47">
        <v>564087672</v>
      </c>
      <c r="G12" s="47">
        <v>550604625</v>
      </c>
      <c r="H12" s="47">
        <v>13483047</v>
      </c>
      <c r="I12" s="47">
        <f t="shared" si="0"/>
        <v>110912065.12121749</v>
      </c>
      <c r="J12" s="47">
        <v>11591194568</v>
      </c>
      <c r="K12" s="48">
        <f t="shared" si="1"/>
        <v>2279084246.2494349</v>
      </c>
    </row>
    <row r="13" spans="2:11" ht="15.75" thickBot="1" x14ac:dyDescent="0.3">
      <c r="B13" s="41" t="s">
        <v>46</v>
      </c>
      <c r="C13" s="42"/>
      <c r="D13" s="43">
        <f t="shared" ref="D13:K13" si="2">SUM(D6:D12)</f>
        <v>8416592</v>
      </c>
      <c r="E13" s="43">
        <f t="shared" si="2"/>
        <v>8918294</v>
      </c>
      <c r="F13" s="43">
        <f t="shared" si="2"/>
        <v>1888241762</v>
      </c>
      <c r="G13" s="43">
        <f t="shared" si="2"/>
        <v>1838466212</v>
      </c>
      <c r="H13" s="43">
        <f t="shared" si="2"/>
        <v>49775550</v>
      </c>
      <c r="I13" s="43">
        <f t="shared" si="2"/>
        <v>371269934.91810691</v>
      </c>
      <c r="J13" s="43">
        <f t="shared" si="2"/>
        <v>38702697510</v>
      </c>
      <c r="K13" s="44">
        <f t="shared" si="2"/>
        <v>7609803084.9997063</v>
      </c>
    </row>
    <row r="15" spans="2:11" s="15" customFormat="1" x14ac:dyDescent="0.2">
      <c r="B15" s="37" t="s">
        <v>204</v>
      </c>
      <c r="C15" s="38">
        <v>5.0858999999999996</v>
      </c>
      <c r="J15" s="16"/>
      <c r="K15" s="16"/>
    </row>
    <row r="16" spans="2:11" x14ac:dyDescent="0.2">
      <c r="B16" s="39"/>
      <c r="C16" s="39" t="s">
        <v>201</v>
      </c>
    </row>
    <row r="17" spans="7:7" x14ac:dyDescent="0.2">
      <c r="G17" s="23"/>
    </row>
    <row r="18" spans="7:7" x14ac:dyDescent="0.2">
      <c r="G18" s="23"/>
    </row>
    <row r="19" spans="7:7" x14ac:dyDescent="0.2">
      <c r="G19" s="23"/>
    </row>
    <row r="20" spans="7:7" x14ac:dyDescent="0.2">
      <c r="G20" s="23"/>
    </row>
    <row r="21" spans="7:7" x14ac:dyDescent="0.2">
      <c r="G21" s="23"/>
    </row>
    <row r="22" spans="7:7" x14ac:dyDescent="0.2">
      <c r="G22" s="23"/>
    </row>
    <row r="23" spans="7:7" x14ac:dyDescent="0.2">
      <c r="G23" s="23"/>
    </row>
    <row r="24" spans="7:7" x14ac:dyDescent="0.2">
      <c r="G24" s="23"/>
    </row>
    <row r="25" spans="7:7" x14ac:dyDescent="0.2">
      <c r="G25" s="23"/>
    </row>
    <row r="26" spans="7:7" x14ac:dyDescent="0.2">
      <c r="G26" s="23"/>
    </row>
    <row r="27" spans="7:7" x14ac:dyDescent="0.2">
      <c r="G27" s="23"/>
    </row>
    <row r="28" spans="7:7" x14ac:dyDescent="0.2">
      <c r="G28" s="23"/>
    </row>
    <row r="29" spans="7:7" x14ac:dyDescent="0.2">
      <c r="G29" s="23"/>
    </row>
    <row r="30" spans="7:7" x14ac:dyDescent="0.2">
      <c r="G30" s="23"/>
    </row>
    <row r="31" spans="7:7" x14ac:dyDescent="0.2">
      <c r="G31" s="23"/>
    </row>
  </sheetData>
  <mergeCells count="9">
    <mergeCell ref="D3:D4"/>
    <mergeCell ref="B2:K2"/>
    <mergeCell ref="E3:E4"/>
    <mergeCell ref="J3:J4"/>
    <mergeCell ref="F3:H3"/>
    <mergeCell ref="K3:K4"/>
    <mergeCell ref="I3:I4"/>
    <mergeCell ref="B3:B4"/>
    <mergeCell ref="C3:C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H20" sqref="H20"/>
    </sheetView>
  </sheetViews>
  <sheetFormatPr defaultRowHeight="15" x14ac:dyDescent="0.2"/>
  <cols>
    <col min="1" max="1" width="9.140625" style="11"/>
    <col min="2" max="2" width="7.85546875" style="11" customWidth="1"/>
    <col min="3" max="3" width="20.140625" style="11" customWidth="1"/>
    <col min="4" max="4" width="13.7109375" style="11" customWidth="1"/>
    <col min="5" max="5" width="16.5703125" style="12" customWidth="1"/>
    <col min="6" max="16384" width="9.140625" style="11"/>
  </cols>
  <sheetData>
    <row r="1" spans="2:5" ht="15.75" thickBot="1" x14ac:dyDescent="0.25"/>
    <row r="2" spans="2:5" ht="59.25" customHeight="1" x14ac:dyDescent="0.2">
      <c r="B2" s="144" t="s">
        <v>231</v>
      </c>
      <c r="C2" s="145"/>
      <c r="D2" s="145"/>
      <c r="E2" s="146"/>
    </row>
    <row r="3" spans="2:5" x14ac:dyDescent="0.2">
      <c r="B3" s="140" t="s">
        <v>47</v>
      </c>
      <c r="C3" s="141"/>
      <c r="D3" s="141" t="s">
        <v>48</v>
      </c>
      <c r="E3" s="142"/>
    </row>
    <row r="4" spans="2:5" x14ac:dyDescent="0.2">
      <c r="B4" s="90" t="s">
        <v>49</v>
      </c>
      <c r="C4" s="91" t="s">
        <v>50</v>
      </c>
      <c r="D4" s="91" t="s">
        <v>51</v>
      </c>
      <c r="E4" s="92" t="s">
        <v>52</v>
      </c>
    </row>
    <row r="5" spans="2:5" ht="15.75" x14ac:dyDescent="0.25">
      <c r="B5" s="96"/>
      <c r="C5" s="97" t="s">
        <v>53</v>
      </c>
      <c r="D5" s="47">
        <v>74192</v>
      </c>
      <c r="E5" s="98">
        <f t="shared" ref="E5:E48" si="0">D5/$D$48</f>
        <v>8.8149692892325066E-3</v>
      </c>
    </row>
    <row r="6" spans="2:5" ht="15.75" x14ac:dyDescent="0.25">
      <c r="B6" s="96" t="s">
        <v>54</v>
      </c>
      <c r="C6" s="97" t="s">
        <v>55</v>
      </c>
      <c r="D6" s="47">
        <v>67704</v>
      </c>
      <c r="E6" s="98">
        <f t="shared" si="0"/>
        <v>8.0441109655784663E-3</v>
      </c>
    </row>
    <row r="7" spans="2:5" ht="15.75" x14ac:dyDescent="0.25">
      <c r="B7" s="96" t="s">
        <v>56</v>
      </c>
      <c r="C7" s="97" t="s">
        <v>57</v>
      </c>
      <c r="D7" s="47">
        <v>96681</v>
      </c>
      <c r="E7" s="98">
        <f t="shared" si="0"/>
        <v>1.1486953389210264E-2</v>
      </c>
    </row>
    <row r="8" spans="2:5" ht="15.75" x14ac:dyDescent="0.25">
      <c r="B8" s="96" t="s">
        <v>58</v>
      </c>
      <c r="C8" s="97" t="s">
        <v>59</v>
      </c>
      <c r="D8" s="47">
        <v>118166</v>
      </c>
      <c r="E8" s="98">
        <f t="shared" si="0"/>
        <v>1.4039649302235394E-2</v>
      </c>
    </row>
    <row r="9" spans="2:5" ht="15.75" x14ac:dyDescent="0.25">
      <c r="B9" s="96" t="s">
        <v>60</v>
      </c>
      <c r="C9" s="97" t="s">
        <v>61</v>
      </c>
      <c r="D9" s="47">
        <v>104810</v>
      </c>
      <c r="E9" s="98">
        <f t="shared" si="0"/>
        <v>1.2452783739546837E-2</v>
      </c>
    </row>
    <row r="10" spans="2:5" ht="15.75" x14ac:dyDescent="0.25">
      <c r="B10" s="96" t="s">
        <v>62</v>
      </c>
      <c r="C10" s="97" t="s">
        <v>63</v>
      </c>
      <c r="D10" s="47">
        <v>160491</v>
      </c>
      <c r="E10" s="98">
        <f t="shared" si="0"/>
        <v>1.9068406785074054E-2</v>
      </c>
    </row>
    <row r="11" spans="2:5" ht="15.75" x14ac:dyDescent="0.25">
      <c r="B11" s="96" t="s">
        <v>64</v>
      </c>
      <c r="C11" s="97" t="s">
        <v>65</v>
      </c>
      <c r="D11" s="47">
        <v>71076</v>
      </c>
      <c r="E11" s="98">
        <f t="shared" si="0"/>
        <v>8.4447481831125947E-3</v>
      </c>
    </row>
    <row r="12" spans="2:5" ht="15.75" x14ac:dyDescent="0.25">
      <c r="B12" s="96" t="s">
        <v>66</v>
      </c>
      <c r="C12" s="97" t="s">
        <v>67</v>
      </c>
      <c r="D12" s="47">
        <v>59097</v>
      </c>
      <c r="E12" s="98">
        <f t="shared" si="0"/>
        <v>7.0214880322106623E-3</v>
      </c>
    </row>
    <row r="13" spans="2:5" ht="15.75" x14ac:dyDescent="0.25">
      <c r="B13" s="96" t="s">
        <v>68</v>
      </c>
      <c r="C13" s="97" t="s">
        <v>69</v>
      </c>
      <c r="D13" s="47">
        <v>136341</v>
      </c>
      <c r="E13" s="98">
        <f t="shared" si="0"/>
        <v>1.6199074399709527E-2</v>
      </c>
    </row>
    <row r="14" spans="2:5" ht="15.75" x14ac:dyDescent="0.25">
      <c r="B14" s="96" t="s">
        <v>70</v>
      </c>
      <c r="C14" s="97" t="s">
        <v>71</v>
      </c>
      <c r="D14" s="47">
        <v>45047</v>
      </c>
      <c r="E14" s="98">
        <f t="shared" si="0"/>
        <v>5.3521662924851292E-3</v>
      </c>
    </row>
    <row r="15" spans="2:5" ht="15.75" x14ac:dyDescent="0.25">
      <c r="B15" s="96" t="s">
        <v>72</v>
      </c>
      <c r="C15" s="97" t="s">
        <v>73</v>
      </c>
      <c r="D15" s="47">
        <v>69363</v>
      </c>
      <c r="E15" s="98">
        <f t="shared" si="0"/>
        <v>8.2412216250948127E-3</v>
      </c>
    </row>
    <row r="16" spans="2:5" ht="15.75" x14ac:dyDescent="0.25">
      <c r="B16" s="96" t="s">
        <v>74</v>
      </c>
      <c r="C16" s="97" t="s">
        <v>75</v>
      </c>
      <c r="D16" s="47">
        <v>46172</v>
      </c>
      <c r="E16" s="98">
        <f t="shared" si="0"/>
        <v>5.485830844598384E-3</v>
      </c>
    </row>
    <row r="17" spans="2:5" ht="15.75" x14ac:dyDescent="0.25">
      <c r="B17" s="96" t="s">
        <v>76</v>
      </c>
      <c r="C17" s="97" t="s">
        <v>77</v>
      </c>
      <c r="D17" s="47">
        <v>226509</v>
      </c>
      <c r="E17" s="98">
        <f t="shared" si="0"/>
        <v>2.6912199141885456E-2</v>
      </c>
    </row>
    <row r="18" spans="2:5" ht="15.75" x14ac:dyDescent="0.25">
      <c r="B18" s="96" t="s">
        <v>78</v>
      </c>
      <c r="C18" s="97" t="s">
        <v>79</v>
      </c>
      <c r="D18" s="47">
        <v>180975</v>
      </c>
      <c r="E18" s="98">
        <f t="shared" si="0"/>
        <v>2.1502170949952191E-2</v>
      </c>
    </row>
    <row r="19" spans="2:5" ht="15.75" x14ac:dyDescent="0.25">
      <c r="B19" s="96" t="s">
        <v>80</v>
      </c>
      <c r="C19" s="97" t="s">
        <v>81</v>
      </c>
      <c r="D19" s="47">
        <v>55809</v>
      </c>
      <c r="E19" s="98">
        <f t="shared" si="0"/>
        <v>6.6308311012343241E-3</v>
      </c>
    </row>
    <row r="20" spans="2:5" ht="15.75" x14ac:dyDescent="0.25">
      <c r="B20" s="96" t="s">
        <v>82</v>
      </c>
      <c r="C20" s="97" t="s">
        <v>83</v>
      </c>
      <c r="D20" s="47">
        <v>67024</v>
      </c>
      <c r="E20" s="98">
        <f t="shared" si="0"/>
        <v>7.9633181696344545E-3</v>
      </c>
    </row>
    <row r="21" spans="2:5" ht="15.75" x14ac:dyDescent="0.25">
      <c r="B21" s="96" t="s">
        <v>84</v>
      </c>
      <c r="C21" s="97" t="s">
        <v>85</v>
      </c>
      <c r="D21" s="47">
        <v>131095</v>
      </c>
      <c r="E21" s="98">
        <f t="shared" si="0"/>
        <v>1.557578174158852E-2</v>
      </c>
    </row>
    <row r="22" spans="2:5" ht="15.75" x14ac:dyDescent="0.25">
      <c r="B22" s="96" t="s">
        <v>86</v>
      </c>
      <c r="C22" s="97" t="s">
        <v>87</v>
      </c>
      <c r="D22" s="47">
        <v>122162</v>
      </c>
      <c r="E22" s="98">
        <f t="shared" si="0"/>
        <v>1.4514425791341674E-2</v>
      </c>
    </row>
    <row r="23" spans="2:5" ht="15.75" x14ac:dyDescent="0.25">
      <c r="B23" s="96" t="s">
        <v>88</v>
      </c>
      <c r="C23" s="97" t="s">
        <v>89</v>
      </c>
      <c r="D23" s="47">
        <v>67225</v>
      </c>
      <c r="E23" s="98">
        <f t="shared" si="0"/>
        <v>7.9871995696120229E-3</v>
      </c>
    </row>
    <row r="24" spans="2:5" ht="15.75" x14ac:dyDescent="0.25">
      <c r="B24" s="96" t="s">
        <v>90</v>
      </c>
      <c r="C24" s="97" t="s">
        <v>91</v>
      </c>
      <c r="D24" s="47">
        <v>103725</v>
      </c>
      <c r="E24" s="98">
        <f t="shared" si="0"/>
        <v>1.2323871704842055E-2</v>
      </c>
    </row>
    <row r="25" spans="2:5" ht="15.75" x14ac:dyDescent="0.25">
      <c r="B25" s="96" t="s">
        <v>92</v>
      </c>
      <c r="C25" s="97" t="s">
        <v>93</v>
      </c>
      <c r="D25" s="47">
        <v>102806</v>
      </c>
      <c r="E25" s="98">
        <f t="shared" si="0"/>
        <v>1.2214682617382427E-2</v>
      </c>
    </row>
    <row r="26" spans="2:5" ht="15.75" x14ac:dyDescent="0.25">
      <c r="B26" s="96" t="s">
        <v>94</v>
      </c>
      <c r="C26" s="97" t="s">
        <v>95</v>
      </c>
      <c r="D26" s="47">
        <v>32095</v>
      </c>
      <c r="E26" s="98">
        <f t="shared" si="0"/>
        <v>3.8133011556221331E-3</v>
      </c>
    </row>
    <row r="27" spans="2:5" ht="15.75" x14ac:dyDescent="0.25">
      <c r="B27" s="96" t="s">
        <v>96</v>
      </c>
      <c r="C27" s="97" t="s">
        <v>97</v>
      </c>
      <c r="D27" s="47">
        <v>213284</v>
      </c>
      <c r="E27" s="98">
        <f t="shared" si="0"/>
        <v>2.5340898073709643E-2</v>
      </c>
    </row>
    <row r="28" spans="2:5" ht="15.75" x14ac:dyDescent="0.25">
      <c r="B28" s="96" t="s">
        <v>98</v>
      </c>
      <c r="C28" s="97" t="s">
        <v>99</v>
      </c>
      <c r="D28" s="47">
        <v>23566</v>
      </c>
      <c r="E28" s="98">
        <f t="shared" si="0"/>
        <v>2.7999456312008471E-3</v>
      </c>
    </row>
    <row r="29" spans="2:5" ht="15.75" x14ac:dyDescent="0.25">
      <c r="B29" s="96" t="s">
        <v>100</v>
      </c>
      <c r="C29" s="97" t="s">
        <v>101</v>
      </c>
      <c r="D29" s="47">
        <v>141882</v>
      </c>
      <c r="E29" s="98">
        <f t="shared" si="0"/>
        <v>1.6857416873718008E-2</v>
      </c>
    </row>
    <row r="30" spans="2:5" x14ac:dyDescent="0.25">
      <c r="B30" s="96" t="s">
        <v>102</v>
      </c>
      <c r="C30" s="97" t="s">
        <v>103</v>
      </c>
      <c r="D30" s="47">
        <v>41931</v>
      </c>
      <c r="E30" s="98">
        <f t="shared" si="0"/>
        <v>4.9819451863652173E-3</v>
      </c>
    </row>
    <row r="31" spans="2:5" ht="15.75" x14ac:dyDescent="0.25">
      <c r="B31" s="96" t="s">
        <v>104</v>
      </c>
      <c r="C31" s="97" t="s">
        <v>105</v>
      </c>
      <c r="D31" s="47">
        <v>168320</v>
      </c>
      <c r="E31" s="98">
        <f t="shared" si="0"/>
        <v>1.9998593254847093E-2</v>
      </c>
    </row>
    <row r="32" spans="2:5" ht="15.75" x14ac:dyDescent="0.25">
      <c r="B32" s="96" t="s">
        <v>106</v>
      </c>
      <c r="C32" s="97" t="s">
        <v>107</v>
      </c>
      <c r="D32" s="47">
        <v>109176</v>
      </c>
      <c r="E32" s="98">
        <f t="shared" si="0"/>
        <v>1.2971521014681476E-2</v>
      </c>
    </row>
    <row r="33" spans="2:13" ht="15.75" x14ac:dyDescent="0.25">
      <c r="B33" s="96" t="s">
        <v>108</v>
      </c>
      <c r="C33" s="97" t="s">
        <v>109</v>
      </c>
      <c r="D33" s="47">
        <v>79494</v>
      </c>
      <c r="E33" s="98">
        <f t="shared" si="0"/>
        <v>9.4449154717253722E-3</v>
      </c>
    </row>
    <row r="34" spans="2:13" ht="15.75" x14ac:dyDescent="0.25">
      <c r="B34" s="96" t="s">
        <v>110</v>
      </c>
      <c r="C34" s="97" t="s">
        <v>111</v>
      </c>
      <c r="D34" s="47">
        <v>166117</v>
      </c>
      <c r="E34" s="98">
        <f t="shared" si="0"/>
        <v>1.9736848358575539E-2</v>
      </c>
    </row>
    <row r="35" spans="2:13" ht="15.75" x14ac:dyDescent="0.25">
      <c r="B35" s="96" t="s">
        <v>112</v>
      </c>
      <c r="C35" s="97" t="s">
        <v>113</v>
      </c>
      <c r="D35" s="47">
        <v>128041</v>
      </c>
      <c r="E35" s="98">
        <f t="shared" si="0"/>
        <v>1.5212927037451739E-2</v>
      </c>
    </row>
    <row r="36" spans="2:13" ht="15.75" x14ac:dyDescent="0.25">
      <c r="B36" s="96" t="s">
        <v>114</v>
      </c>
      <c r="C36" s="97" t="s">
        <v>115</v>
      </c>
      <c r="D36" s="47">
        <v>72562</v>
      </c>
      <c r="E36" s="98">
        <f t="shared" si="0"/>
        <v>8.6213042048373031E-3</v>
      </c>
    </row>
    <row r="37" spans="2:13" ht="15.75" x14ac:dyDescent="0.25">
      <c r="B37" s="96" t="s">
        <v>116</v>
      </c>
      <c r="C37" s="97" t="s">
        <v>117</v>
      </c>
      <c r="D37" s="47">
        <v>190543</v>
      </c>
      <c r="E37" s="98">
        <f t="shared" si="0"/>
        <v>2.2638973114058516E-2</v>
      </c>
    </row>
    <row r="38" spans="2:13" ht="15.75" x14ac:dyDescent="0.25">
      <c r="B38" s="96" t="s">
        <v>118</v>
      </c>
      <c r="C38" s="97" t="s">
        <v>119</v>
      </c>
      <c r="D38" s="47">
        <v>190619</v>
      </c>
      <c r="E38" s="98">
        <f t="shared" si="0"/>
        <v>2.2648002897134614E-2</v>
      </c>
    </row>
    <row r="39" spans="2:13" ht="15.75" x14ac:dyDescent="0.25">
      <c r="B39" s="96" t="s">
        <v>120</v>
      </c>
      <c r="C39" s="97" t="s">
        <v>121</v>
      </c>
      <c r="D39" s="47">
        <v>39609</v>
      </c>
      <c r="E39" s="98">
        <f t="shared" si="0"/>
        <v>4.7060615508034602E-3</v>
      </c>
    </row>
    <row r="40" spans="2:13" ht="15.75" x14ac:dyDescent="0.25">
      <c r="B40" s="96" t="s">
        <v>122</v>
      </c>
      <c r="C40" s="97" t="s">
        <v>123</v>
      </c>
      <c r="D40" s="47">
        <v>398895</v>
      </c>
      <c r="E40" s="98">
        <f t="shared" si="0"/>
        <v>4.7393885791303651E-2</v>
      </c>
      <c r="M40" s="24"/>
    </row>
    <row r="41" spans="2:13" ht="15.75" x14ac:dyDescent="0.25">
      <c r="B41" s="96" t="s">
        <v>124</v>
      </c>
      <c r="C41" s="97" t="s">
        <v>125</v>
      </c>
      <c r="D41" s="47">
        <v>62065</v>
      </c>
      <c r="E41" s="98">
        <f t="shared" si="0"/>
        <v>7.3741248239192298E-3</v>
      </c>
    </row>
    <row r="42" spans="2:13" ht="15.75" x14ac:dyDescent="0.25">
      <c r="B42" s="96" t="s">
        <v>126</v>
      </c>
      <c r="C42" s="97" t="s">
        <v>127</v>
      </c>
      <c r="D42" s="47">
        <v>92055</v>
      </c>
      <c r="E42" s="98">
        <f t="shared" si="0"/>
        <v>1.0937324750920562E-2</v>
      </c>
    </row>
    <row r="43" spans="2:13" ht="15.75" x14ac:dyDescent="0.25">
      <c r="B43" s="96" t="s">
        <v>128</v>
      </c>
      <c r="C43" s="97" t="s">
        <v>129</v>
      </c>
      <c r="D43" s="47">
        <v>109487</v>
      </c>
      <c r="E43" s="98">
        <f t="shared" si="0"/>
        <v>1.3008471837532341E-2</v>
      </c>
    </row>
    <row r="44" spans="2:13" ht="15.75" x14ac:dyDescent="0.25">
      <c r="B44" s="96" t="s">
        <v>130</v>
      </c>
      <c r="C44" s="97" t="s">
        <v>131</v>
      </c>
      <c r="D44" s="47">
        <v>91139</v>
      </c>
      <c r="E44" s="98">
        <f t="shared" si="0"/>
        <v>1.0828492102266571E-2</v>
      </c>
    </row>
    <row r="45" spans="2:13" ht="15.75" x14ac:dyDescent="0.25">
      <c r="B45" s="96" t="s">
        <v>132</v>
      </c>
      <c r="C45" s="97" t="s">
        <v>133</v>
      </c>
      <c r="D45" s="47">
        <v>41388</v>
      </c>
      <c r="E45" s="98">
        <f t="shared" si="0"/>
        <v>4.9174297625452206E-3</v>
      </c>
    </row>
    <row r="46" spans="2:13" ht="15.75" x14ac:dyDescent="0.25">
      <c r="B46" s="96" t="s">
        <v>134</v>
      </c>
      <c r="C46" s="97" t="s">
        <v>135</v>
      </c>
      <c r="D46" s="47">
        <v>2887697</v>
      </c>
      <c r="E46" s="98">
        <f t="shared" si="0"/>
        <v>0.34309575657225633</v>
      </c>
    </row>
    <row r="47" spans="2:13" ht="15.75" x14ac:dyDescent="0.25">
      <c r="B47" s="96" t="s">
        <v>136</v>
      </c>
      <c r="C47" s="97" t="s">
        <v>137</v>
      </c>
      <c r="D47" s="47">
        <v>1030157</v>
      </c>
      <c r="E47" s="98">
        <f t="shared" si="0"/>
        <v>0.12239597689896338</v>
      </c>
    </row>
    <row r="48" spans="2:13" ht="16.5" thickBot="1" x14ac:dyDescent="0.3">
      <c r="B48" s="93" t="s">
        <v>138</v>
      </c>
      <c r="C48" s="94" t="s">
        <v>46</v>
      </c>
      <c r="D48" s="56">
        <f>SUM(D5:D47)</f>
        <v>8416592</v>
      </c>
      <c r="E48" s="95">
        <f t="shared" si="0"/>
        <v>1</v>
      </c>
    </row>
    <row r="49" spans="4:4" x14ac:dyDescent="0.2">
      <c r="D49" s="31"/>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H20" sqref="H20"/>
    </sheetView>
  </sheetViews>
  <sheetFormatPr defaultRowHeight="15" x14ac:dyDescent="0.2"/>
  <cols>
    <col min="2" max="2" width="8.28515625" customWidth="1"/>
    <col min="3" max="3" width="18.7109375" customWidth="1"/>
    <col min="4" max="4" width="33.7109375" customWidth="1"/>
    <col min="5" max="16384" width="9.140625" style="11"/>
  </cols>
  <sheetData>
    <row r="1" spans="2:4" ht="15.75" thickBot="1" x14ac:dyDescent="0.25"/>
    <row r="2" spans="2:4" ht="57" customHeight="1" x14ac:dyDescent="0.2">
      <c r="B2" s="149" t="s">
        <v>232</v>
      </c>
      <c r="C2" s="150"/>
      <c r="D2" s="151"/>
    </row>
    <row r="3" spans="2:4" ht="65.25" customHeight="1" x14ac:dyDescent="0.2">
      <c r="B3" s="147" t="s">
        <v>47</v>
      </c>
      <c r="C3" s="148"/>
      <c r="D3" s="99" t="s">
        <v>199</v>
      </c>
    </row>
    <row r="4" spans="2:4" x14ac:dyDescent="0.2">
      <c r="B4" s="90" t="s">
        <v>49</v>
      </c>
      <c r="C4" s="91" t="s">
        <v>32</v>
      </c>
      <c r="D4" s="100"/>
    </row>
    <row r="5" spans="2:4" ht="15.75" x14ac:dyDescent="0.25">
      <c r="B5" s="102"/>
      <c r="C5" s="103" t="s">
        <v>33</v>
      </c>
      <c r="D5" s="104">
        <v>67141</v>
      </c>
    </row>
    <row r="6" spans="2:4" ht="15.75" x14ac:dyDescent="0.25">
      <c r="B6" s="102" t="s">
        <v>54</v>
      </c>
      <c r="C6" s="103" t="s">
        <v>55</v>
      </c>
      <c r="D6" s="104">
        <v>84584</v>
      </c>
    </row>
    <row r="7" spans="2:4" ht="15.75" x14ac:dyDescent="0.25">
      <c r="B7" s="102" t="s">
        <v>56</v>
      </c>
      <c r="C7" s="103" t="s">
        <v>57</v>
      </c>
      <c r="D7" s="104">
        <v>103678</v>
      </c>
    </row>
    <row r="8" spans="2:4" ht="15.75" x14ac:dyDescent="0.25">
      <c r="B8" s="102" t="s">
        <v>58</v>
      </c>
      <c r="C8" s="103" t="s">
        <v>59</v>
      </c>
      <c r="D8" s="104">
        <v>158617</v>
      </c>
    </row>
    <row r="9" spans="2:4" ht="15.75" x14ac:dyDescent="0.25">
      <c r="B9" s="102" t="s">
        <v>60</v>
      </c>
      <c r="C9" s="103" t="s">
        <v>61</v>
      </c>
      <c r="D9" s="104">
        <v>106906</v>
      </c>
    </row>
    <row r="10" spans="2:4" ht="15.75" x14ac:dyDescent="0.25">
      <c r="B10" s="102" t="s">
        <v>62</v>
      </c>
      <c r="C10" s="103" t="s">
        <v>63</v>
      </c>
      <c r="D10" s="104">
        <v>146306</v>
      </c>
    </row>
    <row r="11" spans="2:4" ht="15.75" x14ac:dyDescent="0.25">
      <c r="B11" s="102" t="s">
        <v>64</v>
      </c>
      <c r="C11" s="103" t="s">
        <v>65</v>
      </c>
      <c r="D11" s="104">
        <v>57865</v>
      </c>
    </row>
    <row r="12" spans="2:4" ht="15.75" x14ac:dyDescent="0.25">
      <c r="B12" s="102" t="s">
        <v>66</v>
      </c>
      <c r="C12" s="103" t="s">
        <v>67</v>
      </c>
      <c r="D12" s="104">
        <v>56444</v>
      </c>
    </row>
    <row r="13" spans="2:4" ht="15.75" x14ac:dyDescent="0.25">
      <c r="B13" s="102" t="s">
        <v>68</v>
      </c>
      <c r="C13" s="103" t="s">
        <v>69</v>
      </c>
      <c r="D13" s="104">
        <v>153703</v>
      </c>
    </row>
    <row r="14" spans="2:4" ht="15.75" x14ac:dyDescent="0.25">
      <c r="B14" s="102" t="s">
        <v>70</v>
      </c>
      <c r="C14" s="103" t="s">
        <v>71</v>
      </c>
      <c r="D14" s="104">
        <v>57528</v>
      </c>
    </row>
    <row r="15" spans="2:4" ht="15.75" x14ac:dyDescent="0.25">
      <c r="B15" s="102" t="s">
        <v>72</v>
      </c>
      <c r="C15" s="103" t="s">
        <v>73</v>
      </c>
      <c r="D15" s="104">
        <v>80388</v>
      </c>
    </row>
    <row r="16" spans="2:4" ht="15.75" x14ac:dyDescent="0.25">
      <c r="B16" s="102" t="s">
        <v>74</v>
      </c>
      <c r="C16" s="103" t="s">
        <v>75</v>
      </c>
      <c r="D16" s="104">
        <v>47084</v>
      </c>
    </row>
    <row r="17" spans="2:4" ht="15.75" x14ac:dyDescent="0.25">
      <c r="B17" s="102" t="s">
        <v>76</v>
      </c>
      <c r="C17" s="103" t="s">
        <v>77</v>
      </c>
      <c r="D17" s="104">
        <v>209818</v>
      </c>
    </row>
    <row r="18" spans="2:4" ht="15.75" x14ac:dyDescent="0.25">
      <c r="B18" s="102" t="s">
        <v>78</v>
      </c>
      <c r="C18" s="103" t="s">
        <v>79</v>
      </c>
      <c r="D18" s="104">
        <v>159058</v>
      </c>
    </row>
    <row r="19" spans="2:4" ht="15.75" x14ac:dyDescent="0.25">
      <c r="B19" s="102" t="s">
        <v>80</v>
      </c>
      <c r="C19" s="103" t="s">
        <v>81</v>
      </c>
      <c r="D19" s="104">
        <v>44707</v>
      </c>
    </row>
    <row r="20" spans="2:4" ht="15.75" x14ac:dyDescent="0.25">
      <c r="B20" s="102" t="s">
        <v>82</v>
      </c>
      <c r="C20" s="103" t="s">
        <v>83</v>
      </c>
      <c r="D20" s="104">
        <v>104009</v>
      </c>
    </row>
    <row r="21" spans="2:4" ht="15.75" x14ac:dyDescent="0.25">
      <c r="B21" s="102" t="s">
        <v>84</v>
      </c>
      <c r="C21" s="103" t="s">
        <v>85</v>
      </c>
      <c r="D21" s="104">
        <v>121845</v>
      </c>
    </row>
    <row r="22" spans="2:4" ht="15.75" x14ac:dyDescent="0.25">
      <c r="B22" s="102" t="s">
        <v>86</v>
      </c>
      <c r="C22" s="103" t="s">
        <v>87</v>
      </c>
      <c r="D22" s="104">
        <v>95630</v>
      </c>
    </row>
    <row r="23" spans="2:4" ht="15.75" x14ac:dyDescent="0.25">
      <c r="B23" s="102" t="s">
        <v>88</v>
      </c>
      <c r="C23" s="103" t="s">
        <v>89</v>
      </c>
      <c r="D23" s="104">
        <v>72367</v>
      </c>
    </row>
    <row r="24" spans="2:4" ht="15.75" x14ac:dyDescent="0.25">
      <c r="B24" s="102" t="s">
        <v>90</v>
      </c>
      <c r="C24" s="103" t="s">
        <v>91</v>
      </c>
      <c r="D24" s="104">
        <v>66529</v>
      </c>
    </row>
    <row r="25" spans="2:4" ht="15.75" x14ac:dyDescent="0.25">
      <c r="B25" s="102" t="s">
        <v>92</v>
      </c>
      <c r="C25" s="103" t="s">
        <v>93</v>
      </c>
      <c r="D25" s="104">
        <v>86107</v>
      </c>
    </row>
    <row r="26" spans="2:4" ht="15.75" x14ac:dyDescent="0.25">
      <c r="B26" s="102" t="s">
        <v>94</v>
      </c>
      <c r="C26" s="103" t="s">
        <v>95</v>
      </c>
      <c r="D26" s="104">
        <v>52769</v>
      </c>
    </row>
    <row r="27" spans="2:4" ht="15.75" x14ac:dyDescent="0.25">
      <c r="B27" s="102" t="s">
        <v>96</v>
      </c>
      <c r="C27" s="103" t="s">
        <v>97</v>
      </c>
      <c r="D27" s="104">
        <v>168937</v>
      </c>
    </row>
    <row r="28" spans="2:4" ht="15.75" x14ac:dyDescent="0.25">
      <c r="B28" s="102" t="s">
        <v>98</v>
      </c>
      <c r="C28" s="103" t="s">
        <v>99</v>
      </c>
      <c r="D28" s="104">
        <v>52670</v>
      </c>
    </row>
    <row r="29" spans="2:4" ht="15.75" x14ac:dyDescent="0.25">
      <c r="B29" s="102" t="s">
        <v>100</v>
      </c>
      <c r="C29" s="103" t="s">
        <v>101</v>
      </c>
      <c r="D29" s="104">
        <v>96311</v>
      </c>
    </row>
    <row r="30" spans="2:4" ht="15.75" x14ac:dyDescent="0.25">
      <c r="B30" s="102" t="s">
        <v>102</v>
      </c>
      <c r="C30" s="103" t="s">
        <v>103</v>
      </c>
      <c r="D30" s="104">
        <v>39804</v>
      </c>
    </row>
    <row r="31" spans="2:4" x14ac:dyDescent="0.25">
      <c r="B31" s="102" t="s">
        <v>104</v>
      </c>
      <c r="C31" s="103" t="s">
        <v>105</v>
      </c>
      <c r="D31" s="104">
        <v>121467</v>
      </c>
    </row>
    <row r="32" spans="2:4" ht="15.75" x14ac:dyDescent="0.25">
      <c r="B32" s="102" t="s">
        <v>106</v>
      </c>
      <c r="C32" s="103" t="s">
        <v>107</v>
      </c>
      <c r="D32" s="104">
        <v>79236</v>
      </c>
    </row>
    <row r="33" spans="2:12" ht="15.75" x14ac:dyDescent="0.25">
      <c r="B33" s="102" t="s">
        <v>108</v>
      </c>
      <c r="C33" s="103" t="s">
        <v>109</v>
      </c>
      <c r="D33" s="104">
        <v>74766</v>
      </c>
    </row>
    <row r="34" spans="2:12" ht="15.75" x14ac:dyDescent="0.25">
      <c r="B34" s="102" t="s">
        <v>110</v>
      </c>
      <c r="C34" s="103" t="s">
        <v>111</v>
      </c>
      <c r="D34" s="104">
        <v>188310</v>
      </c>
    </row>
    <row r="35" spans="2:12" ht="15.75" x14ac:dyDescent="0.25">
      <c r="B35" s="102" t="s">
        <v>112</v>
      </c>
      <c r="C35" s="103" t="s">
        <v>113</v>
      </c>
      <c r="D35" s="104">
        <v>70318</v>
      </c>
    </row>
    <row r="36" spans="2:12" ht="15.75" x14ac:dyDescent="0.25">
      <c r="B36" s="102" t="s">
        <v>114</v>
      </c>
      <c r="C36" s="103" t="s">
        <v>115</v>
      </c>
      <c r="D36" s="104">
        <v>49551</v>
      </c>
    </row>
    <row r="37" spans="2:12" ht="15.75" x14ac:dyDescent="0.25">
      <c r="B37" s="102" t="s">
        <v>116</v>
      </c>
      <c r="C37" s="103" t="s">
        <v>117</v>
      </c>
      <c r="D37" s="104">
        <v>113290</v>
      </c>
    </row>
    <row r="38" spans="2:12" ht="15.75" x14ac:dyDescent="0.25">
      <c r="B38" s="102" t="s">
        <v>118</v>
      </c>
      <c r="C38" s="103" t="s">
        <v>119</v>
      </c>
      <c r="D38" s="104">
        <v>106412</v>
      </c>
    </row>
    <row r="39" spans="2:12" ht="15.75" x14ac:dyDescent="0.25">
      <c r="B39" s="102" t="s">
        <v>120</v>
      </c>
      <c r="C39" s="103" t="s">
        <v>121</v>
      </c>
      <c r="D39" s="104">
        <v>58596</v>
      </c>
    </row>
    <row r="40" spans="2:12" ht="15.75" x14ac:dyDescent="0.25">
      <c r="B40" s="102" t="s">
        <v>122</v>
      </c>
      <c r="C40" s="103" t="s">
        <v>123</v>
      </c>
      <c r="D40" s="104">
        <v>195441</v>
      </c>
    </row>
    <row r="41" spans="2:12" ht="15.75" x14ac:dyDescent="0.25">
      <c r="B41" s="102" t="s">
        <v>124</v>
      </c>
      <c r="C41" s="103" t="s">
        <v>125</v>
      </c>
      <c r="D41" s="104">
        <v>39424</v>
      </c>
    </row>
    <row r="42" spans="2:12" ht="15.75" x14ac:dyDescent="0.25">
      <c r="B42" s="102" t="s">
        <v>126</v>
      </c>
      <c r="C42" s="103" t="s">
        <v>127</v>
      </c>
      <c r="D42" s="104">
        <v>57541</v>
      </c>
    </row>
    <row r="43" spans="2:12" ht="15.75" x14ac:dyDescent="0.25">
      <c r="B43" s="102" t="s">
        <v>128</v>
      </c>
      <c r="C43" s="103" t="s">
        <v>129</v>
      </c>
      <c r="D43" s="104">
        <v>75912</v>
      </c>
    </row>
    <row r="44" spans="2:12" ht="15.75" x14ac:dyDescent="0.25">
      <c r="B44" s="102" t="s">
        <v>130</v>
      </c>
      <c r="C44" s="103" t="s">
        <v>131</v>
      </c>
      <c r="D44" s="104">
        <v>51585</v>
      </c>
      <c r="L44" s="24"/>
    </row>
    <row r="45" spans="2:12" ht="15.75" x14ac:dyDescent="0.25">
      <c r="B45" s="102" t="s">
        <v>132</v>
      </c>
      <c r="C45" s="103" t="s">
        <v>133</v>
      </c>
      <c r="D45" s="104">
        <v>57836</v>
      </c>
    </row>
    <row r="46" spans="2:12" ht="15.75" x14ac:dyDescent="0.25">
      <c r="B46" s="102" t="s">
        <v>134</v>
      </c>
      <c r="C46" s="103" t="s">
        <v>135</v>
      </c>
      <c r="D46" s="104">
        <v>74512</v>
      </c>
    </row>
    <row r="47" spans="2:12" ht="15.75" x14ac:dyDescent="0.25">
      <c r="B47" s="102">
        <v>421</v>
      </c>
      <c r="C47" s="103" t="s">
        <v>135</v>
      </c>
      <c r="D47" s="104">
        <v>101142</v>
      </c>
    </row>
    <row r="48" spans="2:12" ht="15.75" x14ac:dyDescent="0.25">
      <c r="B48" s="102">
        <v>431</v>
      </c>
      <c r="C48" s="103" t="s">
        <v>135</v>
      </c>
      <c r="D48" s="104">
        <v>135489</v>
      </c>
    </row>
    <row r="49" spans="2:4" ht="15.75" x14ac:dyDescent="0.25">
      <c r="B49" s="102">
        <v>441</v>
      </c>
      <c r="C49" s="103" t="s">
        <v>135</v>
      </c>
      <c r="D49" s="104">
        <v>102540</v>
      </c>
    </row>
    <row r="50" spans="2:4" ht="15.75" x14ac:dyDescent="0.25">
      <c r="B50" s="102">
        <v>451</v>
      </c>
      <c r="C50" s="103" t="s">
        <v>135</v>
      </c>
      <c r="D50" s="104">
        <v>82335</v>
      </c>
    </row>
    <row r="51" spans="2:4" ht="15.75" x14ac:dyDescent="0.25">
      <c r="B51" s="102">
        <v>461</v>
      </c>
      <c r="C51" s="103" t="s">
        <v>135</v>
      </c>
      <c r="D51" s="104">
        <v>125523</v>
      </c>
    </row>
    <row r="52" spans="2:4" ht="15.75" x14ac:dyDescent="0.25">
      <c r="B52" s="102" t="s">
        <v>136</v>
      </c>
      <c r="C52" s="103" t="s">
        <v>137</v>
      </c>
      <c r="D52" s="104">
        <v>179319</v>
      </c>
    </row>
    <row r="53" spans="2:4" ht="16.5" thickBot="1" x14ac:dyDescent="0.3">
      <c r="B53" s="93" t="s">
        <v>138</v>
      </c>
      <c r="C53" s="94" t="s">
        <v>46</v>
      </c>
      <c r="D53" s="101">
        <f>SUM(D5:D52)</f>
        <v>4631350</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2"/>
  <sheetViews>
    <sheetView workbookViewId="0">
      <selection activeCell="H22" sqref="H22"/>
    </sheetView>
  </sheetViews>
  <sheetFormatPr defaultRowHeight="12.75" x14ac:dyDescent="0.2"/>
  <cols>
    <col min="1" max="1" width="12.140625" customWidth="1"/>
    <col min="2" max="2" width="31.7109375" customWidth="1"/>
    <col min="3" max="3" width="32.28515625" customWidth="1"/>
  </cols>
  <sheetData>
    <row r="1" spans="2:3" ht="16.5" thickBot="1" x14ac:dyDescent="0.3">
      <c r="B1" s="143"/>
      <c r="C1" s="143"/>
    </row>
    <row r="2" spans="2:3" ht="50.25" customHeight="1" x14ac:dyDescent="0.2">
      <c r="B2" s="144" t="s">
        <v>233</v>
      </c>
      <c r="C2" s="146"/>
    </row>
    <row r="3" spans="2:3" x14ac:dyDescent="0.2">
      <c r="B3" s="90" t="s">
        <v>30</v>
      </c>
      <c r="C3" s="100" t="s">
        <v>48</v>
      </c>
    </row>
    <row r="4" spans="2:3" ht="15" x14ac:dyDescent="0.25">
      <c r="B4" s="105" t="s">
        <v>159</v>
      </c>
      <c r="C4" s="60">
        <v>73257</v>
      </c>
    </row>
    <row r="5" spans="2:3" ht="15" x14ac:dyDescent="0.25">
      <c r="B5" s="105" t="s">
        <v>164</v>
      </c>
      <c r="C5" s="60">
        <v>73277</v>
      </c>
    </row>
    <row r="6" spans="2:3" ht="15" x14ac:dyDescent="0.25">
      <c r="B6" s="105" t="s">
        <v>169</v>
      </c>
      <c r="C6" s="60">
        <v>73255</v>
      </c>
    </row>
    <row r="7" spans="2:3" ht="15" x14ac:dyDescent="0.25">
      <c r="B7" s="105" t="s">
        <v>173</v>
      </c>
      <c r="C7" s="60">
        <v>73121</v>
      </c>
    </row>
    <row r="8" spans="2:3" ht="15" x14ac:dyDescent="0.25">
      <c r="B8" s="105" t="s">
        <v>176</v>
      </c>
      <c r="C8" s="60">
        <v>72957</v>
      </c>
    </row>
    <row r="9" spans="2:3" ht="15" x14ac:dyDescent="0.25">
      <c r="B9" s="105" t="s">
        <v>182</v>
      </c>
      <c r="C9" s="60">
        <v>72807</v>
      </c>
    </row>
    <row r="10" spans="2:3" ht="15" x14ac:dyDescent="0.25">
      <c r="B10" s="105" t="s">
        <v>184</v>
      </c>
      <c r="C10" s="60">
        <v>72620</v>
      </c>
    </row>
    <row r="11" spans="2:3" ht="15" x14ac:dyDescent="0.25">
      <c r="B11" s="105" t="s">
        <v>190</v>
      </c>
      <c r="C11" s="60">
        <v>72489</v>
      </c>
    </row>
    <row r="12" spans="2:3" ht="15.75" thickBot="1" x14ac:dyDescent="0.3">
      <c r="B12" s="106" t="s">
        <v>200</v>
      </c>
      <c r="C12" s="89">
        <v>72359</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E25" sqref="E25"/>
    </sheetView>
  </sheetViews>
  <sheetFormatPr defaultColWidth="11.42578125" defaultRowHeight="12.75" x14ac:dyDescent="0.2"/>
  <cols>
    <col min="2" max="2" width="5.85546875" customWidth="1"/>
    <col min="3" max="3" width="17.85546875" style="9" customWidth="1"/>
    <col min="4" max="4" width="25.85546875" customWidth="1"/>
    <col min="5" max="6" width="13.85546875" bestFit="1" customWidth="1"/>
  </cols>
  <sheetData>
    <row r="1" spans="2:8" ht="13.5" thickBot="1" x14ac:dyDescent="0.25"/>
    <row r="2" spans="2:8" ht="56.25" customHeight="1" x14ac:dyDescent="0.2">
      <c r="B2" s="126" t="s">
        <v>234</v>
      </c>
      <c r="C2" s="127"/>
      <c r="D2" s="127"/>
      <c r="E2" s="127"/>
      <c r="F2" s="128"/>
    </row>
    <row r="3" spans="2:8" x14ac:dyDescent="0.2">
      <c r="B3" s="131" t="s">
        <v>45</v>
      </c>
      <c r="C3" s="125" t="s">
        <v>9</v>
      </c>
      <c r="D3" s="125" t="s">
        <v>139</v>
      </c>
      <c r="E3" s="125" t="s">
        <v>141</v>
      </c>
      <c r="F3" s="130"/>
    </row>
    <row r="4" spans="2:8" x14ac:dyDescent="0.2">
      <c r="B4" s="131"/>
      <c r="C4" s="125"/>
      <c r="D4" s="125"/>
      <c r="E4" s="52" t="s">
        <v>15</v>
      </c>
      <c r="F4" s="53" t="s">
        <v>16</v>
      </c>
    </row>
    <row r="5" spans="2:8" ht="15" x14ac:dyDescent="0.25">
      <c r="B5" s="61">
        <f>k_total_tec_0925!B6</f>
        <v>1</v>
      </c>
      <c r="C5" s="63" t="str">
        <f>k_total_tec_0925!C6</f>
        <v>METROPOLITAN LIFE</v>
      </c>
      <c r="D5" s="47">
        <f>E5+F5</f>
        <v>1162939</v>
      </c>
      <c r="E5" s="47">
        <v>552998</v>
      </c>
      <c r="F5" s="60">
        <v>609941</v>
      </c>
      <c r="G5" s="4"/>
      <c r="H5" s="4"/>
    </row>
    <row r="6" spans="2:8" ht="15" x14ac:dyDescent="0.25">
      <c r="B6" s="49">
        <f>k_total_tec_0925!B7</f>
        <v>2</v>
      </c>
      <c r="C6" s="63" t="str">
        <f>k_total_tec_0925!C7</f>
        <v>AZT VIITORUL TAU</v>
      </c>
      <c r="D6" s="47">
        <f t="shared" ref="D6:D11" si="0">E6+F6</f>
        <v>1709565</v>
      </c>
      <c r="E6" s="47">
        <v>815407</v>
      </c>
      <c r="F6" s="60">
        <v>894158</v>
      </c>
      <c r="G6" s="4"/>
      <c r="H6" s="4"/>
    </row>
    <row r="7" spans="2:8" ht="15" x14ac:dyDescent="0.25">
      <c r="B7" s="49">
        <f>k_total_tec_0925!B8</f>
        <v>3</v>
      </c>
      <c r="C7" s="62" t="str">
        <f>k_total_tec_0925!C8</f>
        <v>BCR</v>
      </c>
      <c r="D7" s="47">
        <f t="shared" si="0"/>
        <v>820755</v>
      </c>
      <c r="E7" s="47">
        <v>385213</v>
      </c>
      <c r="F7" s="60">
        <v>435542</v>
      </c>
      <c r="G7" s="4"/>
      <c r="H7" s="4"/>
    </row>
    <row r="8" spans="2:8" ht="15" x14ac:dyDescent="0.25">
      <c r="B8" s="49">
        <f>k_total_tec_0925!B9</f>
        <v>4</v>
      </c>
      <c r="C8" s="62" t="str">
        <f>k_total_tec_0925!C9</f>
        <v>BRD</v>
      </c>
      <c r="D8" s="47">
        <f t="shared" si="0"/>
        <v>609237</v>
      </c>
      <c r="E8" s="47">
        <v>284486</v>
      </c>
      <c r="F8" s="60">
        <v>324751</v>
      </c>
      <c r="G8" s="4"/>
      <c r="H8" s="4"/>
    </row>
    <row r="9" spans="2:8" ht="15" x14ac:dyDescent="0.25">
      <c r="B9" s="49">
        <f>k_total_tec_0925!B10</f>
        <v>5</v>
      </c>
      <c r="C9" s="62" t="str">
        <f>k_total_tec_0925!C10</f>
        <v>VITAL</v>
      </c>
      <c r="D9" s="47">
        <f t="shared" si="0"/>
        <v>1073983</v>
      </c>
      <c r="E9" s="47">
        <v>503154</v>
      </c>
      <c r="F9" s="60">
        <v>570829</v>
      </c>
      <c r="G9" s="4"/>
      <c r="H9" s="4"/>
    </row>
    <row r="10" spans="2:8" ht="15" x14ac:dyDescent="0.25">
      <c r="B10" s="49">
        <f>k_total_tec_0925!B11</f>
        <v>6</v>
      </c>
      <c r="C10" s="62" t="str">
        <f>k_total_tec_0925!C11</f>
        <v>ARIPI</v>
      </c>
      <c r="D10" s="47">
        <f t="shared" si="0"/>
        <v>914284</v>
      </c>
      <c r="E10" s="47">
        <v>430106</v>
      </c>
      <c r="F10" s="60">
        <v>484178</v>
      </c>
      <c r="G10" s="4"/>
      <c r="H10" s="4"/>
    </row>
    <row r="11" spans="2:8" ht="15" x14ac:dyDescent="0.25">
      <c r="B11" s="49">
        <f>k_total_tec_0925!B12</f>
        <v>7</v>
      </c>
      <c r="C11" s="62" t="s">
        <v>38</v>
      </c>
      <c r="D11" s="47">
        <f t="shared" si="0"/>
        <v>2125829</v>
      </c>
      <c r="E11" s="47">
        <v>1049323</v>
      </c>
      <c r="F11" s="60">
        <v>1076506</v>
      </c>
      <c r="G11" s="4"/>
      <c r="H11" s="4"/>
    </row>
    <row r="12" spans="2:8" ht="13.5" thickBot="1" x14ac:dyDescent="0.25">
      <c r="B12" s="152" t="s">
        <v>46</v>
      </c>
      <c r="C12" s="153"/>
      <c r="D12" s="107">
        <f>SUM(D5:D11)</f>
        <v>8416592</v>
      </c>
      <c r="E12" s="107">
        <f>SUM(E5:E11)</f>
        <v>4020687</v>
      </c>
      <c r="F12" s="108">
        <f>SUM(F5:F11)</f>
        <v>4395905</v>
      </c>
      <c r="G12" s="4"/>
      <c r="H12" s="4"/>
    </row>
    <row r="14" spans="2:8" x14ac:dyDescent="0.2">
      <c r="B14" s="13"/>
      <c r="C14" s="14"/>
    </row>
    <row r="15" spans="2:8" x14ac:dyDescent="0.2">
      <c r="B15" s="17"/>
      <c r="C15" s="17"/>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U25" sqref="U25"/>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E25" sqref="E25"/>
    </sheetView>
  </sheetViews>
  <sheetFormatPr defaultColWidth="11.42578125" defaultRowHeight="12.75" x14ac:dyDescent="0.2"/>
  <cols>
    <col min="2" max="2" width="6.28515625" customWidth="1"/>
    <col min="3" max="3" width="19.28515625" style="9"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8.5" customHeight="1" x14ac:dyDescent="0.2">
      <c r="B2" s="126" t="s">
        <v>235</v>
      </c>
      <c r="C2" s="127"/>
      <c r="D2" s="127"/>
      <c r="E2" s="127"/>
      <c r="F2" s="127"/>
      <c r="G2" s="127"/>
      <c r="H2" s="127"/>
      <c r="I2" s="127"/>
      <c r="J2" s="127"/>
      <c r="K2" s="127"/>
      <c r="L2" s="127"/>
      <c r="M2" s="127"/>
      <c r="N2" s="127"/>
      <c r="O2" s="127"/>
      <c r="P2" s="128"/>
    </row>
    <row r="3" spans="2:19" ht="23.25" customHeight="1" x14ac:dyDescent="0.2">
      <c r="B3" s="131" t="s">
        <v>45</v>
      </c>
      <c r="C3" s="125" t="s">
        <v>9</v>
      </c>
      <c r="D3" s="125" t="s">
        <v>139</v>
      </c>
      <c r="E3" s="154"/>
      <c r="F3" s="155"/>
      <c r="G3" s="155"/>
      <c r="H3" s="156"/>
      <c r="I3" s="125" t="s">
        <v>141</v>
      </c>
      <c r="J3" s="125"/>
      <c r="K3" s="125"/>
      <c r="L3" s="125"/>
      <c r="M3" s="125"/>
      <c r="N3" s="125"/>
      <c r="O3" s="125"/>
      <c r="P3" s="130"/>
    </row>
    <row r="4" spans="2:19" ht="23.25" customHeight="1" x14ac:dyDescent="0.2">
      <c r="B4" s="131"/>
      <c r="C4" s="125"/>
      <c r="D4" s="125"/>
      <c r="E4" s="125" t="s">
        <v>46</v>
      </c>
      <c r="F4" s="125"/>
      <c r="G4" s="125"/>
      <c r="H4" s="125"/>
      <c r="I4" s="125" t="s">
        <v>17</v>
      </c>
      <c r="J4" s="125"/>
      <c r="K4" s="125"/>
      <c r="L4" s="125"/>
      <c r="M4" s="125" t="s">
        <v>18</v>
      </c>
      <c r="N4" s="125"/>
      <c r="O4" s="125"/>
      <c r="P4" s="130"/>
    </row>
    <row r="5" spans="2:19" ht="47.25" customHeight="1" x14ac:dyDescent="0.2">
      <c r="B5" s="131"/>
      <c r="C5" s="125"/>
      <c r="D5" s="125"/>
      <c r="E5" s="52" t="s">
        <v>19</v>
      </c>
      <c r="F5" s="52" t="s">
        <v>20</v>
      </c>
      <c r="G5" s="52" t="s">
        <v>35</v>
      </c>
      <c r="H5" s="52" t="s">
        <v>34</v>
      </c>
      <c r="I5" s="52" t="s">
        <v>19</v>
      </c>
      <c r="J5" s="52" t="s">
        <v>20</v>
      </c>
      <c r="K5" s="52" t="s">
        <v>35</v>
      </c>
      <c r="L5" s="52" t="s">
        <v>34</v>
      </c>
      <c r="M5" s="52" t="s">
        <v>19</v>
      </c>
      <c r="N5" s="52" t="s">
        <v>20</v>
      </c>
      <c r="O5" s="52" t="s">
        <v>35</v>
      </c>
      <c r="P5" s="53" t="s">
        <v>34</v>
      </c>
    </row>
    <row r="6" spans="2:19" ht="18" hidden="1" customHeight="1" x14ac:dyDescent="0.25">
      <c r="B6" s="36"/>
      <c r="C6" s="19"/>
      <c r="D6" s="20" t="s">
        <v>21</v>
      </c>
      <c r="E6" s="20" t="s">
        <v>22</v>
      </c>
      <c r="F6" s="20" t="s">
        <v>23</v>
      </c>
      <c r="G6" s="20"/>
      <c r="H6" s="20" t="s">
        <v>24</v>
      </c>
      <c r="I6" s="20" t="s">
        <v>22</v>
      </c>
      <c r="J6" s="20" t="s">
        <v>23</v>
      </c>
      <c r="K6" s="20"/>
      <c r="L6" s="20" t="s">
        <v>24</v>
      </c>
      <c r="M6" s="20" t="s">
        <v>25</v>
      </c>
      <c r="N6" s="20" t="s">
        <v>26</v>
      </c>
      <c r="O6" s="20"/>
      <c r="P6" s="21" t="s">
        <v>27</v>
      </c>
    </row>
    <row r="7" spans="2:19" ht="15" x14ac:dyDescent="0.25">
      <c r="B7" s="61">
        <f>k_total_tec_0925!B6</f>
        <v>1</v>
      </c>
      <c r="C7" s="63" t="str">
        <f>k_total_tec_0925!C6</f>
        <v>METROPOLITAN LIFE</v>
      </c>
      <c r="D7" s="47">
        <f>SUM(E7+F7+G7+H7)</f>
        <v>1162939</v>
      </c>
      <c r="E7" s="47">
        <f>I7+M7</f>
        <v>100860</v>
      </c>
      <c r="F7" s="47">
        <f>J7+N7</f>
        <v>269056</v>
      </c>
      <c r="G7" s="47">
        <f>K7+O7</f>
        <v>415962</v>
      </c>
      <c r="H7" s="47">
        <f>L7+P7</f>
        <v>377061</v>
      </c>
      <c r="I7" s="47">
        <v>47013</v>
      </c>
      <c r="J7" s="47">
        <v>124546</v>
      </c>
      <c r="K7" s="47">
        <v>193632</v>
      </c>
      <c r="L7" s="47">
        <v>187807</v>
      </c>
      <c r="M7" s="47">
        <v>53847</v>
      </c>
      <c r="N7" s="47">
        <v>144510</v>
      </c>
      <c r="O7" s="47">
        <v>222330</v>
      </c>
      <c r="P7" s="60">
        <v>189254</v>
      </c>
    </row>
    <row r="8" spans="2:19" ht="15" x14ac:dyDescent="0.25">
      <c r="B8" s="49">
        <f>k_total_tec_0925!B7</f>
        <v>2</v>
      </c>
      <c r="C8" s="63" t="str">
        <f>k_total_tec_0925!C7</f>
        <v>AZT VIITORUL TAU</v>
      </c>
      <c r="D8" s="47">
        <f t="shared" ref="D8:D13" si="0">SUM(E8+F8+G8+H8)</f>
        <v>1709565</v>
      </c>
      <c r="E8" s="47">
        <f t="shared" ref="E8:E13" si="1">I8+M8</f>
        <v>100732</v>
      </c>
      <c r="F8" s="47">
        <f t="shared" ref="F8:F13" si="2">J8+N8</f>
        <v>257928</v>
      </c>
      <c r="G8" s="47">
        <f t="shared" ref="G8:G13" si="3">K8+O8</f>
        <v>597880</v>
      </c>
      <c r="H8" s="47">
        <f t="shared" ref="H8:H13" si="4">L8+P8</f>
        <v>753025</v>
      </c>
      <c r="I8" s="47">
        <v>46926</v>
      </c>
      <c r="J8" s="47">
        <v>119956</v>
      </c>
      <c r="K8" s="47">
        <v>278499</v>
      </c>
      <c r="L8" s="47">
        <v>370026</v>
      </c>
      <c r="M8" s="47">
        <v>53806</v>
      </c>
      <c r="N8" s="47">
        <v>137972</v>
      </c>
      <c r="O8" s="47">
        <v>319381</v>
      </c>
      <c r="P8" s="60">
        <v>382999</v>
      </c>
    </row>
    <row r="9" spans="2:19" ht="15" x14ac:dyDescent="0.25">
      <c r="B9" s="49">
        <f>k_total_tec_0925!B8</f>
        <v>3</v>
      </c>
      <c r="C9" s="62" t="str">
        <f>k_total_tec_0925!C8</f>
        <v>BCR</v>
      </c>
      <c r="D9" s="47">
        <f t="shared" si="0"/>
        <v>820755</v>
      </c>
      <c r="E9" s="47">
        <f t="shared" si="1"/>
        <v>102142</v>
      </c>
      <c r="F9" s="47">
        <f t="shared" si="2"/>
        <v>284577</v>
      </c>
      <c r="G9" s="47">
        <f t="shared" si="3"/>
        <v>256919</v>
      </c>
      <c r="H9" s="47">
        <f t="shared" si="4"/>
        <v>177117</v>
      </c>
      <c r="I9" s="47">
        <v>47510</v>
      </c>
      <c r="J9" s="47">
        <v>131679</v>
      </c>
      <c r="K9" s="47">
        <v>120294</v>
      </c>
      <c r="L9" s="47">
        <v>85730</v>
      </c>
      <c r="M9" s="47">
        <v>54632</v>
      </c>
      <c r="N9" s="47">
        <v>152898</v>
      </c>
      <c r="O9" s="47">
        <v>136625</v>
      </c>
      <c r="P9" s="60">
        <v>91387</v>
      </c>
    </row>
    <row r="10" spans="2:19" ht="15" x14ac:dyDescent="0.25">
      <c r="B10" s="49">
        <f>k_total_tec_0925!B9</f>
        <v>4</v>
      </c>
      <c r="C10" s="62" t="str">
        <f>k_total_tec_0925!C9</f>
        <v>BRD</v>
      </c>
      <c r="D10" s="47">
        <f t="shared" si="0"/>
        <v>609237</v>
      </c>
      <c r="E10" s="47">
        <f t="shared" si="1"/>
        <v>103585</v>
      </c>
      <c r="F10" s="47">
        <f t="shared" si="2"/>
        <v>261640</v>
      </c>
      <c r="G10" s="47">
        <f t="shared" si="3"/>
        <v>165911</v>
      </c>
      <c r="H10" s="47">
        <f t="shared" si="4"/>
        <v>78101</v>
      </c>
      <c r="I10" s="47">
        <v>48252</v>
      </c>
      <c r="J10" s="47">
        <v>121701</v>
      </c>
      <c r="K10" s="47">
        <v>77973</v>
      </c>
      <c r="L10" s="47">
        <v>36560</v>
      </c>
      <c r="M10" s="47">
        <v>55333</v>
      </c>
      <c r="N10" s="47">
        <v>139939</v>
      </c>
      <c r="O10" s="47">
        <v>87938</v>
      </c>
      <c r="P10" s="60">
        <v>41541</v>
      </c>
    </row>
    <row r="11" spans="2:19" ht="15" x14ac:dyDescent="0.25">
      <c r="B11" s="49">
        <f>k_total_tec_0925!B10</f>
        <v>5</v>
      </c>
      <c r="C11" s="62" t="str">
        <f>k_total_tec_0925!C10</f>
        <v>VITAL</v>
      </c>
      <c r="D11" s="47">
        <f t="shared" si="0"/>
        <v>1073983</v>
      </c>
      <c r="E11" s="47">
        <f t="shared" si="1"/>
        <v>100542</v>
      </c>
      <c r="F11" s="47">
        <f t="shared" si="2"/>
        <v>298822</v>
      </c>
      <c r="G11" s="47">
        <f t="shared" si="3"/>
        <v>386441</v>
      </c>
      <c r="H11" s="47">
        <f t="shared" si="4"/>
        <v>288178</v>
      </c>
      <c r="I11" s="47">
        <v>46874</v>
      </c>
      <c r="J11" s="47">
        <v>137941</v>
      </c>
      <c r="K11" s="47">
        <v>178177</v>
      </c>
      <c r="L11" s="47">
        <v>140162</v>
      </c>
      <c r="M11" s="47">
        <v>53668</v>
      </c>
      <c r="N11" s="47">
        <v>160881</v>
      </c>
      <c r="O11" s="47">
        <v>208264</v>
      </c>
      <c r="P11" s="60">
        <v>148016</v>
      </c>
    </row>
    <row r="12" spans="2:19" ht="15" x14ac:dyDescent="0.25">
      <c r="B12" s="49">
        <f>k_total_tec_0925!B11</f>
        <v>6</v>
      </c>
      <c r="C12" s="62" t="str">
        <f>k_total_tec_0925!C11</f>
        <v>ARIPI</v>
      </c>
      <c r="D12" s="47">
        <f t="shared" si="0"/>
        <v>914284</v>
      </c>
      <c r="E12" s="47">
        <f t="shared" si="1"/>
        <v>100454</v>
      </c>
      <c r="F12" s="47">
        <f t="shared" si="2"/>
        <v>252564</v>
      </c>
      <c r="G12" s="47">
        <f t="shared" si="3"/>
        <v>297824</v>
      </c>
      <c r="H12" s="47">
        <f t="shared" si="4"/>
        <v>263442</v>
      </c>
      <c r="I12" s="47">
        <v>46802</v>
      </c>
      <c r="J12" s="47">
        <v>117154</v>
      </c>
      <c r="K12" s="47">
        <v>137513</v>
      </c>
      <c r="L12" s="47">
        <v>128637</v>
      </c>
      <c r="M12" s="47">
        <v>53652</v>
      </c>
      <c r="N12" s="47">
        <v>135410</v>
      </c>
      <c r="O12" s="47">
        <v>160311</v>
      </c>
      <c r="P12" s="60">
        <v>134805</v>
      </c>
    </row>
    <row r="13" spans="2:19" ht="15" x14ac:dyDescent="0.25">
      <c r="B13" s="49">
        <f>k_total_tec_0925!B12</f>
        <v>7</v>
      </c>
      <c r="C13" s="62" t="s">
        <v>38</v>
      </c>
      <c r="D13" s="47">
        <f t="shared" si="0"/>
        <v>2125829</v>
      </c>
      <c r="E13" s="47">
        <f t="shared" si="1"/>
        <v>101513</v>
      </c>
      <c r="F13" s="47">
        <f t="shared" si="2"/>
        <v>307893</v>
      </c>
      <c r="G13" s="47">
        <f t="shared" si="3"/>
        <v>719030</v>
      </c>
      <c r="H13" s="47">
        <f t="shared" si="4"/>
        <v>997393</v>
      </c>
      <c r="I13" s="47">
        <v>47249</v>
      </c>
      <c r="J13" s="47">
        <v>143601</v>
      </c>
      <c r="K13" s="47">
        <v>348136</v>
      </c>
      <c r="L13" s="47">
        <v>510337</v>
      </c>
      <c r="M13" s="47">
        <v>54264</v>
      </c>
      <c r="N13" s="47">
        <v>164292</v>
      </c>
      <c r="O13" s="47">
        <v>370894</v>
      </c>
      <c r="P13" s="60">
        <v>487056</v>
      </c>
      <c r="Q13" s="4"/>
      <c r="R13" s="4"/>
      <c r="S13" s="4"/>
    </row>
    <row r="14" spans="2:19" ht="15.75" thickBot="1" x14ac:dyDescent="0.3">
      <c r="B14" s="132" t="s">
        <v>46</v>
      </c>
      <c r="C14" s="133"/>
      <c r="D14" s="56">
        <f t="shared" ref="D14:P14" si="5">SUM(D7:D13)</f>
        <v>8416592</v>
      </c>
      <c r="E14" s="56">
        <f t="shared" si="5"/>
        <v>709828</v>
      </c>
      <c r="F14" s="56">
        <f t="shared" si="5"/>
        <v>1932480</v>
      </c>
      <c r="G14" s="56">
        <f t="shared" si="5"/>
        <v>2839967</v>
      </c>
      <c r="H14" s="56">
        <f t="shared" si="5"/>
        <v>2934317</v>
      </c>
      <c r="I14" s="56">
        <f t="shared" si="5"/>
        <v>330626</v>
      </c>
      <c r="J14" s="56">
        <f t="shared" si="5"/>
        <v>896578</v>
      </c>
      <c r="K14" s="56">
        <f t="shared" si="5"/>
        <v>1334224</v>
      </c>
      <c r="L14" s="56">
        <f t="shared" si="5"/>
        <v>1459259</v>
      </c>
      <c r="M14" s="56">
        <f t="shared" si="5"/>
        <v>379202</v>
      </c>
      <c r="N14" s="56">
        <f t="shared" si="5"/>
        <v>1035902</v>
      </c>
      <c r="O14" s="56">
        <f t="shared" si="5"/>
        <v>1505743</v>
      </c>
      <c r="P14" s="58">
        <f t="shared" si="5"/>
        <v>1475058</v>
      </c>
    </row>
    <row r="16" spans="2:19" x14ac:dyDescent="0.2">
      <c r="B16" s="13"/>
      <c r="C16" s="14"/>
      <c r="E16" s="4"/>
      <c r="I16" s="4"/>
    </row>
    <row r="17" spans="2:3" x14ac:dyDescent="0.2">
      <c r="B17" s="17"/>
      <c r="C17" s="17"/>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R28" sqref="R28"/>
    </sheetView>
  </sheetViews>
  <sheetFormatPr defaultRowHeight="12.75"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O13" sqref="O13"/>
    </sheetView>
  </sheetViews>
  <sheetFormatPr defaultRowHeight="12.75" x14ac:dyDescent="0.2"/>
  <cols>
    <col min="2" max="2" width="5.42578125" customWidth="1"/>
    <col min="3" max="3" width="19.42578125" customWidth="1"/>
    <col min="4" max="4" width="22.8554687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60.75" customHeight="1" x14ac:dyDescent="0.2">
      <c r="B2" s="126" t="s">
        <v>203</v>
      </c>
      <c r="C2" s="127"/>
      <c r="D2" s="127"/>
      <c r="E2" s="127"/>
      <c r="F2" s="127"/>
      <c r="G2" s="127"/>
      <c r="H2" s="127"/>
      <c r="I2" s="127"/>
      <c r="J2" s="127"/>
      <c r="K2" s="128"/>
    </row>
    <row r="3" spans="2:11" ht="69.75" customHeight="1" x14ac:dyDescent="0.2">
      <c r="B3" s="131" t="s">
        <v>45</v>
      </c>
      <c r="C3" s="125" t="s">
        <v>9</v>
      </c>
      <c r="D3" s="125" t="s">
        <v>40</v>
      </c>
      <c r="E3" s="125" t="s">
        <v>140</v>
      </c>
      <c r="F3" s="125"/>
      <c r="G3" s="125" t="s">
        <v>206</v>
      </c>
      <c r="H3" s="125"/>
      <c r="I3" s="125"/>
      <c r="J3" s="125" t="s">
        <v>141</v>
      </c>
      <c r="K3" s="130"/>
    </row>
    <row r="4" spans="2:11" ht="119.25" customHeight="1" x14ac:dyDescent="0.2">
      <c r="B4" s="131" t="s">
        <v>45</v>
      </c>
      <c r="C4" s="125"/>
      <c r="D4" s="125"/>
      <c r="E4" s="52" t="s">
        <v>51</v>
      </c>
      <c r="F4" s="52" t="s">
        <v>142</v>
      </c>
      <c r="G4" s="52" t="s">
        <v>51</v>
      </c>
      <c r="H4" s="52" t="s">
        <v>143</v>
      </c>
      <c r="I4" s="52" t="s">
        <v>142</v>
      </c>
      <c r="J4" s="52" t="s">
        <v>207</v>
      </c>
      <c r="K4" s="53" t="s">
        <v>208</v>
      </c>
    </row>
    <row r="5" spans="2:11" hidden="1" x14ac:dyDescent="0.2">
      <c r="B5" s="29"/>
      <c r="C5" s="27"/>
      <c r="D5" s="28" t="s">
        <v>144</v>
      </c>
      <c r="E5" s="28" t="s">
        <v>145</v>
      </c>
      <c r="F5" s="27"/>
      <c r="G5" s="28" t="s">
        <v>146</v>
      </c>
      <c r="H5" s="27"/>
      <c r="I5" s="27"/>
      <c r="J5" s="28" t="s">
        <v>147</v>
      </c>
      <c r="K5" s="30" t="s">
        <v>148</v>
      </c>
    </row>
    <row r="6" spans="2:11" ht="15" x14ac:dyDescent="0.25">
      <c r="B6" s="61">
        <f>[1]k_total_tec_0609!A10</f>
        <v>1</v>
      </c>
      <c r="C6" s="63" t="s">
        <v>39</v>
      </c>
      <c r="D6" s="47">
        <v>1162939</v>
      </c>
      <c r="E6" s="47">
        <v>639375</v>
      </c>
      <c r="F6" s="59">
        <f>E6/D6</f>
        <v>0.5497923794799211</v>
      </c>
      <c r="G6" s="47">
        <v>24342</v>
      </c>
      <c r="H6" s="59">
        <f t="shared" ref="H6:H13" si="0">G6/$G$13</f>
        <v>0.14109832017528606</v>
      </c>
      <c r="I6" s="59">
        <f>G6/D6</f>
        <v>2.0931450402815625E-2</v>
      </c>
      <c r="J6" s="47">
        <v>22817</v>
      </c>
      <c r="K6" s="60">
        <v>1525</v>
      </c>
    </row>
    <row r="7" spans="2:11" ht="15" x14ac:dyDescent="0.25">
      <c r="B7" s="49">
        <v>2</v>
      </c>
      <c r="C7" s="63" t="str">
        <f>[1]k_total_tec_0609!B12</f>
        <v>AZT VIITORUL TAU</v>
      </c>
      <c r="D7" s="47">
        <v>1709565</v>
      </c>
      <c r="E7" s="47">
        <v>955369</v>
      </c>
      <c r="F7" s="59">
        <f t="shared" ref="F7:F12" si="1">E7/D7</f>
        <v>0.55883748204952721</v>
      </c>
      <c r="G7" s="47">
        <v>33882</v>
      </c>
      <c r="H7" s="59">
        <f t="shared" si="0"/>
        <v>0.19639689771502103</v>
      </c>
      <c r="I7" s="59">
        <f>G7/D7</f>
        <v>1.9819076782690334E-2</v>
      </c>
      <c r="J7" s="47">
        <v>31739</v>
      </c>
      <c r="K7" s="60">
        <v>2143</v>
      </c>
    </row>
    <row r="8" spans="2:11" ht="15" x14ac:dyDescent="0.25">
      <c r="B8" s="49">
        <v>3</v>
      </c>
      <c r="C8" s="62" t="str">
        <f>[1]k_total_tec_0609!B13</f>
        <v>BCR</v>
      </c>
      <c r="D8" s="47">
        <v>820755</v>
      </c>
      <c r="E8" s="47">
        <v>426944</v>
      </c>
      <c r="F8" s="59">
        <f t="shared" si="1"/>
        <v>0.52018446430420773</v>
      </c>
      <c r="G8" s="47">
        <v>16959</v>
      </c>
      <c r="H8" s="59">
        <f t="shared" si="0"/>
        <v>9.8302785796264738E-2</v>
      </c>
      <c r="I8" s="59">
        <f>G8/D8</f>
        <v>2.0662682530109472E-2</v>
      </c>
      <c r="J8" s="47">
        <v>15945</v>
      </c>
      <c r="K8" s="60">
        <v>1014</v>
      </c>
    </row>
    <row r="9" spans="2:11" ht="15" x14ac:dyDescent="0.25">
      <c r="B9" s="49">
        <v>4</v>
      </c>
      <c r="C9" s="62" t="str">
        <f>[1]k_total_tec_0609!B15</f>
        <v>BRD</v>
      </c>
      <c r="D9" s="47">
        <v>609237</v>
      </c>
      <c r="E9" s="47">
        <v>307171</v>
      </c>
      <c r="F9" s="59">
        <f t="shared" si="1"/>
        <v>0.50418966674709509</v>
      </c>
      <c r="G9" s="47">
        <v>13142</v>
      </c>
      <c r="H9" s="59">
        <f t="shared" si="0"/>
        <v>7.6177558283773289E-2</v>
      </c>
      <c r="I9" s="59">
        <v>2.4474098565715047E-2</v>
      </c>
      <c r="J9" s="47">
        <v>12407</v>
      </c>
      <c r="K9" s="60">
        <v>735</v>
      </c>
    </row>
    <row r="10" spans="2:11" ht="15" x14ac:dyDescent="0.25">
      <c r="B10" s="49">
        <v>5</v>
      </c>
      <c r="C10" s="62" t="str">
        <f>[1]k_total_tec_0609!B16</f>
        <v>VITAL</v>
      </c>
      <c r="D10" s="47">
        <v>1073983</v>
      </c>
      <c r="E10" s="47">
        <v>553947</v>
      </c>
      <c r="F10" s="59">
        <f t="shared" si="1"/>
        <v>0.51578749384301237</v>
      </c>
      <c r="G10" s="47">
        <v>21193</v>
      </c>
      <c r="H10" s="59">
        <f t="shared" si="0"/>
        <v>0.12284515238989555</v>
      </c>
      <c r="I10" s="59">
        <v>2.3634883424390147E-2</v>
      </c>
      <c r="J10" s="47">
        <v>19864</v>
      </c>
      <c r="K10" s="60">
        <v>1329</v>
      </c>
    </row>
    <row r="11" spans="2:11" ht="15" x14ac:dyDescent="0.25">
      <c r="B11" s="49">
        <v>6</v>
      </c>
      <c r="C11" s="62" t="str">
        <f>[1]k_total_tec_0609!B18</f>
        <v>ARIPI</v>
      </c>
      <c r="D11" s="47">
        <v>914284</v>
      </c>
      <c r="E11" s="47">
        <v>486672</v>
      </c>
      <c r="F11" s="59">
        <f t="shared" si="1"/>
        <v>0.53229849805968388</v>
      </c>
      <c r="G11" s="47">
        <v>19024</v>
      </c>
      <c r="H11" s="59">
        <f t="shared" si="0"/>
        <v>0.1102725512700124</v>
      </c>
      <c r="I11" s="59">
        <v>2.388497247862988E-2</v>
      </c>
      <c r="J11" s="47">
        <v>17933</v>
      </c>
      <c r="K11" s="60">
        <v>1091</v>
      </c>
    </row>
    <row r="12" spans="2:11" ht="15" x14ac:dyDescent="0.25">
      <c r="B12" s="49">
        <v>7</v>
      </c>
      <c r="C12" s="62" t="s">
        <v>38</v>
      </c>
      <c r="D12" s="47">
        <v>2125829</v>
      </c>
      <c r="E12" s="47">
        <v>1261872</v>
      </c>
      <c r="F12" s="59">
        <f t="shared" si="1"/>
        <v>0.59359054749935203</v>
      </c>
      <c r="G12" s="47">
        <v>43976</v>
      </c>
      <c r="H12" s="59">
        <f t="shared" si="0"/>
        <v>0.25490673436974692</v>
      </c>
      <c r="I12" s="59">
        <f>G12/D12</f>
        <v>2.0686518059542889E-2</v>
      </c>
      <c r="J12" s="47">
        <v>41241</v>
      </c>
      <c r="K12" s="60">
        <v>2735</v>
      </c>
    </row>
    <row r="13" spans="2:11" ht="15.75" thickBot="1" x14ac:dyDescent="0.3">
      <c r="B13" s="54" t="s">
        <v>46</v>
      </c>
      <c r="C13" s="55"/>
      <c r="D13" s="56">
        <f>SUM(D6:D12)</f>
        <v>8416592</v>
      </c>
      <c r="E13" s="56">
        <f>SUM(E6:E12)</f>
        <v>4631350</v>
      </c>
      <c r="F13" s="57">
        <f>E13/D13</f>
        <v>0.55026428749308509</v>
      </c>
      <c r="G13" s="56">
        <f>SUM(G6:G12)</f>
        <v>172518</v>
      </c>
      <c r="H13" s="57">
        <f t="shared" si="0"/>
        <v>1</v>
      </c>
      <c r="I13" s="57">
        <f>G13/D13</f>
        <v>2.0497369956866154E-2</v>
      </c>
      <c r="J13" s="56">
        <f>SUM(J6:J12)</f>
        <v>161946</v>
      </c>
      <c r="K13" s="58">
        <f>SUM(K6:K12)</f>
        <v>10572</v>
      </c>
    </row>
    <row r="14" spans="2:11" x14ac:dyDescent="0.2">
      <c r="C14" s="9"/>
      <c r="D14" s="4"/>
      <c r="E14" s="4"/>
    </row>
    <row r="15" spans="2:11" ht="14.25" customHeight="1" x14ac:dyDescent="0.2">
      <c r="B15" s="123" t="s">
        <v>149</v>
      </c>
      <c r="C15" s="123"/>
      <c r="D15" s="123"/>
      <c r="E15" s="123"/>
      <c r="F15" s="123"/>
      <c r="G15" s="123"/>
      <c r="H15" s="123"/>
      <c r="I15" s="123"/>
      <c r="J15" s="123"/>
      <c r="K15" s="123"/>
    </row>
    <row r="16" spans="2:11" ht="33.75" customHeight="1" x14ac:dyDescent="0.2">
      <c r="B16" s="129" t="s">
        <v>28</v>
      </c>
      <c r="C16" s="129"/>
      <c r="D16" s="129"/>
      <c r="E16" s="129"/>
      <c r="F16" s="129"/>
      <c r="G16" s="129"/>
      <c r="H16" s="129"/>
      <c r="I16" s="129"/>
      <c r="J16" s="129"/>
      <c r="K16" s="129"/>
    </row>
    <row r="17" spans="2:11" ht="30.75" customHeight="1" x14ac:dyDescent="0.2">
      <c r="B17" s="123" t="s">
        <v>150</v>
      </c>
      <c r="C17" s="123"/>
      <c r="D17" s="123"/>
      <c r="E17" s="123"/>
      <c r="F17" s="123"/>
      <c r="G17" s="123"/>
      <c r="H17" s="123"/>
      <c r="I17" s="123"/>
      <c r="J17" s="123"/>
      <c r="K17" s="123"/>
    </row>
    <row r="18" spans="2:11" ht="212.25" customHeight="1" x14ac:dyDescent="0.2">
      <c r="B18" s="123" t="s">
        <v>205</v>
      </c>
      <c r="C18" s="124"/>
      <c r="D18" s="124"/>
      <c r="E18" s="124"/>
      <c r="F18" s="124"/>
      <c r="G18" s="124"/>
      <c r="H18" s="124"/>
      <c r="I18" s="124"/>
      <c r="J18" s="124"/>
      <c r="K18" s="124"/>
    </row>
  </sheetData>
  <mergeCells count="11">
    <mergeCell ref="B3:B4"/>
    <mergeCell ref="B2:K2"/>
    <mergeCell ref="B15:K15"/>
    <mergeCell ref="B16:K16"/>
    <mergeCell ref="G3:I3"/>
    <mergeCell ref="J3:K3"/>
    <mergeCell ref="B17:K17"/>
    <mergeCell ref="B18:K18"/>
    <mergeCell ref="C3:C4"/>
    <mergeCell ref="D3:D4"/>
    <mergeCell ref="E3:F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18"/>
  <sheetViews>
    <sheetView zoomScaleNormal="100" workbookViewId="0">
      <selection activeCell="F20" sqref="F20"/>
    </sheetView>
  </sheetViews>
  <sheetFormatPr defaultRowHeight="12.75" x14ac:dyDescent="0.2"/>
  <cols>
    <col min="2" max="2" width="5.5703125" customWidth="1"/>
    <col min="3" max="3" width="17.7109375" customWidth="1"/>
    <col min="4" max="12" width="13.5703125" customWidth="1"/>
  </cols>
  <sheetData>
    <row r="1" spans="2:12" ht="13.5" thickBot="1" x14ac:dyDescent="0.25"/>
    <row r="2" spans="2:12" s="2" customFormat="1" ht="58.5" customHeight="1" x14ac:dyDescent="0.2">
      <c r="B2" s="126" t="s">
        <v>209</v>
      </c>
      <c r="C2" s="127"/>
      <c r="D2" s="127"/>
      <c r="E2" s="127"/>
      <c r="F2" s="127"/>
      <c r="G2" s="127"/>
      <c r="H2" s="127"/>
      <c r="I2" s="127"/>
      <c r="J2" s="127"/>
      <c r="K2" s="127"/>
      <c r="L2" s="128"/>
    </row>
    <row r="3" spans="2:12" s="22" customFormat="1" ht="12.75" customHeight="1" x14ac:dyDescent="0.2">
      <c r="B3" s="131" t="s">
        <v>45</v>
      </c>
      <c r="C3" s="125" t="s">
        <v>29</v>
      </c>
      <c r="D3" s="134" t="s">
        <v>157</v>
      </c>
      <c r="E3" s="134" t="s">
        <v>162</v>
      </c>
      <c r="F3" s="134" t="s">
        <v>168</v>
      </c>
      <c r="G3" s="134" t="s">
        <v>171</v>
      </c>
      <c r="H3" s="134" t="s">
        <v>175</v>
      </c>
      <c r="I3" s="134" t="s">
        <v>179</v>
      </c>
      <c r="J3" s="134" t="s">
        <v>183</v>
      </c>
      <c r="K3" s="134" t="s">
        <v>187</v>
      </c>
      <c r="L3" s="135" t="s">
        <v>191</v>
      </c>
    </row>
    <row r="4" spans="2:12" s="22" customFormat="1" ht="30" customHeight="1" x14ac:dyDescent="0.2">
      <c r="B4" s="131"/>
      <c r="C4" s="125"/>
      <c r="D4" s="125"/>
      <c r="E4" s="125"/>
      <c r="F4" s="125"/>
      <c r="G4" s="125"/>
      <c r="H4" s="125"/>
      <c r="I4" s="125"/>
      <c r="J4" s="125"/>
      <c r="K4" s="125"/>
      <c r="L4" s="130"/>
    </row>
    <row r="5" spans="2:12" ht="15" x14ac:dyDescent="0.25">
      <c r="B5" s="61">
        <f>k_total_tec_0925!B6</f>
        <v>1</v>
      </c>
      <c r="C5" s="63" t="str">
        <f>k_total_tec_0925!C6</f>
        <v>METROPOLITAN LIFE</v>
      </c>
      <c r="D5" s="47">
        <v>1148673</v>
      </c>
      <c r="E5" s="47">
        <v>1150126</v>
      </c>
      <c r="F5" s="47">
        <v>1150997</v>
      </c>
      <c r="G5" s="47">
        <v>1156036</v>
      </c>
      <c r="H5" s="47">
        <v>1157297</v>
      </c>
      <c r="I5" s="47">
        <v>1158676</v>
      </c>
      <c r="J5" s="47">
        <v>1159538</v>
      </c>
      <c r="K5" s="47">
        <v>1160728</v>
      </c>
      <c r="L5" s="60">
        <v>1162939</v>
      </c>
    </row>
    <row r="6" spans="2:12" ht="15" x14ac:dyDescent="0.25">
      <c r="B6" s="49">
        <f>k_total_tec_0925!B7</f>
        <v>2</v>
      </c>
      <c r="C6" s="63" t="str">
        <f>k_total_tec_0925!C7</f>
        <v>AZT VIITORUL TAU</v>
      </c>
      <c r="D6" s="47">
        <v>1698063</v>
      </c>
      <c r="E6" s="47">
        <v>1699079</v>
      </c>
      <c r="F6" s="47">
        <v>1699513</v>
      </c>
      <c r="G6" s="47">
        <v>1704259</v>
      </c>
      <c r="H6" s="47">
        <v>1705130</v>
      </c>
      <c r="I6" s="47">
        <v>1706135</v>
      </c>
      <c r="J6" s="47">
        <v>1706917</v>
      </c>
      <c r="K6" s="47">
        <v>1707865</v>
      </c>
      <c r="L6" s="60">
        <v>1709565</v>
      </c>
    </row>
    <row r="7" spans="2:12" ht="15" x14ac:dyDescent="0.25">
      <c r="B7" s="49">
        <f>k_total_tec_0925!B8</f>
        <v>3</v>
      </c>
      <c r="C7" s="62" t="str">
        <f>k_total_tec_0925!C8</f>
        <v>BCR</v>
      </c>
      <c r="D7" s="47">
        <v>802755</v>
      </c>
      <c r="E7" s="47">
        <v>804582</v>
      </c>
      <c r="F7" s="47">
        <v>805788</v>
      </c>
      <c r="G7" s="47">
        <v>811320</v>
      </c>
      <c r="H7" s="47">
        <v>813005</v>
      </c>
      <c r="I7" s="47">
        <v>814742</v>
      </c>
      <c r="J7" s="47">
        <v>816138</v>
      </c>
      <c r="K7" s="47">
        <v>817777</v>
      </c>
      <c r="L7" s="60">
        <v>820755</v>
      </c>
    </row>
    <row r="8" spans="2:12" ht="15" x14ac:dyDescent="0.25">
      <c r="B8" s="49">
        <f>k_total_tec_0925!B9</f>
        <v>4</v>
      </c>
      <c r="C8" s="62" t="str">
        <f>k_total_tec_0925!C9</f>
        <v>BRD</v>
      </c>
      <c r="D8" s="47">
        <v>591313</v>
      </c>
      <c r="E8" s="47">
        <v>592975</v>
      </c>
      <c r="F8" s="47">
        <v>594076</v>
      </c>
      <c r="G8" s="47">
        <v>599513</v>
      </c>
      <c r="H8" s="47">
        <v>601085</v>
      </c>
      <c r="I8" s="47">
        <v>602757</v>
      </c>
      <c r="J8" s="47">
        <v>604286</v>
      </c>
      <c r="K8" s="47">
        <v>606155</v>
      </c>
      <c r="L8" s="60">
        <v>609237</v>
      </c>
    </row>
    <row r="9" spans="2:12" ht="15" x14ac:dyDescent="0.25">
      <c r="B9" s="49">
        <f>k_total_tec_0925!B10</f>
        <v>5</v>
      </c>
      <c r="C9" s="62" t="str">
        <f>k_total_tec_0925!C10</f>
        <v>VITAL</v>
      </c>
      <c r="D9" s="47">
        <v>1058684</v>
      </c>
      <c r="E9" s="47">
        <v>1060148</v>
      </c>
      <c r="F9" s="47">
        <v>1060976</v>
      </c>
      <c r="G9" s="47">
        <v>1066138</v>
      </c>
      <c r="H9" s="47">
        <v>1067367</v>
      </c>
      <c r="I9" s="47">
        <v>1068699</v>
      </c>
      <c r="J9" s="47">
        <v>1069925</v>
      </c>
      <c r="K9" s="47">
        <v>1071424</v>
      </c>
      <c r="L9" s="60">
        <v>1073983</v>
      </c>
    </row>
    <row r="10" spans="2:12" ht="15" x14ac:dyDescent="0.25">
      <c r="B10" s="49">
        <f>k_total_tec_0925!B11</f>
        <v>6</v>
      </c>
      <c r="C10" s="62" t="str">
        <f>k_total_tec_0925!C11</f>
        <v>ARIPI</v>
      </c>
      <c r="D10" s="47">
        <v>897905</v>
      </c>
      <c r="E10" s="47">
        <v>899444</v>
      </c>
      <c r="F10" s="47">
        <v>900378</v>
      </c>
      <c r="G10" s="47">
        <v>905630</v>
      </c>
      <c r="H10" s="47">
        <v>907022</v>
      </c>
      <c r="I10" s="47">
        <v>908543</v>
      </c>
      <c r="J10" s="47">
        <v>909873</v>
      </c>
      <c r="K10" s="47">
        <v>911535</v>
      </c>
      <c r="L10" s="60">
        <v>914284</v>
      </c>
    </row>
    <row r="11" spans="2:12" ht="15" x14ac:dyDescent="0.25">
      <c r="B11" s="49">
        <f>k_total_tec_0925!B12</f>
        <v>7</v>
      </c>
      <c r="C11" s="62" t="str">
        <f>k_total_tec_0925!C12</f>
        <v>NN</v>
      </c>
      <c r="D11" s="47">
        <v>2117387</v>
      </c>
      <c r="E11" s="47">
        <v>2118415</v>
      </c>
      <c r="F11" s="47">
        <v>2118757</v>
      </c>
      <c r="G11" s="47">
        <v>2123344</v>
      </c>
      <c r="H11" s="47">
        <v>2124107</v>
      </c>
      <c r="I11" s="47">
        <v>2124923</v>
      </c>
      <c r="J11" s="47">
        <v>2125230</v>
      </c>
      <c r="K11" s="47">
        <v>2124886</v>
      </c>
      <c r="L11" s="60">
        <v>2125829</v>
      </c>
    </row>
    <row r="12" spans="2:12" ht="15.75" thickBot="1" x14ac:dyDescent="0.3">
      <c r="B12" s="132" t="s">
        <v>43</v>
      </c>
      <c r="C12" s="133"/>
      <c r="D12" s="64">
        <f t="shared" ref="D12:L12" si="0">SUM(D5:D11)</f>
        <v>8314780</v>
      </c>
      <c r="E12" s="64">
        <f t="shared" si="0"/>
        <v>8324769</v>
      </c>
      <c r="F12" s="64">
        <f t="shared" si="0"/>
        <v>8330485</v>
      </c>
      <c r="G12" s="64">
        <f t="shared" si="0"/>
        <v>8366240</v>
      </c>
      <c r="H12" s="64">
        <f t="shared" si="0"/>
        <v>8375013</v>
      </c>
      <c r="I12" s="64">
        <f t="shared" si="0"/>
        <v>8384475</v>
      </c>
      <c r="J12" s="64">
        <f t="shared" si="0"/>
        <v>8391907</v>
      </c>
      <c r="K12" s="64">
        <f t="shared" si="0"/>
        <v>8400370</v>
      </c>
      <c r="L12" s="65">
        <f t="shared" si="0"/>
        <v>8416592</v>
      </c>
    </row>
    <row r="17" spans="3:3" ht="18" x14ac:dyDescent="0.25">
      <c r="C17" s="1"/>
    </row>
    <row r="18" spans="3:3" ht="18" x14ac:dyDescent="0.25">
      <c r="C18" s="1"/>
    </row>
  </sheetData>
  <mergeCells count="13">
    <mergeCell ref="C3:C4"/>
    <mergeCell ref="B12:C12"/>
    <mergeCell ref="B3:B4"/>
    <mergeCell ref="D3:D4"/>
    <mergeCell ref="F3:F4"/>
    <mergeCell ref="E3:E4"/>
    <mergeCell ref="B2:L2"/>
    <mergeCell ref="L3:L4"/>
    <mergeCell ref="J3:J4"/>
    <mergeCell ref="H3:H4"/>
    <mergeCell ref="K3:K4"/>
    <mergeCell ref="I3:I4"/>
    <mergeCell ref="G3:G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4"/>
  <sheetViews>
    <sheetView zoomScaleNormal="100" workbookViewId="0">
      <selection activeCell="F24" sqref="F24"/>
    </sheetView>
  </sheetViews>
  <sheetFormatPr defaultRowHeight="12.75" x14ac:dyDescent="0.2"/>
  <cols>
    <col min="2" max="2" width="5.5703125" customWidth="1"/>
    <col min="3" max="3" width="18.42578125" customWidth="1"/>
    <col min="4" max="12" width="17.5703125" style="22" customWidth="1"/>
    <col min="13" max="13" width="18.42578125" customWidth="1"/>
    <col min="16" max="16" width="11.140625" bestFit="1" customWidth="1"/>
    <col min="19" max="19" width="16.7109375" customWidth="1"/>
  </cols>
  <sheetData>
    <row r="1" spans="2:19" ht="13.5" thickBot="1" x14ac:dyDescent="0.25"/>
    <row r="2" spans="2:19" ht="62.25" customHeight="1" x14ac:dyDescent="0.2">
      <c r="B2" s="126" t="s">
        <v>210</v>
      </c>
      <c r="C2" s="127"/>
      <c r="D2" s="127"/>
      <c r="E2" s="127"/>
      <c r="F2" s="127"/>
      <c r="G2" s="127"/>
      <c r="H2" s="127"/>
      <c r="I2" s="127"/>
      <c r="J2" s="127"/>
      <c r="K2" s="127"/>
      <c r="L2" s="127"/>
      <c r="M2" s="128"/>
    </row>
    <row r="3" spans="2:19" s="5" customFormat="1" ht="21" customHeight="1" x14ac:dyDescent="0.2">
      <c r="B3" s="131" t="s">
        <v>45</v>
      </c>
      <c r="C3" s="125" t="s">
        <v>29</v>
      </c>
      <c r="D3" s="136" t="s">
        <v>158</v>
      </c>
      <c r="E3" s="136" t="s">
        <v>163</v>
      </c>
      <c r="F3" s="136" t="s">
        <v>168</v>
      </c>
      <c r="G3" s="136" t="s">
        <v>171</v>
      </c>
      <c r="H3" s="136" t="s">
        <v>175</v>
      </c>
      <c r="I3" s="136" t="s">
        <v>179</v>
      </c>
      <c r="J3" s="136" t="s">
        <v>183</v>
      </c>
      <c r="K3" s="136" t="s">
        <v>187</v>
      </c>
      <c r="L3" s="136" t="s">
        <v>191</v>
      </c>
      <c r="M3" s="130" t="s">
        <v>43</v>
      </c>
    </row>
    <row r="4" spans="2:19" ht="33.75" customHeight="1" x14ac:dyDescent="0.2">
      <c r="B4" s="131"/>
      <c r="C4" s="125"/>
      <c r="D4" s="136"/>
      <c r="E4" s="136"/>
      <c r="F4" s="136"/>
      <c r="G4" s="136"/>
      <c r="H4" s="136"/>
      <c r="I4" s="136"/>
      <c r="J4" s="136"/>
      <c r="K4" s="136"/>
      <c r="L4" s="136"/>
      <c r="M4" s="130"/>
    </row>
    <row r="5" spans="2:19" s="10" customFormat="1" ht="36.75" customHeight="1" x14ac:dyDescent="0.2">
      <c r="B5" s="131"/>
      <c r="C5" s="125"/>
      <c r="D5" s="66" t="s">
        <v>211</v>
      </c>
      <c r="E5" s="66" t="s">
        <v>212</v>
      </c>
      <c r="F5" s="66" t="s">
        <v>213</v>
      </c>
      <c r="G5" s="66" t="s">
        <v>214</v>
      </c>
      <c r="H5" s="66" t="s">
        <v>215</v>
      </c>
      <c r="I5" s="66" t="s">
        <v>216</v>
      </c>
      <c r="J5" s="66" t="s">
        <v>217</v>
      </c>
      <c r="K5" s="66" t="s">
        <v>218</v>
      </c>
      <c r="L5" s="66" t="s">
        <v>219</v>
      </c>
      <c r="M5" s="130"/>
    </row>
    <row r="6" spans="2:19" ht="15.75" x14ac:dyDescent="0.25">
      <c r="B6" s="61">
        <f>k_total_tec_0925!B6</f>
        <v>1</v>
      </c>
      <c r="C6" s="63" t="str">
        <f>k_total_tec_0925!C6</f>
        <v>METROPOLITAN LIFE</v>
      </c>
      <c r="D6" s="47">
        <v>51045520.954715312</v>
      </c>
      <c r="E6" s="47">
        <v>51095193.771973886</v>
      </c>
      <c r="F6" s="47">
        <v>53370072.110203199</v>
      </c>
      <c r="G6" s="47">
        <v>53328694.485842027</v>
      </c>
      <c r="H6" s="47">
        <v>54334665.12929675</v>
      </c>
      <c r="I6" s="47">
        <v>52669058.274689652</v>
      </c>
      <c r="J6" s="47">
        <v>51951875.332873069</v>
      </c>
      <c r="K6" s="47">
        <v>50459436.616950624</v>
      </c>
      <c r="L6" s="47">
        <v>51642137.084881738</v>
      </c>
      <c r="M6" s="60">
        <f t="shared" ref="M6:M12" si="0">SUM(D6:L6)</f>
        <v>469896653.76142621</v>
      </c>
      <c r="S6" s="25"/>
    </row>
    <row r="7" spans="2:19" ht="15.75" x14ac:dyDescent="0.25">
      <c r="B7" s="61">
        <f>k_total_tec_0925!B7</f>
        <v>2</v>
      </c>
      <c r="C7" s="63" t="str">
        <f>k_total_tec_0925!C7</f>
        <v>AZT VIITORUL TAU</v>
      </c>
      <c r="D7" s="47">
        <v>74377137.059508979</v>
      </c>
      <c r="E7" s="47">
        <v>74799652.636865899</v>
      </c>
      <c r="F7" s="47">
        <v>77139798.169811696</v>
      </c>
      <c r="G7" s="47">
        <v>77142500.149031296</v>
      </c>
      <c r="H7" s="47">
        <v>79028228.279722482</v>
      </c>
      <c r="I7" s="47">
        <v>76489600.695817187</v>
      </c>
      <c r="J7" s="47">
        <v>75537406.844856501</v>
      </c>
      <c r="K7" s="47">
        <v>73468453.496826425</v>
      </c>
      <c r="L7" s="47">
        <v>74976908.905011907</v>
      </c>
      <c r="M7" s="60">
        <f t="shared" si="0"/>
        <v>682959686.23745239</v>
      </c>
      <c r="S7" s="25"/>
    </row>
    <row r="8" spans="2:19" ht="15.75" x14ac:dyDescent="0.25">
      <c r="B8" s="61">
        <f>k_total_tec_0925!B8</f>
        <v>3</v>
      </c>
      <c r="C8" s="62" t="str">
        <f>k_total_tec_0925!C8</f>
        <v>BCR</v>
      </c>
      <c r="D8" s="47">
        <v>31072580.664604008</v>
      </c>
      <c r="E8" s="47">
        <v>31181910.79859367</v>
      </c>
      <c r="F8" s="47">
        <v>32319257.147336036</v>
      </c>
      <c r="G8" s="47">
        <v>33117881.967213117</v>
      </c>
      <c r="H8" s="47">
        <v>33558107.852412492</v>
      </c>
      <c r="I8" s="47">
        <v>32557746.105795842</v>
      </c>
      <c r="J8" s="47">
        <v>32223167.176250126</v>
      </c>
      <c r="K8" s="47">
        <v>31377135.333765648</v>
      </c>
      <c r="L8" s="47">
        <v>32139438.840716492</v>
      </c>
      <c r="M8" s="60">
        <f t="shared" si="0"/>
        <v>289547225.88668746</v>
      </c>
      <c r="S8" s="25"/>
    </row>
    <row r="9" spans="2:19" ht="15.75" x14ac:dyDescent="0.25">
      <c r="B9" s="61">
        <f>k_total_tec_0925!B9</f>
        <v>4</v>
      </c>
      <c r="C9" s="62" t="str">
        <f>k_total_tec_0925!C9</f>
        <v>BRD</v>
      </c>
      <c r="D9" s="47">
        <v>21881921.886928916</v>
      </c>
      <c r="E9" s="47">
        <v>21936194.274234053</v>
      </c>
      <c r="F9" s="47">
        <v>23028422.785256598</v>
      </c>
      <c r="G9" s="47">
        <v>23153733.730750125</v>
      </c>
      <c r="H9" s="47">
        <v>23755593.85840429</v>
      </c>
      <c r="I9" s="47">
        <v>23003785.28504784</v>
      </c>
      <c r="J9" s="47">
        <v>22848540.48722754</v>
      </c>
      <c r="K9" s="47">
        <v>22277656.664505102</v>
      </c>
      <c r="L9" s="47">
        <v>22728693.053343561</v>
      </c>
      <c r="M9" s="60">
        <f t="shared" si="0"/>
        <v>204614542.02569801</v>
      </c>
      <c r="S9" s="25"/>
    </row>
    <row r="10" spans="2:19" ht="15.75" x14ac:dyDescent="0.25">
      <c r="B10" s="61">
        <f>k_total_tec_0925!B10</f>
        <v>5</v>
      </c>
      <c r="C10" s="62" t="str">
        <f>k_total_tec_0925!C10</f>
        <v>VITAL</v>
      </c>
      <c r="D10" s="47">
        <v>40950140.63567324</v>
      </c>
      <c r="E10" s="47">
        <v>41112457.6594676</v>
      </c>
      <c r="F10" s="47">
        <v>42782360.825348303</v>
      </c>
      <c r="G10" s="47">
        <v>42801476.999503233</v>
      </c>
      <c r="H10" s="47">
        <v>43660003.350678019</v>
      </c>
      <c r="I10" s="47">
        <v>42470982.05107931</v>
      </c>
      <c r="J10" s="47">
        <v>42091912.02288194</v>
      </c>
      <c r="K10" s="47">
        <v>41080983.513136439</v>
      </c>
      <c r="L10" s="47">
        <v>41893744.863249376</v>
      </c>
      <c r="M10" s="60">
        <f t="shared" si="0"/>
        <v>378844061.92101747</v>
      </c>
      <c r="S10" s="25"/>
    </row>
    <row r="11" spans="2:19" ht="15.75" x14ac:dyDescent="0.25">
      <c r="B11" s="61">
        <f>k_total_tec_0925!B11</f>
        <v>6</v>
      </c>
      <c r="C11" s="62" t="str">
        <f>k_total_tec_0925!C11</f>
        <v>ARIPI</v>
      </c>
      <c r="D11" s="47">
        <v>36147444.850725278</v>
      </c>
      <c r="E11" s="47">
        <v>36079624.711200401</v>
      </c>
      <c r="F11" s="47">
        <v>37401950.110712677</v>
      </c>
      <c r="G11" s="47">
        <v>37775740.685543969</v>
      </c>
      <c r="H11" s="47">
        <v>38610695.561337121</v>
      </c>
      <c r="I11" s="47">
        <v>37406623.902901873</v>
      </c>
      <c r="J11" s="47">
        <v>37048972.679751456</v>
      </c>
      <c r="K11" s="47">
        <v>36082841.085499816</v>
      </c>
      <c r="L11" s="47">
        <v>36976947.049686387</v>
      </c>
      <c r="M11" s="60">
        <f t="shared" si="0"/>
        <v>333530840.63735896</v>
      </c>
      <c r="S11" s="25"/>
    </row>
    <row r="12" spans="2:19" ht="15.75" x14ac:dyDescent="0.25">
      <c r="B12" s="61">
        <f>k_total_tec_0925!B12</f>
        <v>7</v>
      </c>
      <c r="C12" s="62" t="str">
        <f>k_total_tec_0925!C12</f>
        <v>NN</v>
      </c>
      <c r="D12" s="47">
        <v>110916409.57126209</v>
      </c>
      <c r="E12" s="47">
        <v>111276400.40180814</v>
      </c>
      <c r="F12" s="47">
        <v>116821343.05253464</v>
      </c>
      <c r="G12" s="47">
        <v>115809825.93144561</v>
      </c>
      <c r="H12" s="47">
        <v>116961530.66855882</v>
      </c>
      <c r="I12" s="47">
        <v>113614560.76539892</v>
      </c>
      <c r="J12" s="47">
        <v>111969175.06657462</v>
      </c>
      <c r="K12" s="47">
        <v>108441082.55222151</v>
      </c>
      <c r="L12" s="47">
        <v>110912065.12121749</v>
      </c>
      <c r="M12" s="60">
        <f t="shared" si="0"/>
        <v>1016722393.1310217</v>
      </c>
      <c r="S12" s="25"/>
    </row>
    <row r="13" spans="2:19" ht="15.75" thickBot="1" x14ac:dyDescent="0.3">
      <c r="B13" s="132" t="s">
        <v>43</v>
      </c>
      <c r="C13" s="133"/>
      <c r="D13" s="56">
        <f t="shared" ref="D13:M13" si="1">SUM(D6:D12)</f>
        <v>366391155.62341785</v>
      </c>
      <c r="E13" s="56">
        <f t="shared" si="1"/>
        <v>367481434.25414366</v>
      </c>
      <c r="F13" s="56">
        <f t="shared" si="1"/>
        <v>382863204.20120311</v>
      </c>
      <c r="G13" s="56">
        <f t="shared" si="1"/>
        <v>383129853.94932938</v>
      </c>
      <c r="H13" s="56">
        <f t="shared" si="1"/>
        <v>389908824.70041001</v>
      </c>
      <c r="I13" s="56">
        <f t="shared" si="1"/>
        <v>378212357.08073062</v>
      </c>
      <c r="J13" s="56">
        <f t="shared" si="1"/>
        <v>373671049.61041528</v>
      </c>
      <c r="K13" s="56">
        <f t="shared" si="1"/>
        <v>363187589.2629056</v>
      </c>
      <c r="L13" s="56">
        <f t="shared" si="1"/>
        <v>371269934.91810691</v>
      </c>
      <c r="M13" s="58">
        <f t="shared" si="1"/>
        <v>3376115403.6006622</v>
      </c>
      <c r="S13" s="26"/>
    </row>
    <row r="24" spans="4:13" x14ac:dyDescent="0.2">
      <c r="D24" s="33"/>
      <c r="E24" s="33"/>
      <c r="F24" s="33"/>
      <c r="G24" s="33"/>
      <c r="H24" s="33"/>
      <c r="I24" s="33"/>
      <c r="J24" s="33"/>
      <c r="K24" s="33"/>
      <c r="L24" s="33"/>
      <c r="M24" s="4"/>
    </row>
  </sheetData>
  <mergeCells count="14">
    <mergeCell ref="B13:C13"/>
    <mergeCell ref="C3:C5"/>
    <mergeCell ref="B2:M2"/>
    <mergeCell ref="M3:M5"/>
    <mergeCell ref="B3:B5"/>
    <mergeCell ref="I3:I4"/>
    <mergeCell ref="G3:G4"/>
    <mergeCell ref="D3:D4"/>
    <mergeCell ref="L3:L4"/>
    <mergeCell ref="J3:J4"/>
    <mergeCell ref="H3:H4"/>
    <mergeCell ref="F3:F4"/>
    <mergeCell ref="E3:E4"/>
    <mergeCell ref="K3:K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26"/>
  <sheetViews>
    <sheetView workbookViewId="0">
      <selection activeCell="L18" sqref="L18"/>
    </sheetView>
  </sheetViews>
  <sheetFormatPr defaultRowHeight="12.75" x14ac:dyDescent="0.2"/>
  <cols>
    <col min="2" max="2" width="10.42578125" bestFit="1" customWidth="1"/>
    <col min="3" max="11" width="14.28515625" bestFit="1" customWidth="1"/>
  </cols>
  <sheetData>
    <row r="1" spans="2:13" ht="13.5" thickBot="1" x14ac:dyDescent="0.25"/>
    <row r="2" spans="2:13" ht="25.5" x14ac:dyDescent="0.2">
      <c r="B2" s="67"/>
      <c r="C2" s="69" t="s">
        <v>160</v>
      </c>
      <c r="D2" s="69" t="s">
        <v>166</v>
      </c>
      <c r="E2" s="69" t="s">
        <v>167</v>
      </c>
      <c r="F2" s="69" t="s">
        <v>172</v>
      </c>
      <c r="G2" s="69" t="s">
        <v>177</v>
      </c>
      <c r="H2" s="69" t="s">
        <v>180</v>
      </c>
      <c r="I2" s="69" t="s">
        <v>185</v>
      </c>
      <c r="J2" s="69" t="s">
        <v>188</v>
      </c>
      <c r="K2" s="70" t="s">
        <v>192</v>
      </c>
    </row>
    <row r="3" spans="2:13" ht="15" x14ac:dyDescent="0.25">
      <c r="B3" s="73" t="s">
        <v>151</v>
      </c>
      <c r="C3" s="47">
        <v>366391156</v>
      </c>
      <c r="D3" s="47">
        <v>367481434</v>
      </c>
      <c r="E3" s="47">
        <v>382863204</v>
      </c>
      <c r="F3" s="47">
        <v>383129854</v>
      </c>
      <c r="G3" s="47">
        <v>389908825</v>
      </c>
      <c r="H3" s="47">
        <v>378212357.08073062</v>
      </c>
      <c r="I3" s="47">
        <v>373671050</v>
      </c>
      <c r="J3" s="47">
        <v>363187589.2629056</v>
      </c>
      <c r="K3" s="60">
        <v>371269934.91810691</v>
      </c>
    </row>
    <row r="4" spans="2:13" ht="15" hidden="1" x14ac:dyDescent="0.25">
      <c r="B4" s="73"/>
      <c r="C4" s="74"/>
      <c r="D4" s="74"/>
      <c r="E4" s="74"/>
      <c r="F4" s="74"/>
      <c r="G4" s="74"/>
      <c r="H4" s="74"/>
      <c r="I4" s="74"/>
      <c r="J4" s="74"/>
      <c r="K4" s="75"/>
    </row>
    <row r="5" spans="2:13" ht="15" x14ac:dyDescent="0.25">
      <c r="B5" s="73" t="s">
        <v>152</v>
      </c>
      <c r="C5" s="47">
        <v>1823675338</v>
      </c>
      <c r="D5" s="47">
        <v>1829138839</v>
      </c>
      <c r="E5" s="47">
        <v>1953865790</v>
      </c>
      <c r="F5" s="47">
        <v>1928100990</v>
      </c>
      <c r="G5" s="47">
        <v>1978241413</v>
      </c>
      <c r="H5" s="47">
        <v>1913300672</v>
      </c>
      <c r="I5" s="47">
        <v>1894325386</v>
      </c>
      <c r="J5" s="47">
        <v>1848225323</v>
      </c>
      <c r="K5" s="60">
        <v>1888241762</v>
      </c>
    </row>
    <row r="6" spans="2:13" ht="15" x14ac:dyDescent="0.25">
      <c r="B6" s="73" t="s">
        <v>153</v>
      </c>
      <c r="C6" s="76">
        <v>4.9774000000000003</v>
      </c>
      <c r="D6" s="76">
        <v>4.9775</v>
      </c>
      <c r="E6" s="76">
        <v>5.1032999999999999</v>
      </c>
      <c r="F6" s="76">
        <v>5.0324999999999998</v>
      </c>
      <c r="G6" s="76">
        <v>5.0735999999999999</v>
      </c>
      <c r="H6" s="76">
        <v>5.0587999999999997</v>
      </c>
      <c r="I6" s="76">
        <v>5.0694999999999997</v>
      </c>
      <c r="J6" s="76">
        <v>5.0888999999999998</v>
      </c>
      <c r="K6" s="77">
        <v>5.0858999999999996</v>
      </c>
    </row>
    <row r="7" spans="2:13" ht="39" thickBot="1" x14ac:dyDescent="0.25">
      <c r="B7" s="68"/>
      <c r="C7" s="71" t="s">
        <v>161</v>
      </c>
      <c r="D7" s="71" t="s">
        <v>165</v>
      </c>
      <c r="E7" s="71" t="s">
        <v>170</v>
      </c>
      <c r="F7" s="71" t="s">
        <v>174</v>
      </c>
      <c r="G7" s="71" t="s">
        <v>178</v>
      </c>
      <c r="H7" s="71" t="s">
        <v>181</v>
      </c>
      <c r="I7" s="71" t="s">
        <v>186</v>
      </c>
      <c r="J7" s="71" t="s">
        <v>189</v>
      </c>
      <c r="K7" s="72" t="s">
        <v>202</v>
      </c>
      <c r="M7" s="32"/>
    </row>
    <row r="26" spans="13:13" ht="13.5" x14ac:dyDescent="0.2">
      <c r="M26" s="78"/>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9"/>
  <sheetViews>
    <sheetView zoomScaleNormal="100" workbookViewId="0">
      <selection activeCell="J28" sqref="J28"/>
    </sheetView>
  </sheetViews>
  <sheetFormatPr defaultRowHeight="12.75" x14ac:dyDescent="0.2"/>
  <cols>
    <col min="2" max="2" width="6.140625" customWidth="1"/>
    <col min="3" max="3" width="19.28515625" customWidth="1"/>
    <col min="4" max="12" width="16.85546875" customWidth="1"/>
  </cols>
  <sheetData>
    <row r="1" spans="2:12" ht="13.5" thickBot="1" x14ac:dyDescent="0.25"/>
    <row r="2" spans="2:12" s="2" customFormat="1" ht="45.75" customHeight="1" x14ac:dyDescent="0.2">
      <c r="B2" s="126" t="s">
        <v>220</v>
      </c>
      <c r="C2" s="127"/>
      <c r="D2" s="127"/>
      <c r="E2" s="127"/>
      <c r="F2" s="127"/>
      <c r="G2" s="127"/>
      <c r="H2" s="127"/>
      <c r="I2" s="127"/>
      <c r="J2" s="127"/>
      <c r="K2" s="127"/>
      <c r="L2" s="128"/>
    </row>
    <row r="3" spans="2:12" ht="12.75" customHeight="1" x14ac:dyDescent="0.2">
      <c r="B3" s="131" t="s">
        <v>45</v>
      </c>
      <c r="C3" s="125" t="s">
        <v>44</v>
      </c>
      <c r="D3" s="134" t="s">
        <v>157</v>
      </c>
      <c r="E3" s="134" t="s">
        <v>162</v>
      </c>
      <c r="F3" s="134" t="s">
        <v>168</v>
      </c>
      <c r="G3" s="134" t="s">
        <v>171</v>
      </c>
      <c r="H3" s="134" t="s">
        <v>175</v>
      </c>
      <c r="I3" s="134" t="s">
        <v>179</v>
      </c>
      <c r="J3" s="134" t="s">
        <v>183</v>
      </c>
      <c r="K3" s="134" t="s">
        <v>187</v>
      </c>
      <c r="L3" s="135" t="s">
        <v>191</v>
      </c>
    </row>
    <row r="4" spans="2:12" ht="21.75" customHeight="1" x14ac:dyDescent="0.2">
      <c r="B4" s="131"/>
      <c r="C4" s="125"/>
      <c r="D4" s="125"/>
      <c r="E4" s="125"/>
      <c r="F4" s="125"/>
      <c r="G4" s="125"/>
      <c r="H4" s="125"/>
      <c r="I4" s="125"/>
      <c r="J4" s="125"/>
      <c r="K4" s="125"/>
      <c r="L4" s="130"/>
    </row>
    <row r="5" spans="2:12" ht="25.5" x14ac:dyDescent="0.2">
      <c r="B5" s="131"/>
      <c r="C5" s="125"/>
      <c r="D5" s="66" t="s">
        <v>221</v>
      </c>
      <c r="E5" s="66" t="s">
        <v>222</v>
      </c>
      <c r="F5" s="66" t="s">
        <v>223</v>
      </c>
      <c r="G5" s="66" t="s">
        <v>224</v>
      </c>
      <c r="H5" s="66" t="s">
        <v>225</v>
      </c>
      <c r="I5" s="66" t="s">
        <v>226</v>
      </c>
      <c r="J5" s="66" t="s">
        <v>227</v>
      </c>
      <c r="K5" s="66" t="s">
        <v>228</v>
      </c>
      <c r="L5" s="79" t="s">
        <v>229</v>
      </c>
    </row>
    <row r="6" spans="2:12" ht="15" x14ac:dyDescent="0.25">
      <c r="B6" s="61">
        <f>k_total_tec_0925!B6</f>
        <v>1</v>
      </c>
      <c r="C6" s="63" t="str">
        <f>k_total_tec_0925!C6</f>
        <v>METROPOLITAN LIFE</v>
      </c>
      <c r="D6" s="82">
        <f>sume_euro_0925!D6/evolutie_rp_0925!D5</f>
        <v>44.43868790745087</v>
      </c>
      <c r="E6" s="82">
        <f>sume_euro_0925!E6/evolutie_rp_0925!E5</f>
        <v>44.42573576458048</v>
      </c>
      <c r="F6" s="82">
        <f>sume_euro_0925!F6/evolutie_rp_0925!F5</f>
        <v>46.3685588322152</v>
      </c>
      <c r="G6" s="82">
        <f>sume_euro_0925!G6/evolutie_rp_0925!G5</f>
        <v>46.130652060871832</v>
      </c>
      <c r="H6" s="82">
        <f>sume_euro_0925!H6/evolutie_rp_0925!H5</f>
        <v>46.949629290749698</v>
      </c>
      <c r="I6" s="82">
        <f>sume_euro_0925!I6/evolutie_rp_0925!I5</f>
        <v>45.456243397368766</v>
      </c>
      <c r="J6" s="82">
        <f>sume_euro_0925!J6/evolutie_rp_0925!J5</f>
        <v>44.803943754213378</v>
      </c>
      <c r="K6" s="82">
        <f>sume_euro_0925!K6/evolutie_rp_0925!K5</f>
        <v>43.472231751926913</v>
      </c>
      <c r="L6" s="83">
        <f>sume_euro_0925!L6/evolutie_rp_0925!L5</f>
        <v>44.40657427851481</v>
      </c>
    </row>
    <row r="7" spans="2:12" ht="15" x14ac:dyDescent="0.25">
      <c r="B7" s="49">
        <f>k_total_tec_0925!B7</f>
        <v>2</v>
      </c>
      <c r="C7" s="63" t="str">
        <f>k_total_tec_0925!C7</f>
        <v>AZT VIITORUL TAU</v>
      </c>
      <c r="D7" s="82">
        <f>sume_euro_0925!D7/evolutie_rp_0925!D6</f>
        <v>43.801164656145843</v>
      </c>
      <c r="E7" s="82">
        <f>sume_euro_0925!E7/evolutie_rp_0925!E6</f>
        <v>44.023646126440205</v>
      </c>
      <c r="F7" s="82">
        <f>sume_euro_0925!F7/evolutie_rp_0925!F6</f>
        <v>45.389354579701184</v>
      </c>
      <c r="G7" s="82">
        <f>sume_euro_0925!G7/evolutie_rp_0925!G6</f>
        <v>45.264540277640485</v>
      </c>
      <c r="H7" s="82">
        <f>sume_euro_0925!H7/evolutie_rp_0925!H6</f>
        <v>46.347333211967701</v>
      </c>
      <c r="I7" s="82">
        <f>sume_euro_0925!I7/evolutie_rp_0925!I6</f>
        <v>44.832091655008064</v>
      </c>
      <c r="J7" s="82">
        <f>sume_euro_0925!J7/evolutie_rp_0925!J6</f>
        <v>44.253708203068165</v>
      </c>
      <c r="K7" s="82">
        <f>sume_euro_0925!K7/evolutie_rp_0925!K6</f>
        <v>43.017717147916507</v>
      </c>
      <c r="L7" s="83">
        <f>sume_euro_0925!L7/evolutie_rp_0925!L6</f>
        <v>43.857302240635427</v>
      </c>
    </row>
    <row r="8" spans="2:12" ht="15" x14ac:dyDescent="0.25">
      <c r="B8" s="49">
        <f>k_total_tec_0925!B8</f>
        <v>3</v>
      </c>
      <c r="C8" s="62" t="str">
        <f>k_total_tec_0925!C8</f>
        <v>BCR</v>
      </c>
      <c r="D8" s="82">
        <f>sume_euro_0925!D8/evolutie_rp_0925!D7</f>
        <v>38.70742712858096</v>
      </c>
      <c r="E8" s="82">
        <f>sume_euro_0925!E8/evolutie_rp_0925!E7</f>
        <v>38.755416848243769</v>
      </c>
      <c r="F8" s="82">
        <f>sume_euro_0925!F8/evolutie_rp_0925!F7</f>
        <v>40.108883660883549</v>
      </c>
      <c r="G8" s="82">
        <f>sume_euro_0925!G8/evolutie_rp_0925!G7</f>
        <v>40.81975295470729</v>
      </c>
      <c r="H8" s="82">
        <f>sume_euro_0925!H8/evolutie_rp_0925!H7</f>
        <v>41.276631573498925</v>
      </c>
      <c r="I8" s="82">
        <f>sume_euro_0925!I8/evolutie_rp_0925!I7</f>
        <v>39.960804899950958</v>
      </c>
      <c r="J8" s="82">
        <f>sume_euro_0925!J8/evolutie_rp_0925!J7</f>
        <v>39.482498273882754</v>
      </c>
      <c r="K8" s="82">
        <f>sume_euro_0925!K8/evolutie_rp_0925!K7</f>
        <v>38.368816112174407</v>
      </c>
      <c r="L8" s="83">
        <f>sume_euro_0925!L8/evolutie_rp_0925!L7</f>
        <v>39.158383245568402</v>
      </c>
    </row>
    <row r="9" spans="2:12" ht="15" x14ac:dyDescent="0.25">
      <c r="B9" s="49">
        <f>k_total_tec_0925!B9</f>
        <v>4</v>
      </c>
      <c r="C9" s="62" t="str">
        <f>k_total_tec_0925!C9</f>
        <v>BRD</v>
      </c>
      <c r="D9" s="82">
        <f>sume_euro_0925!D9/evolutie_rp_0925!D8</f>
        <v>37.005649946693062</v>
      </c>
      <c r="E9" s="82">
        <f>sume_euro_0925!E9/evolutie_rp_0925!E8</f>
        <v>36.993455498518578</v>
      </c>
      <c r="F9" s="82">
        <f>sume_euro_0925!F9/evolutie_rp_0925!F8</f>
        <v>38.763428896734759</v>
      </c>
      <c r="G9" s="82">
        <f>sume_euro_0925!G9/evolutie_rp_0925!G8</f>
        <v>38.620903517938935</v>
      </c>
      <c r="H9" s="82">
        <f>sume_euro_0925!H9/evolutie_rp_0925!H8</f>
        <v>39.521188947327403</v>
      </c>
      <c r="I9" s="82">
        <f>sume_euro_0925!I9/evolutie_rp_0925!I8</f>
        <v>38.164277287609835</v>
      </c>
      <c r="J9" s="82">
        <f>sume_euro_0925!J9/evolutie_rp_0925!J8</f>
        <v>37.810805623872703</v>
      </c>
      <c r="K9" s="82">
        <f>sume_euro_0925!K9/evolutie_rp_0925!K8</f>
        <v>36.752409308683589</v>
      </c>
      <c r="L9" s="83">
        <f>sume_euro_0925!L9/evolutie_rp_0925!L8</f>
        <v>37.306816646631049</v>
      </c>
    </row>
    <row r="10" spans="2:12" ht="15" x14ac:dyDescent="0.25">
      <c r="B10" s="49">
        <f>k_total_tec_0925!B10</f>
        <v>5</v>
      </c>
      <c r="C10" s="62" t="str">
        <f>k_total_tec_0925!C10</f>
        <v>VITAL</v>
      </c>
      <c r="D10" s="82">
        <f>sume_euro_0925!D10/evolutie_rp_0925!D9</f>
        <v>38.680230017335901</v>
      </c>
      <c r="E10" s="82">
        <f>sume_euro_0925!E10/evolutie_rp_0925!E9</f>
        <v>38.779922859324927</v>
      </c>
      <c r="F10" s="82">
        <f>sume_euro_0925!F10/evolutie_rp_0925!F9</f>
        <v>40.323589624410261</v>
      </c>
      <c r="G10" s="82">
        <f>sume_euro_0925!G10/evolutie_rp_0925!G9</f>
        <v>40.146282188143779</v>
      </c>
      <c r="H10" s="82">
        <f>sume_euro_0925!H10/evolutie_rp_0925!H9</f>
        <v>40.904396848204996</v>
      </c>
      <c r="I10" s="82">
        <f>sume_euro_0925!I10/evolutie_rp_0925!I9</f>
        <v>39.740826978484407</v>
      </c>
      <c r="J10" s="82">
        <f>sume_euro_0925!J10/evolutie_rp_0925!J9</f>
        <v>39.340993081647724</v>
      </c>
      <c r="K10" s="82">
        <f>sume_euro_0925!K10/evolutie_rp_0925!K9</f>
        <v>38.342414873230801</v>
      </c>
      <c r="L10" s="83">
        <f>sume_euro_0925!L10/evolutie_rp_0925!L9</f>
        <v>39.007828674429092</v>
      </c>
    </row>
    <row r="11" spans="2:12" ht="15" x14ac:dyDescent="0.25">
      <c r="B11" s="49">
        <f>k_total_tec_0925!B11</f>
        <v>6</v>
      </c>
      <c r="C11" s="62" t="str">
        <f>k_total_tec_0925!C11</f>
        <v>ARIPI</v>
      </c>
      <c r="D11" s="82">
        <f>sume_euro_0925!D11/evolutie_rp_0925!D10</f>
        <v>40.25753821476134</v>
      </c>
      <c r="E11" s="82">
        <f>sume_euro_0925!E11/evolutie_rp_0925!E10</f>
        <v>40.113252977617726</v>
      </c>
      <c r="F11" s="82">
        <f>sume_euro_0925!F11/evolutie_rp_0925!F10</f>
        <v>41.540275429555898</v>
      </c>
      <c r="G11" s="82">
        <f>sume_euro_0925!G11/evolutie_rp_0925!G10</f>
        <v>41.712112767403873</v>
      </c>
      <c r="H11" s="82">
        <f>sume_euro_0925!H11/evolutie_rp_0925!H10</f>
        <v>42.56864283483435</v>
      </c>
      <c r="I11" s="82">
        <f>sume_euro_0925!I11/evolutie_rp_0925!I10</f>
        <v>41.172100718294978</v>
      </c>
      <c r="J11" s="82">
        <f>sume_euro_0925!J11/evolutie_rp_0925!J10</f>
        <v>40.718839530078874</v>
      </c>
      <c r="K11" s="82">
        <f>sume_euro_0925!K11/evolutie_rp_0925!K10</f>
        <v>39.58470172346626</v>
      </c>
      <c r="L11" s="83">
        <f>sume_euro_0925!L11/evolutie_rp_0925!L10</f>
        <v>40.443611667366362</v>
      </c>
    </row>
    <row r="12" spans="2:12" ht="15" x14ac:dyDescent="0.25">
      <c r="B12" s="49">
        <f>k_total_tec_0925!B12</f>
        <v>7</v>
      </c>
      <c r="C12" s="62" t="str">
        <f>k_total_tec_0925!C12</f>
        <v>NN</v>
      </c>
      <c r="D12" s="82">
        <f>sume_euro_0925!D12/evolutie_rp_0925!D11</f>
        <v>52.383626408994715</v>
      </c>
      <c r="E12" s="82">
        <f>sume_euro_0925!E12/evolutie_rp_0925!E11</f>
        <v>52.528140332186162</v>
      </c>
      <c r="F12" s="82">
        <f>sume_euro_0925!F12/evolutie_rp_0925!F11</f>
        <v>55.136734912278584</v>
      </c>
      <c r="G12" s="82">
        <f>sume_euro_0925!G12/evolutie_rp_0925!G11</f>
        <v>54.541245286418786</v>
      </c>
      <c r="H12" s="82">
        <f>sume_euro_0925!H12/evolutie_rp_0925!H11</f>
        <v>55.063860092056956</v>
      </c>
      <c r="I12" s="82">
        <f>sume_euro_0925!I12/evolutie_rp_0925!I11</f>
        <v>53.467613068990694</v>
      </c>
      <c r="J12" s="82">
        <f>sume_euro_0925!J12/evolutie_rp_0925!J11</f>
        <v>52.685674052490612</v>
      </c>
      <c r="K12" s="82">
        <f>sume_euro_0925!K12/evolutie_rp_0925!K11</f>
        <v>51.033835486808002</v>
      </c>
      <c r="L12" s="83">
        <f>sume_euro_0925!L12/evolutie_rp_0925!L11</f>
        <v>52.173559172077098</v>
      </c>
    </row>
    <row r="13" spans="2:12" ht="15.75" thickBot="1" x14ac:dyDescent="0.3">
      <c r="B13" s="132" t="s">
        <v>43</v>
      </c>
      <c r="C13" s="133"/>
      <c r="D13" s="80">
        <f>sume_euro_0925!D13/evolutie_rp_0925!D12</f>
        <v>44.065045091201192</v>
      </c>
      <c r="E13" s="80">
        <f>sume_euro_0925!E13/evolutie_rp_0925!E12</f>
        <v>44.143138897204672</v>
      </c>
      <c r="F13" s="80">
        <f>sume_euro_0925!F13/evolutie_rp_0925!F12</f>
        <v>45.959293390625291</v>
      </c>
      <c r="G13" s="80">
        <f>sume_euro_0925!G13/evolutie_rp_0925!G12</f>
        <v>45.794748172336604</v>
      </c>
      <c r="H13" s="80">
        <f>sume_euro_0925!H13/evolutie_rp_0925!H12</f>
        <v>46.556205309819816</v>
      </c>
      <c r="I13" s="80">
        <f>sume_euro_0925!I13/evolutie_rp_0925!I12</f>
        <v>45.108651058143842</v>
      </c>
      <c r="J13" s="80">
        <f>sume_euro_0925!J13/evolutie_rp_0925!J12</f>
        <v>44.527548936185219</v>
      </c>
      <c r="K13" s="80">
        <f>sume_euro_0925!K13/evolutie_rp_0925!K12</f>
        <v>43.234713383208785</v>
      </c>
      <c r="L13" s="81">
        <f>sume_euro_0925!L13/evolutie_rp_0925!L12</f>
        <v>44.111670723507437</v>
      </c>
    </row>
    <row r="18" spans="3:3" ht="18" x14ac:dyDescent="0.25">
      <c r="C18" s="1"/>
    </row>
    <row r="19" spans="3:3" ht="18" x14ac:dyDescent="0.25">
      <c r="C19" s="1"/>
    </row>
  </sheetData>
  <mergeCells count="13">
    <mergeCell ref="K3:K4"/>
    <mergeCell ref="I3:I4"/>
    <mergeCell ref="G3:G4"/>
    <mergeCell ref="D3:D4"/>
    <mergeCell ref="L3:L4"/>
    <mergeCell ref="B2:L2"/>
    <mergeCell ref="B13:C13"/>
    <mergeCell ref="C3:C5"/>
    <mergeCell ref="B3:B5"/>
    <mergeCell ref="J3:J4"/>
    <mergeCell ref="H3:H4"/>
    <mergeCell ref="E3:E4"/>
    <mergeCell ref="F3:F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J24" sqref="J24"/>
    </sheetView>
  </sheetViews>
  <sheetFormatPr defaultRowHeight="12.75" x14ac:dyDescent="0.2"/>
  <cols>
    <col min="2" max="2" width="4.42578125" customWidth="1"/>
    <col min="3" max="3" width="17.42578125" customWidth="1"/>
    <col min="4" max="4" width="18.85546875" customWidth="1"/>
    <col min="5" max="5" width="15.42578125" customWidth="1"/>
    <col min="6" max="6" width="14.28515625" customWidth="1"/>
    <col min="7" max="7" width="13.5703125" customWidth="1"/>
    <col min="8" max="8" width="11.140625" customWidth="1"/>
    <col min="9" max="9" width="9.28515625" customWidth="1"/>
    <col min="10" max="10" width="10.85546875" customWidth="1"/>
    <col min="11" max="11" width="13" customWidth="1"/>
    <col min="12" max="12" width="15.42578125" customWidth="1"/>
    <col min="13" max="13" width="17.5703125" customWidth="1"/>
  </cols>
  <sheetData>
    <row r="1" spans="2:15" ht="13.5" thickBot="1" x14ac:dyDescent="0.25"/>
    <row r="2" spans="2:15" s="2" customFormat="1" ht="46.5" customHeight="1" x14ac:dyDescent="0.25">
      <c r="B2" s="126" t="s">
        <v>230</v>
      </c>
      <c r="C2" s="127"/>
      <c r="D2" s="127"/>
      <c r="E2" s="127"/>
      <c r="F2" s="127"/>
      <c r="G2" s="127"/>
      <c r="H2" s="127"/>
      <c r="I2" s="127"/>
      <c r="J2" s="127"/>
      <c r="K2" s="127"/>
      <c r="L2" s="127"/>
      <c r="M2" s="128"/>
      <c r="N2" s="3"/>
      <c r="O2" s="3"/>
    </row>
    <row r="3" spans="2:15" ht="27" customHeight="1" x14ac:dyDescent="0.2">
      <c r="B3" s="131" t="s">
        <v>45</v>
      </c>
      <c r="C3" s="125" t="s">
        <v>44</v>
      </c>
      <c r="D3" s="125" t="s">
        <v>193</v>
      </c>
      <c r="E3" s="125" t="s">
        <v>194</v>
      </c>
      <c r="F3" s="125" t="s">
        <v>195</v>
      </c>
      <c r="G3" s="125" t="s">
        <v>196</v>
      </c>
      <c r="H3" s="125" t="s">
        <v>31</v>
      </c>
      <c r="I3" s="125"/>
      <c r="J3" s="125"/>
      <c r="K3" s="125"/>
      <c r="L3" s="125" t="s">
        <v>197</v>
      </c>
      <c r="M3" s="130" t="s">
        <v>198</v>
      </c>
    </row>
    <row r="4" spans="2:15" ht="84" customHeight="1" x14ac:dyDescent="0.2">
      <c r="B4" s="137"/>
      <c r="C4" s="138"/>
      <c r="D4" s="138"/>
      <c r="E4" s="138"/>
      <c r="F4" s="138"/>
      <c r="G4" s="125"/>
      <c r="H4" s="52" t="s">
        <v>7</v>
      </c>
      <c r="I4" s="52" t="s">
        <v>8</v>
      </c>
      <c r="J4" s="52" t="s">
        <v>36</v>
      </c>
      <c r="K4" s="52" t="s">
        <v>37</v>
      </c>
      <c r="L4" s="138"/>
      <c r="M4" s="139"/>
    </row>
    <row r="5" spans="2:15" ht="15.75" x14ac:dyDescent="0.25">
      <c r="B5" s="61">
        <f>k_total_tec_0925!B6</f>
        <v>1</v>
      </c>
      <c r="C5" s="63" t="str">
        <f>k_total_tec_0925!C6</f>
        <v>METROPOLITAN LIFE</v>
      </c>
      <c r="D5" s="47">
        <v>1160728</v>
      </c>
      <c r="E5" s="74">
        <v>43</v>
      </c>
      <c r="F5" s="47">
        <v>37</v>
      </c>
      <c r="G5" s="47">
        <v>10</v>
      </c>
      <c r="H5" s="47">
        <v>1031</v>
      </c>
      <c r="I5" s="47">
        <v>0</v>
      </c>
      <c r="J5" s="47">
        <v>0</v>
      </c>
      <c r="K5" s="47">
        <v>1</v>
      </c>
      <c r="L5" s="47">
        <v>3237</v>
      </c>
      <c r="M5" s="60">
        <f>D5-E5+F5+G5-H5+I5+L5+J5+K5</f>
        <v>1162939</v>
      </c>
      <c r="N5" s="84"/>
      <c r="O5" s="4"/>
    </row>
    <row r="6" spans="2:15" ht="15.75" x14ac:dyDescent="0.25">
      <c r="B6" s="49">
        <f>k_total_tec_0925!B7</f>
        <v>2</v>
      </c>
      <c r="C6" s="63" t="str">
        <f>k_total_tec_0925!C7</f>
        <v>AZT VIITORUL TAU</v>
      </c>
      <c r="D6" s="47">
        <v>1707865</v>
      </c>
      <c r="E6" s="74">
        <v>49</v>
      </c>
      <c r="F6" s="47">
        <v>8</v>
      </c>
      <c r="G6" s="47">
        <v>15</v>
      </c>
      <c r="H6" s="47">
        <v>1511</v>
      </c>
      <c r="I6" s="47">
        <v>0</v>
      </c>
      <c r="J6" s="47">
        <v>0</v>
      </c>
      <c r="K6" s="47">
        <v>0</v>
      </c>
      <c r="L6" s="47">
        <v>3237</v>
      </c>
      <c r="M6" s="60">
        <f t="shared" ref="M6:M11" si="0">D6-E6+F6+G6-H6+I6+L6+J6+K6</f>
        <v>1709565</v>
      </c>
      <c r="N6" s="84"/>
      <c r="O6" s="4"/>
    </row>
    <row r="7" spans="2:15" ht="15.75" x14ac:dyDescent="0.25">
      <c r="B7" s="49">
        <f>k_total_tec_0925!B8</f>
        <v>3</v>
      </c>
      <c r="C7" s="62" t="str">
        <f>k_total_tec_0925!C8</f>
        <v>BCR</v>
      </c>
      <c r="D7" s="47">
        <v>817777</v>
      </c>
      <c r="E7" s="74">
        <v>21</v>
      </c>
      <c r="F7" s="47">
        <v>133</v>
      </c>
      <c r="G7" s="47">
        <v>68</v>
      </c>
      <c r="H7" s="47">
        <v>439</v>
      </c>
      <c r="I7" s="47">
        <v>0</v>
      </c>
      <c r="J7" s="47">
        <v>0</v>
      </c>
      <c r="K7" s="47">
        <v>0</v>
      </c>
      <c r="L7" s="47">
        <v>3237</v>
      </c>
      <c r="M7" s="60">
        <f t="shared" si="0"/>
        <v>820755</v>
      </c>
      <c r="N7" s="84"/>
      <c r="O7" s="4"/>
    </row>
    <row r="8" spans="2:15" ht="15.75" x14ac:dyDescent="0.25">
      <c r="B8" s="49">
        <f>k_total_tec_0925!B9</f>
        <v>4</v>
      </c>
      <c r="C8" s="62" t="str">
        <f>k_total_tec_0925!C9</f>
        <v>BRD</v>
      </c>
      <c r="D8" s="47">
        <v>606155</v>
      </c>
      <c r="E8" s="74">
        <v>51</v>
      </c>
      <c r="F8" s="47">
        <v>4</v>
      </c>
      <c r="G8" s="47">
        <v>0</v>
      </c>
      <c r="H8" s="47">
        <v>124</v>
      </c>
      <c r="I8" s="47">
        <v>0</v>
      </c>
      <c r="J8" s="47">
        <v>0</v>
      </c>
      <c r="K8" s="47">
        <v>0</v>
      </c>
      <c r="L8" s="47">
        <v>3253</v>
      </c>
      <c r="M8" s="60">
        <f t="shared" si="0"/>
        <v>609237</v>
      </c>
      <c r="N8" s="84"/>
      <c r="O8" s="4"/>
    </row>
    <row r="9" spans="2:15" ht="15.75" x14ac:dyDescent="0.25">
      <c r="B9" s="49">
        <f>k_total_tec_0925!B10</f>
        <v>5</v>
      </c>
      <c r="C9" s="62" t="str">
        <f>k_total_tec_0925!C10</f>
        <v>VITAL</v>
      </c>
      <c r="D9" s="47">
        <v>1071424</v>
      </c>
      <c r="E9" s="74">
        <v>75</v>
      </c>
      <c r="F9" s="47">
        <v>1</v>
      </c>
      <c r="G9" s="47">
        <v>1</v>
      </c>
      <c r="H9" s="47">
        <v>605</v>
      </c>
      <c r="I9" s="47">
        <v>0</v>
      </c>
      <c r="J9" s="47">
        <v>0</v>
      </c>
      <c r="K9" s="47">
        <v>0</v>
      </c>
      <c r="L9" s="47">
        <v>3237</v>
      </c>
      <c r="M9" s="60">
        <f t="shared" si="0"/>
        <v>1073983</v>
      </c>
      <c r="N9" s="84"/>
      <c r="O9" s="4"/>
    </row>
    <row r="10" spans="2:15" ht="15.75" x14ac:dyDescent="0.25">
      <c r="B10" s="49">
        <f>k_total_tec_0925!B11</f>
        <v>6</v>
      </c>
      <c r="C10" s="62" t="str">
        <f>k_total_tec_0925!C11</f>
        <v>ARIPI</v>
      </c>
      <c r="D10" s="47">
        <v>911535</v>
      </c>
      <c r="E10" s="74">
        <v>28</v>
      </c>
      <c r="F10" s="47">
        <v>19</v>
      </c>
      <c r="G10" s="47">
        <v>7</v>
      </c>
      <c r="H10" s="47">
        <v>487</v>
      </c>
      <c r="I10" s="47">
        <v>0</v>
      </c>
      <c r="J10" s="47">
        <v>0</v>
      </c>
      <c r="K10" s="47">
        <v>1</v>
      </c>
      <c r="L10" s="47">
        <v>3237</v>
      </c>
      <c r="M10" s="60">
        <f t="shared" si="0"/>
        <v>914284</v>
      </c>
      <c r="N10" s="84"/>
      <c r="O10" s="4"/>
    </row>
    <row r="11" spans="2:15" ht="15.75" x14ac:dyDescent="0.25">
      <c r="B11" s="49">
        <f>k_total_tec_0925!B12</f>
        <v>7</v>
      </c>
      <c r="C11" s="62" t="str">
        <f>k_total_tec_0925!C12</f>
        <v>NN</v>
      </c>
      <c r="D11" s="47">
        <v>2124886</v>
      </c>
      <c r="E11" s="74">
        <v>35</v>
      </c>
      <c r="F11" s="47">
        <v>100</v>
      </c>
      <c r="G11" s="47">
        <v>65</v>
      </c>
      <c r="H11" s="47">
        <v>2426</v>
      </c>
      <c r="I11" s="47">
        <v>0</v>
      </c>
      <c r="J11" s="47">
        <v>0</v>
      </c>
      <c r="K11" s="47">
        <v>2</v>
      </c>
      <c r="L11" s="47">
        <v>3237</v>
      </c>
      <c r="M11" s="60">
        <f t="shared" si="0"/>
        <v>2125829</v>
      </c>
      <c r="N11" s="85"/>
      <c r="O11" s="4"/>
    </row>
    <row r="12" spans="2:15" ht="15.75" thickBot="1" x14ac:dyDescent="0.3">
      <c r="B12" s="132" t="s">
        <v>43</v>
      </c>
      <c r="C12" s="133"/>
      <c r="D12" s="56">
        <f t="shared" ref="D12:M12" si="1">SUM(D5:D11)</f>
        <v>8400370</v>
      </c>
      <c r="E12" s="56">
        <f t="shared" si="1"/>
        <v>302</v>
      </c>
      <c r="F12" s="56">
        <f t="shared" si="1"/>
        <v>302</v>
      </c>
      <c r="G12" s="56">
        <f t="shared" si="1"/>
        <v>166</v>
      </c>
      <c r="H12" s="56">
        <f t="shared" si="1"/>
        <v>6623</v>
      </c>
      <c r="I12" s="56">
        <f t="shared" si="1"/>
        <v>0</v>
      </c>
      <c r="J12" s="56">
        <f t="shared" si="1"/>
        <v>0</v>
      </c>
      <c r="K12" s="56">
        <f t="shared" si="1"/>
        <v>4</v>
      </c>
      <c r="L12" s="56">
        <f t="shared" si="1"/>
        <v>22675</v>
      </c>
      <c r="M12" s="58">
        <f t="shared" si="1"/>
        <v>8416592</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B2:M2"/>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3"/>
  <sheetViews>
    <sheetView workbookViewId="0">
      <selection activeCell="J26" sqref="J26"/>
    </sheetView>
  </sheetViews>
  <sheetFormatPr defaultRowHeight="12.75" x14ac:dyDescent="0.2"/>
  <cols>
    <col min="2" max="10" width="16.140625" customWidth="1"/>
  </cols>
  <sheetData>
    <row r="1" spans="2:10" ht="13.5" thickBot="1" x14ac:dyDescent="0.25"/>
    <row r="2" spans="2:10" ht="25.5" x14ac:dyDescent="0.2">
      <c r="B2" s="86" t="s">
        <v>157</v>
      </c>
      <c r="C2" s="69" t="s">
        <v>162</v>
      </c>
      <c r="D2" s="69" t="s">
        <v>168</v>
      </c>
      <c r="E2" s="69" t="s">
        <v>171</v>
      </c>
      <c r="F2" s="69" t="s">
        <v>175</v>
      </c>
      <c r="G2" s="69" t="s">
        <v>179</v>
      </c>
      <c r="H2" s="69" t="s">
        <v>183</v>
      </c>
      <c r="I2" s="69" t="s">
        <v>187</v>
      </c>
      <c r="J2" s="70" t="s">
        <v>191</v>
      </c>
    </row>
    <row r="3" spans="2:10" ht="15.75" thickBot="1" x14ac:dyDescent="0.3">
      <c r="B3" s="87">
        <v>8314780</v>
      </c>
      <c r="C3" s="88">
        <v>8324769</v>
      </c>
      <c r="D3" s="88">
        <v>8330485</v>
      </c>
      <c r="E3" s="88">
        <v>8366240</v>
      </c>
      <c r="F3" s="88">
        <v>8375013</v>
      </c>
      <c r="G3" s="88">
        <v>8384475</v>
      </c>
      <c r="H3" s="88">
        <v>8391907</v>
      </c>
      <c r="I3" s="88">
        <v>8400370</v>
      </c>
      <c r="J3" s="89">
        <v>8416592</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6"/>
  <sheetViews>
    <sheetView workbookViewId="0">
      <selection activeCell="I25" sqref="I25"/>
    </sheetView>
  </sheetViews>
  <sheetFormatPr defaultRowHeight="12.75" x14ac:dyDescent="0.2"/>
  <cols>
    <col min="2" max="10" width="16.7109375" customWidth="1"/>
  </cols>
  <sheetData>
    <row r="1" spans="2:10" ht="13.5" thickBot="1" x14ac:dyDescent="0.25"/>
    <row r="2" spans="2:10" ht="25.5" x14ac:dyDescent="0.2">
      <c r="B2" s="86" t="s">
        <v>158</v>
      </c>
      <c r="C2" s="69" t="s">
        <v>163</v>
      </c>
      <c r="D2" s="69" t="s">
        <v>168</v>
      </c>
      <c r="E2" s="69" t="s">
        <v>171</v>
      </c>
      <c r="F2" s="69" t="s">
        <v>175</v>
      </c>
      <c r="G2" s="69" t="s">
        <v>179</v>
      </c>
      <c r="H2" s="69" t="s">
        <v>183</v>
      </c>
      <c r="I2" s="69" t="s">
        <v>187</v>
      </c>
      <c r="J2" s="70" t="s">
        <v>191</v>
      </c>
    </row>
    <row r="3" spans="2:10" ht="15.75" thickBot="1" x14ac:dyDescent="0.3">
      <c r="B3" s="87">
        <v>4373417</v>
      </c>
      <c r="C3" s="88">
        <v>4386318</v>
      </c>
      <c r="D3" s="88">
        <v>4395143</v>
      </c>
      <c r="E3" s="88">
        <v>4433879</v>
      </c>
      <c r="F3" s="88">
        <v>4445953</v>
      </c>
      <c r="G3" s="88">
        <v>4458786</v>
      </c>
      <c r="H3" s="88">
        <v>4470331</v>
      </c>
      <c r="I3" s="88">
        <v>4484326</v>
      </c>
      <c r="J3" s="89">
        <v>4507001</v>
      </c>
    </row>
    <row r="6" spans="2:10" x14ac:dyDescent="0.2">
      <c r="B6" s="4"/>
      <c r="C6" s="4"/>
      <c r="D6" s="4"/>
      <c r="E6" s="4"/>
      <c r="F6" s="4"/>
      <c r="G6" s="4"/>
      <c r="H6" s="4"/>
      <c r="I6" s="4"/>
      <c r="J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k_total_tec_0925</vt:lpstr>
      <vt:lpstr>regularizati_0925</vt:lpstr>
      <vt:lpstr>evolutie_rp_0925</vt:lpstr>
      <vt:lpstr>sume_euro_0925</vt:lpstr>
      <vt:lpstr>sume_euro_0925_graf</vt:lpstr>
      <vt:lpstr>evolutie_contrib_0925</vt:lpstr>
      <vt:lpstr>part_fonduri_0925</vt:lpstr>
      <vt:lpstr>evolutie_rp_0925_graf</vt:lpstr>
      <vt:lpstr>evolutie_aleatorii_0925_graf</vt:lpstr>
      <vt:lpstr>participanti_judete_0925</vt:lpstr>
      <vt:lpstr>participanti_jud_dom_0925</vt:lpstr>
      <vt:lpstr>conturi_goale_0925</vt:lpstr>
      <vt:lpstr>rp_sexe_0925</vt:lpstr>
      <vt:lpstr>Sheet2</vt:lpstr>
      <vt:lpstr>rp_varste_sexe_0925</vt:lpstr>
      <vt:lpstr>Sheet3</vt:lpstr>
      <vt:lpstr>evolutie_contrib_0925!Print_Area</vt:lpstr>
      <vt:lpstr>evolutie_rp_0925!Print_Area</vt:lpstr>
      <vt:lpstr>k_total_tec_0925!Print_Area</vt:lpstr>
      <vt:lpstr>part_fonduri_0925!Print_Area</vt:lpstr>
      <vt:lpstr>participanti_judete_0925!Print_Area</vt:lpstr>
      <vt:lpstr>rp_sexe_0925!Print_Area</vt:lpstr>
      <vt:lpstr>rp_varste_sexe_0925!Print_Area</vt:lpstr>
      <vt:lpstr>sume_euro_0925!Print_Area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2025-12-30T11:40:55Z</cp:lastPrinted>
  <dcterms:created xsi:type="dcterms:W3CDTF">2008-08-08T07:39:32Z</dcterms:created>
  <dcterms:modified xsi:type="dcterms:W3CDTF">2025-12-30T11:41:30Z</dcterms:modified>
</cp:coreProperties>
</file>