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E:\PORTAL_CRISTINA\PILONUL II\2025\octombrie 23\"/>
    </mc:Choice>
  </mc:AlternateContent>
  <xr:revisionPtr revIDLastSave="0" documentId="13_ncr:1_{3DC0B44F-1971-4EF9-A8F4-D0AFB1181111}" xr6:coauthVersionLast="47" xr6:coauthVersionMax="47" xr10:uidLastSave="{00000000-0000-0000-0000-000000000000}"/>
  <bookViews>
    <workbookView xWindow="-120" yWindow="-120" windowWidth="29040" windowHeight="15720" tabRatio="860" xr2:uid="{00000000-000D-0000-FFFF-FFFF00000000}"/>
  </bookViews>
  <sheets>
    <sheet name="k_total_tec_0825" sheetId="23" r:id="rId1"/>
    <sheet name="regularizati_0825" sheetId="31" r:id="rId2"/>
    <sheet name="evolutie_rp_0825" sheetId="1" r:id="rId3"/>
    <sheet name="sume_euro_0825" sheetId="15" r:id="rId4"/>
    <sheet name="sume_euro_0825_graf" sheetId="16" r:id="rId5"/>
    <sheet name="evolutie_contrib_0825" sheetId="25" r:id="rId6"/>
    <sheet name="part_fonduri_0825" sheetId="24" r:id="rId7"/>
    <sheet name="evolutie_rp_0825_graf" sheetId="13" r:id="rId8"/>
    <sheet name="evolutie_aleatorii_0825_graf" sheetId="14" r:id="rId9"/>
    <sheet name="participanti_judete_0825" sheetId="17" r:id="rId10"/>
    <sheet name="participanti_jud_dom_0825" sheetId="32" r:id="rId11"/>
    <sheet name="conturi_goale_0825" sheetId="30" r:id="rId12"/>
    <sheet name="rp_sexe_0825" sheetId="26" r:id="rId13"/>
    <sheet name="Sheet2" sheetId="34" r:id="rId14"/>
    <sheet name="rp_varste_sexe_0825" sheetId="28" r:id="rId15"/>
    <sheet name="Sheet1" sheetId="33" r:id="rId16"/>
  </sheets>
  <externalReferences>
    <externalReference r:id="rId17"/>
  </externalReferences>
  <definedNames>
    <definedName name="_xlnm.Print_Area" localSheetId="5">evolutie_contrib_0825!$B$2:$Z$13</definedName>
    <definedName name="_xlnm.Print_Area" localSheetId="2">evolutie_rp_0825!$B$2:$Z$12</definedName>
    <definedName name="_xlnm.Print_Area" localSheetId="0">k_total_tec_0825!$B$2:$K$16</definedName>
    <definedName name="_xlnm.Print_Area" localSheetId="6">part_fonduri_0825!$B$2:$M$12</definedName>
    <definedName name="_xlnm.Print_Area" localSheetId="9">participanti_judete_0825!$B$2:$E$48</definedName>
    <definedName name="_xlnm.Print_Area" localSheetId="12">rp_sexe_0825!$B$2:$F$12</definedName>
    <definedName name="_xlnm.Print_Area" localSheetId="14">rp_varste_sexe_0825!$B$2:$P$14</definedName>
    <definedName name="_xlnm.Print_Area" localSheetId="3">sume_euro_0825!$B$2:$HF$13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 i="15" l="1"/>
  <c r="L8" i="15"/>
  <c r="L9" i="15"/>
  <c r="L13" i="15"/>
  <c r="L10" i="15"/>
  <c r="L11" i="15"/>
  <c r="L12" i="15"/>
  <c r="L6" i="15"/>
  <c r="D48" i="17"/>
  <c r="E43" i="17" s="1"/>
  <c r="E23" i="17"/>
  <c r="M7" i="24"/>
  <c r="K12" i="25"/>
  <c r="K11" i="25"/>
  <c r="K10" i="25"/>
  <c r="K9" i="25"/>
  <c r="K8" i="25"/>
  <c r="K7" i="25"/>
  <c r="K6" i="25"/>
  <c r="K13" i="15"/>
  <c r="K12" i="1"/>
  <c r="H8" i="28"/>
  <c r="H9" i="28"/>
  <c r="H10" i="28"/>
  <c r="H11" i="28"/>
  <c r="H12" i="28"/>
  <c r="H13" i="28"/>
  <c r="G8" i="28"/>
  <c r="G9" i="28"/>
  <c r="G10" i="28"/>
  <c r="G11" i="28"/>
  <c r="G12" i="28"/>
  <c r="D12" i="28"/>
  <c r="G13" i="28"/>
  <c r="D13" i="28" s="1"/>
  <c r="F8" i="28"/>
  <c r="F9" i="28"/>
  <c r="F10" i="28"/>
  <c r="F11" i="28"/>
  <c r="F13" i="28"/>
  <c r="E8" i="28"/>
  <c r="E9" i="28"/>
  <c r="E10" i="28"/>
  <c r="E11" i="28"/>
  <c r="E12" i="28"/>
  <c r="E13" i="28"/>
  <c r="D6" i="26"/>
  <c r="D7" i="26"/>
  <c r="D8" i="26"/>
  <c r="D9" i="26"/>
  <c r="D10" i="26"/>
  <c r="D11" i="26"/>
  <c r="J12" i="25"/>
  <c r="J11" i="25"/>
  <c r="J10" i="25"/>
  <c r="J9" i="25"/>
  <c r="J8" i="25"/>
  <c r="J7" i="25"/>
  <c r="J6" i="25"/>
  <c r="J13" i="15"/>
  <c r="J12" i="1"/>
  <c r="E7" i="28"/>
  <c r="F7" i="28"/>
  <c r="G7" i="28"/>
  <c r="H7" i="28"/>
  <c r="I12" i="25"/>
  <c r="I11" i="25"/>
  <c r="I10" i="25"/>
  <c r="I9" i="25"/>
  <c r="I8" i="25"/>
  <c r="I7" i="25"/>
  <c r="I6" i="25"/>
  <c r="I13" i="15"/>
  <c r="I13" i="25"/>
  <c r="I12" i="1"/>
  <c r="H12" i="25"/>
  <c r="H11" i="25"/>
  <c r="H10" i="25"/>
  <c r="H9" i="25"/>
  <c r="H8" i="25"/>
  <c r="H7" i="25"/>
  <c r="H6" i="25"/>
  <c r="H13" i="15"/>
  <c r="H13" i="25" s="1"/>
  <c r="H12" i="1"/>
  <c r="G12" i="25"/>
  <c r="G11" i="25"/>
  <c r="G10" i="25"/>
  <c r="G9" i="25"/>
  <c r="G8" i="25"/>
  <c r="G7" i="25"/>
  <c r="G6" i="25"/>
  <c r="G13" i="15"/>
  <c r="G12" i="1"/>
  <c r="G13" i="25" s="1"/>
  <c r="F12" i="25"/>
  <c r="F11" i="25"/>
  <c r="F10" i="25"/>
  <c r="F9" i="25"/>
  <c r="F8" i="25"/>
  <c r="F7" i="25"/>
  <c r="F6" i="25"/>
  <c r="F13" i="15"/>
  <c r="F12" i="1"/>
  <c r="F13" i="25" s="1"/>
  <c r="E12" i="25"/>
  <c r="E11" i="25"/>
  <c r="E10" i="25"/>
  <c r="E9" i="25"/>
  <c r="E8" i="25"/>
  <c r="E7" i="25"/>
  <c r="E6" i="25"/>
  <c r="E13" i="15"/>
  <c r="E12" i="1"/>
  <c r="D12" i="25"/>
  <c r="D11" i="25"/>
  <c r="D10" i="25"/>
  <c r="D9" i="25"/>
  <c r="D8" i="25"/>
  <c r="D7" i="25"/>
  <c r="D6" i="25"/>
  <c r="D13" i="15"/>
  <c r="D12" i="1"/>
  <c r="F8" i="31"/>
  <c r="F9" i="31"/>
  <c r="F11" i="31"/>
  <c r="F12" i="31"/>
  <c r="F14" i="31"/>
  <c r="F15" i="31"/>
  <c r="F6" i="31"/>
  <c r="G20" i="31"/>
  <c r="H12" i="31" s="1"/>
  <c r="H6" i="31"/>
  <c r="I9" i="31"/>
  <c r="M5" i="24"/>
  <c r="M6" i="24"/>
  <c r="M8" i="24"/>
  <c r="M9" i="24"/>
  <c r="M10" i="24"/>
  <c r="M11" i="24"/>
  <c r="D53" i="32"/>
  <c r="J12" i="24"/>
  <c r="L12" i="24"/>
  <c r="K12" i="24"/>
  <c r="F13" i="23"/>
  <c r="K14" i="28"/>
  <c r="O14" i="28"/>
  <c r="K7" i="23"/>
  <c r="K8" i="23"/>
  <c r="K9" i="23"/>
  <c r="K10" i="23"/>
  <c r="K11" i="23"/>
  <c r="K12" i="23"/>
  <c r="K6" i="23"/>
  <c r="I6" i="23"/>
  <c r="I7" i="23"/>
  <c r="I8" i="23"/>
  <c r="I9" i="23"/>
  <c r="I10" i="23"/>
  <c r="I11" i="23"/>
  <c r="I12" i="23"/>
  <c r="D12" i="24"/>
  <c r="E13" i="23"/>
  <c r="D13" i="23"/>
  <c r="D5" i="26"/>
  <c r="E12" i="26"/>
  <c r="F12" i="26"/>
  <c r="K20" i="31"/>
  <c r="J20" i="31"/>
  <c r="D20" i="31"/>
  <c r="F20" i="31" s="1"/>
  <c r="E20" i="31"/>
  <c r="C19" i="31"/>
  <c r="B19" i="31"/>
  <c r="C18" i="31"/>
  <c r="B18" i="31"/>
  <c r="C17" i="31"/>
  <c r="B17" i="31"/>
  <c r="C16" i="31"/>
  <c r="B16" i="31"/>
  <c r="I15" i="31"/>
  <c r="C14" i="31"/>
  <c r="C13" i="31"/>
  <c r="B13" i="31"/>
  <c r="C12" i="31"/>
  <c r="C11" i="31"/>
  <c r="C10" i="31"/>
  <c r="B10" i="31"/>
  <c r="C9" i="31"/>
  <c r="I8" i="31"/>
  <c r="C8" i="31"/>
  <c r="C7" i="31"/>
  <c r="B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B7" i="15"/>
  <c r="H20" i="31"/>
  <c r="E11" i="17"/>
  <c r="E9" i="17"/>
  <c r="E47" i="17"/>
  <c r="E41" i="17"/>
  <c r="E12" i="17"/>
  <c r="E31" i="17"/>
  <c r="E19" i="17"/>
  <c r="E33" i="17"/>
  <c r="E13" i="17"/>
  <c r="E17" i="17"/>
  <c r="E42" i="17"/>
  <c r="B6" i="24"/>
  <c r="B8" i="28"/>
  <c r="B6" i="26"/>
  <c r="B7" i="25"/>
  <c r="B6" i="1"/>
  <c r="B7" i="1"/>
  <c r="B8" i="15"/>
  <c r="B7" i="24"/>
  <c r="B8" i="25"/>
  <c r="B8" i="24"/>
  <c r="B8" i="1"/>
  <c r="B9" i="25"/>
  <c r="B8" i="26"/>
  <c r="B9" i="15"/>
  <c r="B10" i="28"/>
  <c r="B9" i="26"/>
  <c r="B9" i="1"/>
  <c r="B9" i="24"/>
  <c r="B10" i="25"/>
  <c r="B11" i="28"/>
  <c r="B10" i="15"/>
  <c r="B10" i="24"/>
  <c r="B10" i="1"/>
  <c r="B11" i="15"/>
  <c r="B10" i="26"/>
  <c r="B11" i="25"/>
  <c r="B12" i="28"/>
  <c r="B12" i="15"/>
  <c r="B13" i="28"/>
  <c r="B11" i="24"/>
  <c r="B11" i="26"/>
  <c r="B12" i="25"/>
  <c r="B11" i="1"/>
  <c r="D11" i="28" l="1"/>
  <c r="D10" i="28"/>
  <c r="D9" i="28"/>
  <c r="H14" i="28"/>
  <c r="G14" i="28"/>
  <c r="F14" i="28"/>
  <c r="D12" i="26"/>
  <c r="E44" i="17"/>
  <c r="E21" i="17"/>
  <c r="E25" i="17"/>
  <c r="M12" i="24"/>
  <c r="E13" i="25"/>
  <c r="K13" i="25"/>
  <c r="H11" i="31"/>
  <c r="H14" i="31"/>
  <c r="H8" i="31"/>
  <c r="K13" i="23"/>
  <c r="I13" i="23"/>
  <c r="D8" i="28"/>
  <c r="E14" i="28"/>
  <c r="D7" i="28"/>
  <c r="D14" i="28" s="1"/>
  <c r="E15" i="17"/>
  <c r="E26" i="17"/>
  <c r="E35" i="17"/>
  <c r="E14" i="17"/>
  <c r="E48" i="17"/>
  <c r="E34" i="17"/>
  <c r="E46" i="17"/>
  <c r="E18" i="17"/>
  <c r="E40" i="17"/>
  <c r="E32" i="17"/>
  <c r="E28" i="17"/>
  <c r="E16" i="17"/>
  <c r="E36" i="17"/>
  <c r="E7" i="17"/>
  <c r="E39" i="17"/>
  <c r="E5" i="17"/>
  <c r="E6" i="17"/>
  <c r="E8" i="17"/>
  <c r="E20" i="17"/>
  <c r="E30" i="17"/>
  <c r="E22" i="17"/>
  <c r="E10" i="17"/>
  <c r="E37" i="17"/>
  <c r="E27" i="17"/>
  <c r="E38" i="17"/>
  <c r="E45" i="17"/>
  <c r="E24" i="17"/>
  <c r="E29" i="17"/>
  <c r="J13" i="25"/>
  <c r="D13" i="25"/>
  <c r="H7" i="31"/>
  <c r="H9" i="31"/>
  <c r="H15" i="31"/>
  <c r="I20" i="31"/>
</calcChain>
</file>

<file path=xl/sharedStrings.xml><?xml version="1.0" encoding="utf-8"?>
<sst xmlns="http://schemas.openxmlformats.org/spreadsheetml/2006/main" count="402" uniqueCount="226">
  <si>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</si>
  <si>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</si>
  <si>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</si>
  <si>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</si>
  <si>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</si>
  <si>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</si>
  <si>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</si>
  <si>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</si>
  <si>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</si>
  <si>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</si>
  <si>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</si>
  <si>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</si>
  <si>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</si>
  <si>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</si>
  <si>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</si>
  <si>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</si>
  <si>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</si>
  <si>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</si>
  <si>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</si>
  <si>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</si>
  <si>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</si>
  <si>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</si>
  <si>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</si>
  <si>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</si>
  <si>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</si>
  <si>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</si>
  <si>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</si>
  <si>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</si>
  <si>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</si>
  <si>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</si>
  <si>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</si>
  <si>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</si>
  <si>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</si>
  <si>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</si>
  <si>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</si>
  <si>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</si>
  <si>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</si>
  <si>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</si>
  <si>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</si>
  <si>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</si>
  <si>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</si>
  <si>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</si>
  <si>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</si>
  <si>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</si>
  <si>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</si>
  <si>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</si>
  <si>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</si>
  <si>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</si>
  <si>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</si>
  <si>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</si>
  <si>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</si>
  <si>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</si>
  <si>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</si>
  <si>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</si>
  <si>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</si>
  <si>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</si>
  <si>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</si>
  <si>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</si>
  <si>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</si>
  <si>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</si>
  <si>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</si>
  <si>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</si>
  <si>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</si>
  <si>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</si>
  <si>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</si>
  <si>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</si>
  <si>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</si>
  <si>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</si>
  <si>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</si>
  <si>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</si>
  <si>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</si>
  <si>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</si>
  <si>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</si>
  <si>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</si>
  <si>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</si>
  <si>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</si>
  <si>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</si>
  <si>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</si>
  <si>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</si>
  <si>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</si>
  <si>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</si>
  <si>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</si>
  <si>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</si>
  <si>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</si>
  <si>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</si>
  <si>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</si>
  <si>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</si>
  <si>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</si>
  <si>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</si>
  <si>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</si>
  <si>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</si>
  <si>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</si>
  <si>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</si>
  <si>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</si>
  <si>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</si>
  <si>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</si>
  <si>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</si>
  <si>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</si>
  <si>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</si>
  <si>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</si>
  <si>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</si>
  <si>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</si>
  <si>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</si>
  <si>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</si>
  <si>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</si>
  <si>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</si>
  <si>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</si>
  <si>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</si>
  <si>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</si>
  <si>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</si>
  <si>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</si>
  <si>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</si>
  <si>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</si>
  <si>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</si>
  <si>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</si>
  <si>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</si>
  <si>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</si>
  <si>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</si>
  <si>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</si>
  <si>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</si>
  <si>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</si>
  <si>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</si>
  <si>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</si>
  <si>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</si>
  <si>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</si>
  <si>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</si>
  <si>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</si>
  <si>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</si>
  <si>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</si>
  <si>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</si>
  <si>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</si>
  <si>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</si>
  <si>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</si>
  <si>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</si>
  <si>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</si>
  <si>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</si>
  <si>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</si>
  <si>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</si>
  <si>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</si>
  <si>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</si>
  <si>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</si>
  <si>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</si>
  <si>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</si>
  <si>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</si>
  <si>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</si>
  <si>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</si>
  <si>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</si>
  <si>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</si>
  <si>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</si>
  <si>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</si>
  <si>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</si>
  <si>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</si>
  <si>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</si>
  <si>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</si>
  <si>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</si>
  <si>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</si>
  <si>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</si>
  <si>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2025</t>
  </si>
  <si>
    <t>IANUARIE  2025</t>
  </si>
  <si>
    <t>ianuarie 2025</t>
  </si>
  <si>
    <t xml:space="preserve">1Euro 4,9774 BNR (18/03/2025)              </t>
  </si>
  <si>
    <t>Ianuarie 2025</t>
  </si>
  <si>
    <t xml:space="preserve">1Euro 4,9774 BNR 18/03/2025)              </t>
  </si>
  <si>
    <t>FEBRUARIE 2025</t>
  </si>
  <si>
    <t>FEBRUARIE  2025</t>
  </si>
  <si>
    <t>februarie 2025</t>
  </si>
  <si>
    <t xml:space="preserve">1Euro 4,9775 BNR (16/04/2025)              </t>
  </si>
  <si>
    <t xml:space="preserve">1Euro 4,9775 BNR 16/04/2025)              </t>
  </si>
  <si>
    <t>Februarie 2025</t>
  </si>
  <si>
    <t>Martie 2025</t>
  </si>
  <si>
    <t>MARTIE 2025</t>
  </si>
  <si>
    <t>martie 2025</t>
  </si>
  <si>
    <t xml:space="preserve">1Euro 5,1033 BNR (16/05/2025)              </t>
  </si>
  <si>
    <t xml:space="preserve">1Euro 5,1033 BNR 16/05/2025)              </t>
  </si>
  <si>
    <t>APRILIE 2025</t>
  </si>
  <si>
    <t>Aprilie 2025</t>
  </si>
  <si>
    <t>aprilie 2025</t>
  </si>
  <si>
    <t xml:space="preserve">1Euro 5,0325 BNR (18/06/2025)              </t>
  </si>
  <si>
    <t xml:space="preserve">1Euro 5,0325 BNR 18/06/2025)              </t>
  </si>
  <si>
    <t>MAI 2025</t>
  </si>
  <si>
    <t>mai 2025</t>
  </si>
  <si>
    <t xml:space="preserve">1Euro 5,0736 BNR (18/07/2025)              </t>
  </si>
  <si>
    <t>Mai 2025</t>
  </si>
  <si>
    <t xml:space="preserve">1Euro 5,0736 BNR 18/07/2025)              </t>
  </si>
  <si>
    <t>IUNIE 2025</t>
  </si>
  <si>
    <t xml:space="preserve">1Euro 5,0588 BNR (18/08/2025)              </t>
  </si>
  <si>
    <t>Iunie 2025</t>
  </si>
  <si>
    <t xml:space="preserve">1Euro 5,0588 BNR 18/08/2025)              </t>
  </si>
  <si>
    <t>iunie 2025</t>
  </si>
  <si>
    <t>IULIE 2025</t>
  </si>
  <si>
    <t>iulie 2025</t>
  </si>
  <si>
    <t>Iulie 2025</t>
  </si>
  <si>
    <t xml:space="preserve">1Euro 5,0695 BNR 18/09/2025)              </t>
  </si>
  <si>
    <t>(BNR 17/10/2025)</t>
  </si>
  <si>
    <t>AUGUST 2025</t>
  </si>
  <si>
    <t>August 2025</t>
  </si>
  <si>
    <t xml:space="preserve">1Euro 5,0889 BNR 17/10/2025)              </t>
  </si>
  <si>
    <t>Numar participanti in Registrul Participantilor la luna de referinta  IULIE 2025</t>
  </si>
  <si>
    <t>Transferuri validate catre alte fonduri la luna de referinta AUGUST 2025</t>
  </si>
  <si>
    <t>Transferuri validate de la alte fonduri la luna de referinta AUGUST 2025</t>
  </si>
  <si>
    <t>Acte aderare validate pentru luna de referinta AUGUST 2025</t>
  </si>
  <si>
    <t>Asigurati repartizati aleatoriu la luna de referinta AUGUST 2025</t>
  </si>
  <si>
    <t>Numar participanti in Registrul participantilor dupa repartizarea aleatorie la luna de referinta   AUGUST 2025</t>
  </si>
  <si>
    <t>august 2025</t>
  </si>
  <si>
    <t>Numar de participanti pentru care se fac viramente in luna de referinta AUGUST 2025</t>
  </si>
  <si>
    <t>Situatie centralizatoare
privind numarul participantilor si contributiile virate la fondurile de pensii administrate privat
aferente lunii de referinta 
AUGUST 2025</t>
  </si>
  <si>
    <t>1 EUR</t>
  </si>
  <si>
    <r>
      <t xml:space="preserve">din care, Numar participanti pentru care s-au efectuat regularizari prin actualizarea cu datele primite de la angajatori </t>
    </r>
    <r>
      <rPr>
        <b/>
        <sz val="10"/>
        <color rgb="FFFF0000"/>
        <rFont val="Arial"/>
        <family val="2"/>
      </rPr>
      <t>(*)</t>
    </r>
  </si>
  <si>
    <r>
      <t xml:space="preserve">Numar participanti cu contributii restante de la luni anterioare, virate la luna de referinta </t>
    </r>
    <r>
      <rPr>
        <b/>
        <sz val="10"/>
        <color rgb="FFFF0000"/>
        <rFont val="Arial"/>
        <family val="2"/>
      </rPr>
      <t>(**)</t>
    </r>
  </si>
  <si>
    <r>
      <t xml:space="preserve">Numar participanti cu contributii achitate in plus la luni anterioare, regularizate la luna de referinta </t>
    </r>
    <r>
      <rPr>
        <b/>
        <sz val="10"/>
        <color rgb="FFFF000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</si>
  <si>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</si>
  <si>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AUGUST 2025</t>
  </si>
  <si>
    <t>Situatie centralizatoare                
privind valoarea in Euro a viramentelor catre fondurile de pensii administrate privat 
aferente lunilor de referinta 
IANUARIE 2024 - AUGUST 2025</t>
  </si>
  <si>
    <t xml:space="preserve">1Euro 5,0695 
BNR (18/09/2025)              </t>
  </si>
  <si>
    <t xml:space="preserve">1Euro 5,0889 
BNR (17/10/2025)              </t>
  </si>
  <si>
    <t>Situatie centralizatoare               
privind evolutia contributiei medii in Euro la pilonul II a participantilor pana la luna de referinta 
AUGUST 2025</t>
  </si>
  <si>
    <t xml:space="preserve">1Euro 5,0325 
BNR 18/06/2025)              </t>
  </si>
  <si>
    <t xml:space="preserve">1Euro 5,0736 
BNR 18/07/2025)              </t>
  </si>
  <si>
    <t xml:space="preserve">1Euro 5,0588 
BNR 18/08/2025)              </t>
  </si>
  <si>
    <t xml:space="preserve">1Euro 5,0889 
BNR 17/10/2025)              </t>
  </si>
  <si>
    <t>Situatie centralizatoare               
privind evolutia contributiei medii in Euro la pilonul II a participantilor pana la luna de referinta
 AUGUST 2025</t>
  </si>
  <si>
    <t>Situatie centralizatoare           
privind repartizarea participantilor dupa judetul 
angajatorului la luna de referinta 
AUGUST 2025</t>
  </si>
  <si>
    <t>Situatie centralizatoare privind repartizarea participantilor
 dupa judetul de domiciliu pentru care se fac viramente 
la luna de referinta 
AUGUST 2025</t>
  </si>
  <si>
    <t>Situatie centralizatoare privind numarul de participanti  
care nu figurează cu declaraţii depuse 
in sistemul public de pensii</t>
  </si>
  <si>
    <t>Situatie centralizatoare    
privind repartizarea pe sexe a participantilor    
aferente lunii de referinta 
AUGUST 2025</t>
  </si>
  <si>
    <t>Situatie centralizatoare              
privind repartizarea pe sexe si varste a participantilor              
aferente lunii de referinta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</si>
</sst>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family val="2"/>
    </font>
    <font>
      <b/>
      <sz val="14"/>
      <name val="Arial"/>
      <family val="2"/>
    </font>
    <font>
      <sz val="14"/>
      <name val="Arial"/>
      <family val="2"/>
    </font>
    <font>
      <sz val="10"/>
      <name val="Arial"/>
      <family val="2"/>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family val="2"/>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rgb="FFFF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40"/>
        <bgColor indexed="64"/>
      </patternFill>
    </fill>
    <fill>
      <patternFill patternType="solid">
        <fgColor indexed="9"/>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s>
  <borders count="1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8">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1" borderId="2" xfId="0" applyFont="1" applyFill="1" applyBorder="1" applyAlignment="1">
      <alignment horizontal="center" vertical="center" wrapText="1"/>
    </xf>
    <xf numFmtId="3" fontId="6" fillId="0" borderId="2" xfId="0" applyNumberFormat="1" applyFont="1" applyBorder="1"/>
    <xf numFmtId="3" fontId="6" fillId="0" borderId="4" xfId="0" applyNumberFormat="1" applyFont="1" applyBorder="1"/>
    <xf numFmtId="0" fontId="10" fillId="0" borderId="0" xfId="0" applyFont="1"/>
    <xf numFmtId="4" fontId="0" fillId="0" borderId="0" xfId="0" applyNumberFormat="1"/>
    <xf numFmtId="4" fontId="5" fillId="0" borderId="0" xfId="0" applyNumberFormat="1" applyFont="1" applyBorder="1"/>
    <xf numFmtId="0" fontId="20" fillId="0" borderId="0" xfId="26" applyFont="1"/>
    <xf numFmtId="3" fontId="4" fillId="0" borderId="0" xfId="0" applyNumberFormat="1" applyFont="1" applyBorder="1"/>
    <xf numFmtId="3" fontId="0" fillId="0" borderId="0" xfId="0" applyNumberFormat="1" applyBorder="1"/>
    <xf numFmtId="2" fontId="0" fillId="0" borderId="0" xfId="0" applyNumberFormat="1"/>
    <xf numFmtId="0" fontId="13" fillId="0" borderId="2"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19" fillId="23" borderId="3" xfId="0" applyFont="1" applyFill="1" applyBorder="1" applyAlignment="1">
      <alignment horizontal="center" vertical="center" wrapText="1"/>
    </xf>
    <xf numFmtId="0" fontId="13" fillId="20" borderId="4" xfId="0" applyFont="1" applyFill="1" applyBorder="1" applyAlignment="1">
      <alignment horizontal="center" vertical="center" wrapText="1"/>
    </xf>
    <xf numFmtId="3" fontId="3" fillId="0" borderId="0" xfId="26" applyNumberFormat="1" applyFont="1"/>
    <xf numFmtId="0" fontId="0" fillId="22" borderId="0" xfId="0" applyFill="1"/>
    <xf numFmtId="3" fontId="10" fillId="0" borderId="0" xfId="0" applyNumberFormat="1" applyFont="1"/>
    <xf numFmtId="0" fontId="2" fillId="21" borderId="3" xfId="0" applyFont="1" applyFill="1" applyBorder="1" applyAlignment="1">
      <alignment horizontal="center" vertical="center" wrapText="1"/>
    </xf>
    <xf numFmtId="3" fontId="13" fillId="20" borderId="2"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14" fillId="0" borderId="2" xfId="0" applyFont="1" applyBorder="1" applyAlignment="1">
      <alignment horizontal="left"/>
    </xf>
    <xf numFmtId="3" fontId="14" fillId="0" borderId="2" xfId="0" applyNumberFormat="1" applyFont="1" applyBorder="1"/>
    <xf numFmtId="3" fontId="14" fillId="0" borderId="4" xfId="0" applyNumberFormat="1" applyFont="1" applyBorder="1"/>
    <xf numFmtId="0" fontId="14" fillId="0" borderId="3" xfId="0" quotePrefix="1" applyFont="1" applyBorder="1" applyAlignment="1">
      <alignment horizontal="center"/>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9" fillId="0" borderId="0" xfId="0" applyFont="1"/>
    <xf numFmtId="0" fontId="12" fillId="24" borderId="2" xfId="0" applyFont="1" applyFill="1" applyBorder="1" applyAlignment="1">
      <alignment horizontal="center" vertical="center" wrapText="1"/>
    </xf>
    <xf numFmtId="0" fontId="14" fillId="24" borderId="6" xfId="0" applyFont="1" applyFill="1" applyBorder="1" applyAlignment="1">
      <alignment horizontal="centerContinuous"/>
    </xf>
    <xf numFmtId="0" fontId="14" fillId="24" borderId="7" xfId="0" applyFont="1" applyFill="1" applyBorder="1" applyAlignment="1">
      <alignment horizontal="centerContinuous"/>
    </xf>
    <xf numFmtId="3" fontId="14" fillId="24" borderId="7" xfId="0" applyNumberFormat="1" applyFont="1" applyFill="1" applyBorder="1"/>
    <xf numFmtId="3" fontId="14" fillId="24" borderId="8" xfId="0" applyNumberFormat="1" applyFont="1" applyFill="1" applyBorder="1"/>
    <xf numFmtId="0" fontId="12" fillId="25" borderId="3"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4" xfId="0" applyNumberFormat="1" applyFont="1" applyFill="1" applyBorder="1"/>
    <xf numFmtId="0" fontId="12" fillId="25" borderId="3" xfId="0" quotePrefix="1" applyFont="1" applyFill="1" applyBorder="1" applyAlignment="1">
      <alignment horizontal="center"/>
    </xf>
    <xf numFmtId="0" fontId="12" fillId="25" borderId="2" xfId="0" applyFont="1" applyFill="1" applyBorder="1" applyAlignment="1">
      <alignment horizontal="left"/>
    </xf>
    <xf numFmtId="10" fontId="14" fillId="0" borderId="2" xfId="0" applyNumberFormat="1" applyFont="1" applyBorder="1"/>
    <xf numFmtId="0" fontId="12" fillId="24" borderId="4" xfId="0" applyFont="1" applyFill="1" applyBorder="1" applyAlignment="1">
      <alignment horizontal="center" vertical="center" wrapText="1"/>
    </xf>
    <xf numFmtId="10" fontId="14" fillId="24" borderId="7" xfId="0" applyNumberFormat="1" applyFont="1" applyFill="1" applyBorder="1"/>
    <xf numFmtId="10" fontId="14" fillId="25" borderId="2" xfId="0" applyNumberFormat="1" applyFont="1" applyFill="1" applyBorder="1"/>
    <xf numFmtId="0" fontId="14" fillId="25" borderId="2" xfId="0" applyFont="1" applyFill="1" applyBorder="1"/>
    <xf numFmtId="0" fontId="14" fillId="25" borderId="4" xfId="0" applyFont="1" applyFill="1" applyBorder="1"/>
    <xf numFmtId="3" fontId="14" fillId="24" borderId="7" xfId="0" applyNumberFormat="1" applyFont="1" applyFill="1" applyBorder="1" applyAlignment="1">
      <alignment horizontal="right"/>
    </xf>
    <xf numFmtId="3" fontId="14" fillId="24" borderId="8" xfId="0" applyNumberFormat="1" applyFont="1" applyFill="1" applyBorder="1" applyAlignment="1">
      <alignment horizontal="right"/>
    </xf>
    <xf numFmtId="0" fontId="21" fillId="24" borderId="2" xfId="0" applyFont="1" applyFill="1" applyBorder="1" applyAlignment="1">
      <alignment vertical="center" wrapText="1"/>
    </xf>
    <xf numFmtId="0" fontId="0" fillId="0" borderId="10" xfId="0" applyBorder="1"/>
    <xf numFmtId="0" fontId="0" fillId="0" borderId="6" xfId="0" applyBorder="1"/>
    <xf numFmtId="0" fontId="12" fillId="24" borderId="3" xfId="0" applyFont="1" applyFill="1" applyBorder="1"/>
    <xf numFmtId="164" fontId="14" fillId="25" borderId="2" xfId="0" applyNumberFormat="1" applyFont="1" applyFill="1" applyBorder="1"/>
    <xf numFmtId="164" fontId="14" fillId="25" borderId="4" xfId="0" applyNumberFormat="1" applyFont="1" applyFill="1" applyBorder="1"/>
    <xf numFmtId="0" fontId="21" fillId="24" borderId="7" xfId="0" applyFont="1" applyFill="1" applyBorder="1" applyAlignment="1">
      <alignment vertical="center" wrapText="1"/>
    </xf>
    <xf numFmtId="0" fontId="21" fillId="24" borderId="8" xfId="0" applyFont="1" applyFill="1" applyBorder="1" applyAlignment="1">
      <alignment vertical="center" wrapText="1"/>
    </xf>
    <xf numFmtId="17" fontId="12" fillId="24" borderId="12" xfId="0" quotePrefix="1" applyNumberFormat="1" applyFont="1" applyFill="1" applyBorder="1" applyAlignment="1">
      <alignment horizontal="center" vertical="center" wrapText="1"/>
    </xf>
    <xf numFmtId="17" fontId="12" fillId="24" borderId="9" xfId="0" quotePrefix="1" applyNumberFormat="1" applyFont="1" applyFill="1" applyBorder="1" applyAlignment="1">
      <alignment horizontal="center" vertical="center" wrapText="1"/>
    </xf>
    <xf numFmtId="0" fontId="21" fillId="24" borderId="4" xfId="0" applyFont="1" applyFill="1" applyBorder="1" applyAlignment="1">
      <alignment vertical="center" wrapText="1"/>
    </xf>
    <xf numFmtId="2" fontId="14" fillId="24" borderId="7" xfId="0" applyNumberFormat="1" applyFont="1" applyFill="1" applyBorder="1" applyAlignment="1">
      <alignment horizontal="center"/>
    </xf>
    <xf numFmtId="2" fontId="14" fillId="24" borderId="8"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4" xfId="0" applyNumberFormat="1" applyFont="1" applyFill="1" applyBorder="1" applyAlignment="1">
      <alignment horizontal="center"/>
    </xf>
    <xf numFmtId="3" fontId="3" fillId="0" borderId="0" xfId="0" applyNumberFormat="1" applyFont="1" applyFill="1" applyBorder="1"/>
    <xf numFmtId="3" fontId="3" fillId="22" borderId="0" xfId="0" applyNumberFormat="1" applyFont="1" applyFill="1" applyBorder="1"/>
    <xf numFmtId="17" fontId="12" fillId="24" borderId="10" xfId="0" quotePrefix="1" applyNumberFormat="1" applyFont="1" applyFill="1" applyBorder="1" applyAlignment="1">
      <alignment horizontal="center" vertical="center" wrapText="1"/>
    </xf>
    <xf numFmtId="3" fontId="14" fillId="25" borderId="6" xfId="0" applyNumberFormat="1" applyFont="1" applyFill="1" applyBorder="1"/>
    <xf numFmtId="3" fontId="14" fillId="25" borderId="7" xfId="0" applyNumberFormat="1" applyFont="1" applyFill="1" applyBorder="1"/>
    <xf numFmtId="3" fontId="14" fillId="25" borderId="8" xfId="0" applyNumberFormat="1" applyFont="1" applyFill="1" applyBorder="1"/>
    <xf numFmtId="0" fontId="12" fillId="24" borderId="3" xfId="26" applyFont="1" applyFill="1" applyBorder="1" applyAlignment="1">
      <alignment horizontal="center"/>
    </xf>
    <xf numFmtId="0" fontId="12" fillId="24" borderId="2" xfId="26" applyFont="1" applyFill="1" applyBorder="1" applyAlignment="1">
      <alignment horizontal="center"/>
    </xf>
    <xf numFmtId="10" fontId="12" fillId="24" borderId="4" xfId="26" applyNumberFormat="1" applyFont="1" applyFill="1" applyBorder="1" applyAlignment="1">
      <alignment horizontal="center"/>
    </xf>
    <xf numFmtId="0" fontId="14" fillId="24" borderId="6" xfId="26" applyFont="1" applyFill="1" applyBorder="1"/>
    <xf numFmtId="0" fontId="14" fillId="24" borderId="7" xfId="26" applyFont="1" applyFill="1" applyBorder="1"/>
    <xf numFmtId="10" fontId="14" fillId="24" borderId="8" xfId="26" applyNumberFormat="1" applyFont="1" applyFill="1" applyBorder="1"/>
    <xf numFmtId="0" fontId="12" fillId="25" borderId="3" xfId="26" applyFont="1" applyFill="1" applyBorder="1"/>
    <xf numFmtId="0" fontId="12" fillId="25" borderId="2" xfId="26" applyFont="1" applyFill="1" applyBorder="1"/>
    <xf numFmtId="10" fontId="14" fillId="25" borderId="4" xfId="26" applyNumberFormat="1" applyFont="1" applyFill="1" applyBorder="1"/>
    <xf numFmtId="0" fontId="12" fillId="24" borderId="4" xfId="26" applyFont="1" applyFill="1" applyBorder="1" applyAlignment="1">
      <alignment horizontal="center" vertical="center" wrapText="1"/>
    </xf>
    <xf numFmtId="0" fontId="12" fillId="24" borderId="4" xfId="26" applyFont="1" applyFill="1" applyBorder="1" applyAlignment="1">
      <alignment horizontal="center"/>
    </xf>
    <xf numFmtId="3" fontId="14" fillId="24" borderId="8" xfId="25" applyNumberFormat="1" applyFont="1" applyFill="1" applyBorder="1"/>
    <xf numFmtId="3" fontId="14" fillId="25" borderId="4" xfId="25" applyNumberFormat="1" applyFont="1" applyFill="1" applyBorder="1"/>
    <xf numFmtId="0" fontId="12" fillId="25" borderId="3" xfId="26" applyFont="1" applyFill="1" applyBorder="1" applyAlignment="1">
      <alignment horizontal="left"/>
    </xf>
    <xf numFmtId="0" fontId="12" fillId="25" borderId="2" xfId="26" applyFont="1" applyFill="1" applyBorder="1" applyAlignment="1">
      <alignment horizontal="left"/>
    </xf>
    <xf numFmtId="17" fontId="14" fillId="25" borderId="3" xfId="0" quotePrefix="1" applyNumberFormat="1" applyFont="1" applyFill="1" applyBorder="1"/>
    <xf numFmtId="17" fontId="14" fillId="25" borderId="6" xfId="0" quotePrefix="1" applyNumberFormat="1" applyFont="1" applyFill="1" applyBorder="1"/>
    <xf numFmtId="3" fontId="12" fillId="24" borderId="2"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3" fontId="12" fillId="24" borderId="4" xfId="0" applyNumberFormat="1" applyFont="1" applyFill="1" applyBorder="1" applyAlignment="1">
      <alignment horizontal="center" vertical="center" wrapText="1"/>
    </xf>
    <xf numFmtId="0" fontId="12" fillId="24" borderId="10" xfId="0" applyFont="1" applyFill="1" applyBorder="1" applyAlignment="1">
      <alignment horizontal="center" vertical="center" wrapText="1"/>
    </xf>
    <xf numFmtId="0" fontId="12" fillId="24" borderId="12" xfId="0" applyFont="1" applyFill="1" applyBorder="1" applyAlignment="1">
      <alignment horizontal="center" vertical="center"/>
    </xf>
    <xf numFmtId="0" fontId="12" fillId="24" borderId="9" xfId="0" applyFont="1" applyFill="1" applyBorder="1" applyAlignment="1">
      <alignment horizontal="center" vertical="center"/>
    </xf>
    <xf numFmtId="0" fontId="12" fillId="24" borderId="3" xfId="0" applyFont="1" applyFill="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wrapText="1"/>
    </xf>
    <xf numFmtId="0" fontId="7" fillId="0" borderId="0" xfId="0" applyFont="1" applyAlignment="1">
      <alignment horizontal="left"/>
    </xf>
    <xf numFmtId="0" fontId="7" fillId="0" borderId="0" xfId="0" applyNumberFormat="1" applyFont="1" applyAlignment="1">
      <alignment horizontal="left" vertical="top" wrapText="1"/>
    </xf>
    <xf numFmtId="0" fontId="12" fillId="24" borderId="4" xfId="0"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17" fontId="12" fillId="24" borderId="4" xfId="0" quotePrefix="1" applyNumberFormat="1" applyFont="1" applyFill="1" applyBorder="1" applyAlignment="1">
      <alignment horizontal="center" vertical="center" wrapText="1"/>
    </xf>
    <xf numFmtId="0" fontId="14" fillId="24" borderId="6" xfId="0" applyFont="1" applyFill="1" applyBorder="1" applyAlignment="1">
      <alignment horizontal="center"/>
    </xf>
    <xf numFmtId="0" fontId="14" fillId="24" borderId="7" xfId="0" applyFont="1" applyFill="1" applyBorder="1" applyAlignment="1">
      <alignment horizontal="center"/>
    </xf>
    <xf numFmtId="0" fontId="12" fillId="24" borderId="2" xfId="0" quotePrefix="1"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24" borderId="4"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12" fillId="24" borderId="3" xfId="26" applyFont="1" applyFill="1" applyBorder="1" applyAlignment="1">
      <alignment horizontal="center"/>
    </xf>
    <xf numFmtId="0" fontId="12" fillId="24" borderId="2" xfId="26" applyFont="1" applyFill="1" applyBorder="1" applyAlignment="1">
      <alignment horizontal="center"/>
    </xf>
    <xf numFmtId="0" fontId="12" fillId="24" borderId="4" xfId="26" applyFont="1" applyFill="1" applyBorder="1" applyAlignment="1">
      <alignment horizontal="center"/>
    </xf>
    <xf numFmtId="0" fontId="12" fillId="24" borderId="10" xfId="26" applyFont="1" applyFill="1" applyBorder="1" applyAlignment="1">
      <alignment horizontal="center" vertical="center" wrapText="1"/>
    </xf>
    <xf numFmtId="0" fontId="12" fillId="24" borderId="12" xfId="26" applyFont="1" applyFill="1" applyBorder="1" applyAlignment="1">
      <alignment horizontal="center" vertical="center"/>
    </xf>
    <xf numFmtId="0" fontId="12" fillId="24" borderId="9" xfId="26" applyFont="1" applyFill="1" applyBorder="1" applyAlignment="1">
      <alignment horizontal="center" vertical="center"/>
    </xf>
    <xf numFmtId="0" fontId="12" fillId="24" borderId="3"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10" xfId="25" applyFont="1" applyFill="1" applyBorder="1" applyAlignment="1">
      <alignment horizontal="center" vertical="center" wrapText="1"/>
    </xf>
    <xf numFmtId="0" fontId="12" fillId="24" borderId="12" xfId="25" applyFont="1" applyFill="1" applyBorder="1" applyAlignment="1">
      <alignment horizontal="center" vertical="center"/>
    </xf>
    <xf numFmtId="0" fontId="12" fillId="24" borderId="9" xfId="25" applyFont="1" applyFill="1" applyBorder="1" applyAlignment="1">
      <alignment horizontal="center" vertical="center"/>
    </xf>
    <xf numFmtId="0" fontId="2" fillId="0" borderId="0" xfId="26" applyFont="1" applyAlignment="1">
      <alignment horizontal="center"/>
    </xf>
    <xf numFmtId="3" fontId="14" fillId="24" borderId="6" xfId="0" applyNumberFormat="1" applyFont="1" applyFill="1" applyBorder="1" applyAlignment="1">
      <alignment horizontal="center"/>
    </xf>
    <xf numFmtId="3" fontId="14" fillId="24" borderId="7" xfId="0" applyNumberFormat="1" applyFont="1" applyFill="1" applyBorder="1" applyAlignment="1">
      <alignment horizontal="center"/>
    </xf>
    <xf numFmtId="0" fontId="12" fillId="24" borderId="11" xfId="0" applyFont="1" applyFill="1" applyBorder="1" applyAlignment="1">
      <alignment horizontal="center" vertical="center" wrapText="1"/>
    </xf>
    <xf numFmtId="0" fontId="12" fillId="24" borderId="13" xfId="0" applyFont="1" applyFill="1" applyBorder="1" applyAlignment="1">
      <alignment horizontal="center" vertical="center" wrapText="1"/>
    </xf>
    <xf numFmtId="0" fontId="12" fillId="24" borderId="5"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3366FF"/>
                </a:solidFill>
                <a:latin typeface="Arial"/>
                <a:ea typeface="Arial"/>
                <a:cs typeface="Arial"/>
              </a:defRPr>
            </a:pPr>
            <a:r>
              <a:rPr lang="en-GB"/>
              <a:t>Evolutia numarului de participanti
martie 2008 - august 2025
</a:t>
            </a:r>
          </a:p>
        </c:rich>
      </c:tx>
      <c:layout>
        <c:manualLayout>
          <c:xMode val="edge"/>
          <c:yMode val="edge"/>
          <c:x val="0.43206186360255461"/>
          <c:y val="8.8969178104607253E-3"/>
        </c:manualLayout>
      </c:layout>
      <c:overlay val="0"/>
      <c:spPr>
        <a:noFill/>
        <a:ln w="25400">
          <a:noFill/>
        </a:ln>
      </c:spPr>
    </c:title>
    <c:autoTitleDeleted val="0"/>
    <c:plotArea>
      <c:layout>
        <c:manualLayout>
          <c:layoutTarget val="inner"/>
          <c:xMode val="edge"/>
          <c:yMode val="edge"/>
          <c:x val="5.6545232388166819E-2"/>
          <c:y val="0.11419215872869692"/>
          <c:w val="0.95508982035928147"/>
          <c:h val="0.6610738255033556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dLbls>
            <c:dLbl>
              <c:idx val="0"/>
              <c:layout>
                <c:manualLayout>
                  <c:x val="-2.0131622657772113E-2"/>
                  <c:y val="4.7330378612853108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4E-4481-A3F7-39FBC1293EE6}"/>
                </c:ext>
              </c:extLst>
            </c:dLbl>
            <c:dLbl>
              <c:idx val="1"/>
              <c:layout>
                <c:manualLayout>
                  <c:x val="-3.7019725441959438E-2"/>
                  <c:y val="-4.392569192324007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4E-4481-A3F7-39FBC1293EE6}"/>
                </c:ext>
              </c:extLst>
            </c:dLbl>
            <c:dLbl>
              <c:idx val="2"/>
              <c:layout>
                <c:manualLayout>
                  <c:x val="-3.1597817661617824E-4"/>
                  <c:y val="1.9994656356578242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4E-4481-A3F7-39FBC1293EE6}"/>
                </c:ext>
              </c:extLst>
            </c:dLbl>
            <c:dLbl>
              <c:idx val="3"/>
              <c:layout>
                <c:manualLayout>
                  <c:x val="-7.5119486917042972E-3"/>
                  <c:y val="2.939553962940264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4E-4481-A3F7-39FBC1293EE6}"/>
                </c:ext>
              </c:extLst>
            </c:dLbl>
            <c:dLbl>
              <c:idx val="4"/>
              <c:layout>
                <c:manualLayout>
                  <c:x val="-7.7421716242140198E-2"/>
                  <c:y val="-4.038144184072792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4E-4481-A3F7-39FBC1293EE6}"/>
                </c:ext>
              </c:extLst>
            </c:dLbl>
            <c:dLbl>
              <c:idx val="5"/>
              <c:layout>
                <c:manualLayout>
                  <c:x val="2.0414380927583683E-3"/>
                  <c:y val="2.744039480094934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4E-4481-A3F7-39FBC1293EE6}"/>
                </c:ext>
              </c:extLst>
            </c:dLbl>
            <c:dLbl>
              <c:idx val="6"/>
              <c:layout>
                <c:manualLayout>
                  <c:x val="-5.5325570050607988E-2"/>
                  <c:y val="-2.6747921479874828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4E-4481-A3F7-39FBC1293EE6}"/>
                </c:ext>
              </c:extLst>
            </c:dLbl>
            <c:dLbl>
              <c:idx val="7"/>
              <c:layout>
                <c:manualLayout>
                  <c:x val="-3.2284960959127382E-3"/>
                  <c:y val="3.918006506671699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4E-4481-A3F7-39FBC1293EE6}"/>
                </c:ext>
              </c:extLst>
            </c:dLbl>
            <c:dLbl>
              <c:idx val="8"/>
              <c:layout>
                <c:manualLayout>
                  <c:x val="-7.541876535672494E-2"/>
                  <c:y val="-1.956905087462864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4E-4481-A3F7-39FBC1293EE6}"/>
                </c:ext>
              </c:extLst>
            </c:dLbl>
            <c:dLbl>
              <c:idx val="9"/>
              <c:layout>
                <c:manualLayout>
                  <c:x val="-5.8099282629580071E-2"/>
                  <c:y val="-1.738774419664605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4E-4481-A3F7-39FBC1293EE6}"/>
                </c:ext>
              </c:extLst>
            </c:dLbl>
            <c:dLbl>
              <c:idx val="10"/>
              <c:layout>
                <c:manualLayout>
                  <c:x val="-2.2535846075112897E-2"/>
                  <c:y val="3.712559133701108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4E-4481-A3F7-39FBC1293EE6}"/>
                </c:ext>
              </c:extLst>
            </c:dLbl>
            <c:dLbl>
              <c:idx val="11"/>
              <c:layout>
                <c:manualLayout>
                  <c:x val="-6.222896596306305E-2"/>
                  <c:y val="-1.3369638675405022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4E-4481-A3F7-39FBC1293EE6}"/>
                </c:ext>
              </c:extLst>
            </c:dLbl>
            <c:dLbl>
              <c:idx val="12"/>
              <c:layout>
                <c:manualLayout>
                  <c:x val="-1.9823964421779087E-2"/>
                  <c:y val="4.157637480943625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4E-4481-A3F7-39FBC1293EE6}"/>
                </c:ext>
              </c:extLst>
            </c:dLbl>
            <c:dLbl>
              <c:idx val="13"/>
              <c:layout>
                <c:manualLayout>
                  <c:x val="-5.6666457171758888E-2"/>
                  <c:y val="-3.63121002090307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4E-4481-A3F7-39FBC1293EE6}"/>
                </c:ext>
              </c:extLst>
            </c:dLbl>
            <c:dLbl>
              <c:idx val="14"/>
              <c:layout>
                <c:manualLayout>
                  <c:x val="-3.3075654596767201E-2"/>
                  <c:y val="2.938972448803188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4E-4481-A3F7-39FBC1293EE6}"/>
                </c:ext>
              </c:extLst>
            </c:dLbl>
            <c:dLbl>
              <c:idx val="15"/>
              <c:layout>
                <c:manualLayout>
                  <c:x val="-1.0054977449369586E-2"/>
                  <c:y val="3.344083486570165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4E-4481-A3F7-39FBC1293EE6}"/>
                </c:ext>
              </c:extLst>
            </c:dLbl>
            <c:dLbl>
              <c:idx val="16"/>
              <c:layout>
                <c:manualLayout>
                  <c:x val="-4.6897410343661426E-2"/>
                  <c:y val="-2.742012038914292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4E-4481-A3F7-39FBC1293EE6}"/>
                </c:ext>
              </c:extLst>
            </c:dLbl>
            <c:dLbl>
              <c:idx val="17"/>
              <c:layout>
                <c:manualLayout>
                  <c:x val="-3.5849367175739326E-2"/>
                  <c:y val="2.738601537083311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C4E-4481-A3F7-39FBC1293EE6}"/>
                </c:ext>
              </c:extLst>
            </c:dLbl>
            <c:dLbl>
              <c:idx val="18"/>
              <c:layout>
                <c:manualLayout>
                  <c:x val="-1.1118313745559454E-2"/>
                  <c:y val="3.416191239568107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C4E-4481-A3F7-39FBC1293EE6}"/>
                </c:ext>
              </c:extLst>
            </c:dLbl>
            <c:dLbl>
              <c:idx val="19"/>
              <c:layout>
                <c:manualLayout>
                  <c:x val="-3.8838739798346192E-2"/>
                  <c:y val="-3.144922752919356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C4E-4481-A3F7-39FBC1293EE6}"/>
                </c:ext>
              </c:extLst>
            </c:dLbl>
            <c:dLbl>
              <c:idx val="20"/>
              <c:layout>
                <c:manualLayout>
                  <c:x val="-2.2659567782077433E-2"/>
                  <c:y val="3.761877819164822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C4E-4481-A3F7-39FBC1293EE6}"/>
                </c:ext>
              </c:extLst>
            </c:dLbl>
            <c:dLbl>
              <c:idx val="21"/>
              <c:layout>
                <c:manualLayout>
                  <c:x val="-1.6742653462501929E-2"/>
                  <c:y val="2.679035629528349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C4E-4481-A3F7-39FBC1293EE6}"/>
                </c:ext>
              </c:extLst>
            </c:dLbl>
            <c:dLbl>
              <c:idx val="22"/>
              <c:layout>
                <c:manualLayout>
                  <c:x val="-2.1658122267213784E-2"/>
                  <c:y val="1.500982287393722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C4E-4481-A3F7-39FBC1293EE6}"/>
                </c:ext>
              </c:extLst>
            </c:dLbl>
            <c:dLbl>
              <c:idx val="23"/>
              <c:layout>
                <c:manualLayout>
                  <c:x val="-6.0781056871881928E-2"/>
                  <c:y val="-1.9490625049114418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C4E-4481-A3F7-39FBC1293EE6}"/>
                </c:ext>
              </c:extLst>
            </c:dLbl>
            <c:dLbl>
              <c:idx val="24"/>
              <c:layout>
                <c:manualLayout>
                  <c:x val="-2.635787117260285E-2"/>
                  <c:y val="4.0642337372499122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C4E-4481-A3F7-39FBC1293EE6}"/>
                </c:ext>
              </c:extLst>
            </c:dLbl>
            <c:dLbl>
              <c:idx val="25"/>
              <c:layout>
                <c:manualLayout>
                  <c:x val="-5.407835708107752E-2"/>
                  <c:y val="-3.860578056485456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C4E-4481-A3F7-39FBC1293EE6}"/>
                </c:ext>
              </c:extLst>
            </c:dLbl>
            <c:dLbl>
              <c:idx val="26"/>
              <c:layout>
                <c:manualLayout>
                  <c:x val="-4.2460128629873382E-2"/>
                  <c:y val="2.683860625206275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C4E-4481-A3F7-39FBC1293EE6}"/>
                </c:ext>
              </c:extLst>
            </c:dLbl>
            <c:dLbl>
              <c:idx val="27"/>
              <c:layout>
                <c:manualLayout>
                  <c:x val="-4.1104217731050427E-2"/>
                  <c:y val="-2.202979867037579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C4E-4481-A3F7-39FBC1293EE6}"/>
                </c:ext>
              </c:extLst>
            </c:dLbl>
            <c:dLbl>
              <c:idx val="28"/>
              <c:layout>
                <c:manualLayout>
                  <c:x val="-4.6589811963356334E-2"/>
                  <c:y val="3.053169252047091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C4E-4481-A3F7-39FBC1293EE6}"/>
                </c:ext>
              </c:extLst>
            </c:dLbl>
            <c:dLbl>
              <c:idx val="29"/>
              <c:layout>
                <c:manualLayout>
                  <c:x val="-4.6374151919721593E-2"/>
                  <c:y val="-2.282930202586955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C4E-4481-A3F7-39FBC1293EE6}"/>
                </c:ext>
              </c:extLst>
            </c:dLbl>
            <c:dLbl>
              <c:idx val="30"/>
              <c:layout>
                <c:manualLayout>
                  <c:x val="-2.9624794620170793E-2"/>
                  <c:y val="3.9970924293145992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C4E-4481-A3F7-39FBC1293EE6}"/>
                </c:ext>
              </c:extLst>
            </c:dLbl>
            <c:dLbl>
              <c:idx val="31"/>
              <c:layout>
                <c:manualLayout>
                  <c:x val="-2.3707880300595181E-2"/>
                  <c:y val="3.003583384412276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C4E-4481-A3F7-39FBC1293EE6}"/>
                </c:ext>
              </c:extLst>
            </c:dLbl>
            <c:dLbl>
              <c:idx val="32"/>
              <c:layout>
                <c:manualLayout>
                  <c:x val="-8.6689591395146294E-3"/>
                  <c:y val="2.322457447310102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C4E-4481-A3F7-39FBC1293EE6}"/>
                </c:ext>
              </c:extLst>
            </c:dLbl>
            <c:dLbl>
              <c:idx val="33"/>
              <c:layout>
                <c:manualLayout>
                  <c:x val="-6.7746283709975291E-2"/>
                  <c:y val="-1.540368082732178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FC4E-4481-A3F7-39FBC1293EE6}"/>
                </c:ext>
              </c:extLst>
            </c:dLbl>
            <c:dLbl>
              <c:idx val="34"/>
              <c:layout>
                <c:manualLayout>
                  <c:x val="-2.5341342024379206E-2"/>
                  <c:y val="2.380184512864031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FC4E-4481-A3F7-39FBC1293EE6}"/>
                </c:ext>
              </c:extLst>
            </c:dLbl>
            <c:dLbl>
              <c:idx val="35"/>
              <c:layout>
                <c:manualLayout>
                  <c:x val="-5.0211200794883469E-2"/>
                  <c:y val="-2.278199506498815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FC4E-4481-A3F7-39FBC1293EE6}"/>
                </c:ext>
              </c:extLst>
            </c:dLbl>
            <c:dLbl>
              <c:idx val="36"/>
              <c:layout>
                <c:manualLayout>
                  <c:x val="-2.5480147364703658E-2"/>
                  <c:y val="2.832461062127711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FC4E-4481-A3F7-39FBC1293EE6}"/>
                </c:ext>
              </c:extLst>
            </c:dLbl>
            <c:dLbl>
              <c:idx val="37"/>
              <c:layout>
                <c:manualLayout>
                  <c:x val="-4.3508441148391183E-2"/>
                  <c:y val="-2.7711506121615062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FC4E-4481-A3F7-39FBC1293EE6}"/>
                </c:ext>
              </c:extLst>
            </c:dLbl>
            <c:dLbl>
              <c:idx val="38"/>
              <c:layout>
                <c:manualLayout>
                  <c:x val="-2.276826571136982E-2"/>
                  <c:y val="3.653401857701915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FC4E-4481-A3F7-39FBC1293EE6}"/>
                </c:ext>
              </c:extLst>
            </c:dLbl>
            <c:dLbl>
              <c:idx val="39"/>
              <c:layout>
                <c:manualLayout>
                  <c:x val="-2.0842229384952823E-2"/>
                  <c:y val="2.455577034906564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FC4E-4481-A3F7-39FBC1293EE6}"/>
                </c:ext>
              </c:extLst>
            </c:dLbl>
            <c:dLbl>
              <c:idx val="40"/>
              <c:layout>
                <c:manualLayout>
                  <c:x val="-4.7422404582551404E-2"/>
                  <c:y val="-2.430037562669936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FC4E-4481-A3F7-39FBC1293EE6}"/>
                </c:ext>
              </c:extLst>
            </c:dLbl>
            <c:dLbl>
              <c:idx val="41"/>
              <c:layout>
                <c:manualLayout>
                  <c:x val="-2.3831602007559689E-2"/>
                  <c:y val="2.897150580728302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FC4E-4481-A3F7-39FBC1293EE6}"/>
                </c:ext>
              </c:extLst>
            </c:dLbl>
            <c:dLbl>
              <c:idx val="42"/>
              <c:layout>
                <c:manualLayout>
                  <c:x val="-5.0981962488440363E-2"/>
                  <c:y val="-2.1215050214531572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FC4E-4481-A3F7-39FBC1293EE6}"/>
                </c:ext>
              </c:extLst>
            </c:dLbl>
            <c:dLbl>
              <c:idx val="43"/>
              <c:layout>
                <c:manualLayout>
                  <c:x val="-2.5110658203072345E-2"/>
                  <c:y val="2.922800069153030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FC4E-4481-A3F7-39FBC1293EE6}"/>
                </c:ext>
              </c:extLst>
            </c:dLbl>
            <c:dLbl>
              <c:idx val="44"/>
              <c:layout>
                <c:manualLayout>
                  <c:x val="-4.7699955407512484E-2"/>
                  <c:y val="-1.531802536658970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FC4E-4481-A3F7-39FBC1293EE6}"/>
                </c:ext>
              </c:extLst>
            </c:dLbl>
            <c:dLbl>
              <c:idx val="45"/>
              <c:layout>
                <c:manualLayout>
                  <c:x val="-2.5249403687708859E-2"/>
                  <c:y val="2.048737171326633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FC4E-4481-A3F7-39FBC1293EE6}"/>
                </c:ext>
              </c:extLst>
            </c:dLbl>
            <c:dLbl>
              <c:idx val="46"/>
              <c:layout>
                <c:manualLayout>
                  <c:x val="-5.2969889596183588E-2"/>
                  <c:y val="-2.294811950901351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FC4E-4481-A3F7-39FBC1293EE6}"/>
                </c:ext>
              </c:extLst>
            </c:dLbl>
            <c:dLbl>
              <c:idx val="47"/>
              <c:layout>
                <c:manualLayout>
                  <c:x val="-2.6528400027533584E-2"/>
                  <c:y val="2.516683169094875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FC4E-4481-A3F7-39FBC1293EE6}"/>
                </c:ext>
              </c:extLst>
            </c:dLbl>
            <c:dLbl>
              <c:idx val="48"/>
              <c:layout>
                <c:manualLayout>
                  <c:x val="-4.6267129949691302E-2"/>
                  <c:y val="-1.526757508604839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FC4E-4481-A3F7-39FBC1293EE6}"/>
                </c:ext>
              </c:extLst>
            </c:dLbl>
            <c:dLbl>
              <c:idx val="49"/>
              <c:layout>
                <c:manualLayout>
                  <c:x val="-2.2676327374699583E-2"/>
                  <c:y val="3.693290584185955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FC4E-4481-A3F7-39FBC1293EE6}"/>
                </c:ext>
              </c:extLst>
            </c:dLbl>
            <c:dLbl>
              <c:idx val="50"/>
              <c:layout>
                <c:manualLayout>
                  <c:x val="-4.0704681014075046E-2"/>
                  <c:y val="-3.237886431860690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FC4E-4481-A3F7-39FBC1293EE6}"/>
                </c:ext>
              </c:extLst>
            </c:dLbl>
            <c:dLbl>
              <c:idx val="51"/>
              <c:layout>
                <c:manualLayout>
                  <c:x val="-2.6805950852494546E-2"/>
                  <c:y val="1.517028934257466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FC4E-4481-A3F7-39FBC1293EE6}"/>
                </c:ext>
              </c:extLst>
            </c:dLbl>
            <c:dLbl>
              <c:idx val="52"/>
              <c:layout>
                <c:manualLayout>
                  <c:x val="-3.400192136758276E-2"/>
                  <c:y val="-1.975544973046032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FC4E-4481-A3F7-39FBC1293EE6}"/>
                </c:ext>
              </c:extLst>
            </c:dLbl>
            <c:dLbl>
              <c:idx val="53"/>
              <c:layout>
                <c:manualLayout>
                  <c:x val="-2.2383752772066501E-2"/>
                  <c:y val="2.309994184858628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FC4E-4481-A3F7-39FBC1293EE6}"/>
                </c:ext>
              </c:extLst>
            </c:dLbl>
            <c:dLbl>
              <c:idx val="54"/>
              <c:layout>
                <c:manualLayout>
                  <c:x val="-3.6421168562595578E-2"/>
                  <c:y val="-2.984676316658022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FC4E-4481-A3F7-39FBC1293EE6}"/>
                </c:ext>
              </c:extLst>
            </c:dLbl>
            <c:dLbl>
              <c:idx val="55"/>
              <c:layout>
                <c:manualLayout>
                  <c:x val="-2.5373125394673367E-2"/>
                  <c:y val="2.078268659531328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FC4E-4481-A3F7-39FBC1293EE6}"/>
                </c:ext>
              </c:extLst>
            </c:dLbl>
            <c:dLbl>
              <c:idx val="56"/>
              <c:layout>
                <c:manualLayout>
                  <c:x val="-3.2569095909761474E-2"/>
                  <c:y val="-3.053577883602873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FC4E-4481-A3F7-39FBC1293EE6}"/>
                </c:ext>
              </c:extLst>
            </c:dLbl>
            <c:dLbl>
              <c:idx val="57"/>
              <c:layout>
                <c:manualLayout>
                  <c:x val="-2.3801554452215674E-2"/>
                  <c:y val="2.402564948842470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FC4E-4481-A3F7-39FBC1293EE6}"/>
                </c:ext>
              </c:extLst>
            </c:dLbl>
            <c:dLbl>
              <c:idx val="58"/>
              <c:layout>
                <c:manualLayout>
                  <c:x val="-4.0689597380715106E-2"/>
                  <c:y val="-3.6337403932292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FC4E-4481-A3F7-39FBC1293EE6}"/>
                </c:ext>
              </c:extLst>
            </c:dLbl>
            <c:dLbl>
              <c:idx val="59"/>
              <c:layout>
                <c:manualLayout>
                  <c:x val="-2.5080550792040395E-2"/>
                  <c:y val="2.503732692096124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FC4E-4481-A3F7-39FBC1293EE6}"/>
                </c:ext>
              </c:extLst>
            </c:dLbl>
            <c:dLbl>
              <c:idx val="60"/>
              <c:layout>
                <c:manualLayout>
                  <c:x val="-2.885971921696788E-2"/>
                  <c:y val="-2.397268455215554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FC4E-4481-A3F7-39FBC1293EE6}"/>
                </c:ext>
              </c:extLst>
            </c:dLbl>
            <c:dLbl>
              <c:idx val="61"/>
              <c:layout>
                <c:manualLayout>
                  <c:x val="-1.4036458099522052E-2"/>
                  <c:y val="2.038867147594574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FC4E-4481-A3F7-39FBC1293EE6}"/>
                </c:ext>
              </c:extLst>
            </c:dLbl>
            <c:dLbl>
              <c:idx val="62"/>
              <c:layout>
                <c:manualLayout>
                  <c:x val="-3.0117586498950243E-3"/>
                  <c:y val="5.57895233155735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FC4E-4481-A3F7-39FBC1293EE6}"/>
                </c:ext>
              </c:extLst>
            </c:dLbl>
            <c:dLbl>
              <c:idx val="63"/>
              <c:layout>
                <c:manualLayout>
                  <c:x val="-1.5981289111951097E-2"/>
                  <c:y val="2.0196614644726288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FC4E-4481-A3F7-39FBC1293EE6}"/>
                </c:ext>
              </c:extLst>
            </c:dLbl>
            <c:dLbl>
              <c:idx val="64"/>
              <c:layout>
                <c:manualLayout>
                  <c:x val="-3.123132128438336E-2"/>
                  <c:y val="-3.434422493595491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FC4E-4481-A3F7-39FBC1293EE6}"/>
                </c:ext>
              </c:extLst>
            </c:dLbl>
            <c:dLbl>
              <c:idx val="65"/>
              <c:layout>
                <c:manualLayout>
                  <c:x val="-1.8545147649018219E-2"/>
                  <c:y val="1.613041633268892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FC4E-4481-A3F7-39FBC1293EE6}"/>
                </c:ext>
              </c:extLst>
            </c:dLbl>
            <c:dLbl>
              <c:idx val="66"/>
              <c:layout>
                <c:manualLayout>
                  <c:x val="-2.8664050973103827E-2"/>
                  <c:y val="-3.533059864522926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FC4E-4481-A3F7-39FBC1293EE6}"/>
                </c:ext>
              </c:extLst>
            </c:dLbl>
            <c:dLbl>
              <c:idx val="67"/>
              <c:layout>
                <c:manualLayout>
                  <c:x val="-1.8258438903802923E-2"/>
                  <c:y val="6.13671868860703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FC4E-4481-A3F7-39FBC1293EE6}"/>
                </c:ext>
              </c:extLst>
            </c:dLbl>
            <c:dLbl>
              <c:idx val="68"/>
              <c:layout>
                <c:manualLayout>
                  <c:x val="-1.5834522965130982E-2"/>
                  <c:y val="3.641630125575618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FC4E-4481-A3F7-39FBC1293EE6}"/>
                </c:ext>
              </c:extLst>
            </c:dLbl>
            <c:dLbl>
              <c:idx val="69"/>
              <c:layout>
                <c:manualLayout>
                  <c:x val="-2.9374178854781101E-2"/>
                  <c:y val="-2.416002640388516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FC4E-4481-A3F7-39FBC1293EE6}"/>
                </c:ext>
              </c:extLst>
            </c:dLbl>
            <c:dLbl>
              <c:idx val="70"/>
              <c:layout>
                <c:manualLayout>
                  <c:x val="-1.8968566785480197E-2"/>
                  <c:y val="2.300202744118062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FC4E-4481-A3F7-39FBC1293EE6}"/>
                </c:ext>
              </c:extLst>
            </c:dLbl>
            <c:dLbl>
              <c:idx val="71"/>
              <c:layout>
                <c:manualLayout>
                  <c:x val="-1.882515255718456E-2"/>
                  <c:y val="4.700803118173097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FC4E-4481-A3F7-39FBC1293EE6}"/>
                </c:ext>
              </c:extLst>
            </c:dLbl>
            <c:dLbl>
              <c:idx val="72"/>
              <c:layout>
                <c:manualLayout>
                  <c:x val="-3.5215435584805034E-2"/>
                  <c:y val="-3.735709682996213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FC4E-4481-A3F7-39FBC1293EE6}"/>
                </c:ext>
              </c:extLst>
            </c:dLbl>
            <c:dLbl>
              <c:idx val="73"/>
              <c:layout>
                <c:manualLayout>
                  <c:x val="-1.8538443811969268E-2"/>
                  <c:y val="2.247803605387649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FC4E-4481-A3F7-39FBC1293EE6}"/>
                </c:ext>
              </c:extLst>
            </c:dLbl>
            <c:dLbl>
              <c:idx val="74"/>
              <c:layout>
                <c:manualLayout>
                  <c:x val="-1.7457210665086473E-2"/>
                  <c:y val="-2.542159774938314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FC4E-4481-A3F7-39FBC1293EE6}"/>
                </c:ext>
              </c:extLst>
            </c:dLbl>
            <c:dLbl>
              <c:idx val="75"/>
              <c:layout>
                <c:manualLayout>
                  <c:x val="2.8308149052635014E-3"/>
                  <c:y val="5.6136545806025728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FC4E-4481-A3F7-39FBC1293EE6}"/>
                </c:ext>
              </c:extLst>
            </c:dLbl>
            <c:dLbl>
              <c:idx val="76"/>
              <c:layout>
                <c:manualLayout>
                  <c:x val="1.4783576796344055E-2"/>
                  <c:y val="-4.4305090606189708E-3"/>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FC4E-4481-A3F7-39FBC1293EE6}"/>
                </c:ext>
              </c:extLst>
            </c:dLbl>
            <c:dLbl>
              <c:idx val="77"/>
              <c:layout>
                <c:manualLayout>
                  <c:x val="0"/>
                  <c:y val="3.592814371257484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FC4E-4481-A3F7-39FBC1293EE6}"/>
                </c:ext>
              </c:extLst>
            </c:dLbl>
            <c:dLbl>
              <c:idx val="78"/>
              <c:layout>
                <c:manualLayout>
                  <c:x val="-7.1949529683931609E-3"/>
                  <c:y val="-5.975765005422226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FC4E-4481-A3F7-39FBC1293EE6}"/>
                </c:ext>
              </c:extLst>
            </c:dLbl>
            <c:dLbl>
              <c:idx val="79"/>
              <c:layout>
                <c:manualLayout>
                  <c:x val="-1.4936986924524573E-3"/>
                  <c:y val="-7.367501218036368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FC4E-4481-A3F7-39FBC1293EE6}"/>
                </c:ext>
              </c:extLst>
            </c:dLbl>
            <c:dLbl>
              <c:idx val="80"/>
              <c:layout>
                <c:manualLayout>
                  <c:x val="-1.4936986924524573E-3"/>
                  <c:y val="-8.675122196551779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FC4E-4481-A3F7-39FBC1293EE6}"/>
                </c:ext>
              </c:extLst>
            </c:dLbl>
            <c:dLbl>
              <c:idx val="81"/>
              <c:layout>
                <c:manualLayout>
                  <c:x val="7.7453260189763512E-5"/>
                  <c:y val="-6.39601112735159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FC4E-4481-A3F7-39FBC1293EE6}"/>
                </c:ext>
              </c:extLst>
            </c:dLbl>
            <c:dLbl>
              <c:idx val="82"/>
              <c:layout>
                <c:manualLayout>
                  <c:x val="-1.2896207244333865E-2"/>
                  <c:y val="9.753390856083106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FC4E-4481-A3F7-39FBC1293EE6}"/>
                </c:ext>
              </c:extLst>
            </c:dLbl>
            <c:dLbl>
              <c:idx val="83"/>
              <c:layout>
                <c:manualLayout>
                  <c:x val="-1.4936986924524573E-3"/>
                  <c:y val="3.004777845883033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FC4E-4481-A3F7-39FBC1293EE6}"/>
                </c:ext>
              </c:extLst>
            </c:dLbl>
            <c:dLbl>
              <c:idx val="84"/>
              <c:layout>
                <c:manualLayout>
                  <c:x val="-3.2731663958196752E-2"/>
                  <c:y val="-9.215851761044839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FC4E-4481-A3F7-39FBC1293EE6}"/>
                </c:ext>
              </c:extLst>
            </c:dLbl>
            <c:dLbl>
              <c:idx val="85"/>
              <c:layout>
                <c:manualLayout>
                  <c:x val="-3.2835633288142214E-2"/>
                  <c:y val="-2.177518977792446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FC4E-4481-A3F7-39FBC1293EE6}"/>
                </c:ext>
              </c:extLst>
            </c:dLbl>
            <c:dLbl>
              <c:idx val="87"/>
              <c:layout>
                <c:manualLayout>
                  <c:x val="-3.1903380948533087E-2"/>
                  <c:y val="-5.350904490232134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FC4E-4481-A3F7-39FBC1293EE6}"/>
                </c:ext>
              </c:extLst>
            </c:dLbl>
            <c:dLbl>
              <c:idx val="88"/>
              <c:layout>
                <c:manualLayout>
                  <c:x val="-3.2577475706072598E-2"/>
                  <c:y val="-2.864680088641614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FC4E-4481-A3F7-39FBC1293EE6}"/>
                </c:ext>
              </c:extLst>
            </c:dLbl>
            <c:dLbl>
              <c:idx val="89"/>
              <c:layout>
                <c:manualLayout>
                  <c:x val="-2.2588339513433017E-2"/>
                  <c:y val="-7.117984503434078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FC4E-4481-A3F7-39FBC1293EE6}"/>
                </c:ext>
              </c:extLst>
            </c:dLbl>
            <c:dLbl>
              <c:idx val="93"/>
              <c:layout>
                <c:manualLayout>
                  <c:x val="-1.5645559275149924E-3"/>
                  <c:y val="6.7163416653455238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FC4E-4481-A3F7-39FBC1293EE6}"/>
                </c:ext>
              </c:extLst>
            </c:dLbl>
            <c:dLbl>
              <c:idx val="96"/>
              <c:layout>
                <c:manualLayout>
                  <c:x val="-3.3601018435569813E-2"/>
                  <c:y val="-3.590639257341156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FC4E-4481-A3F7-39FBC1293EE6}"/>
                </c:ext>
              </c:extLst>
            </c:dLbl>
            <c:dLbl>
              <c:idx val="97"/>
              <c:layout>
                <c:manualLayout>
                  <c:x val="-3.070702689109962E-2"/>
                  <c:y val="-5.978280399513820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FC4E-4481-A3F7-39FBC1293EE6}"/>
                </c:ext>
              </c:extLst>
            </c:dLbl>
            <c:dLbl>
              <c:idx val="98"/>
              <c:layout>
                <c:manualLayout>
                  <c:x val="9.3127760227576552E-3"/>
                  <c:y val="-0.16405379696665434"/>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FC4E-4481-A3F7-39FBC1293EE6}"/>
                </c:ext>
              </c:extLst>
            </c:dLbl>
            <c:dLbl>
              <c:idx val="99"/>
              <c:layout>
                <c:manualLayout>
                  <c:x val="-2.1326166564508788E-2"/>
                  <c:y val="-3.468759358100372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D-FC4E-4481-A3F7-39FBC1293EE6}"/>
                </c:ext>
              </c:extLst>
            </c:dLbl>
            <c:dLbl>
              <c:idx val="100"/>
              <c:layout>
                <c:manualLayout>
                  <c:x val="-2.7414148081789123E-2"/>
                  <c:y val="-8.489633426694145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FC4E-4481-A3F7-39FBC1293EE6}"/>
                </c:ext>
              </c:extLst>
            </c:dLbl>
            <c:dLbl>
              <c:idx val="101"/>
              <c:layout>
                <c:manualLayout>
                  <c:x val="-3.4100994860672362E-2"/>
                  <c:y val="-0.11308478218746146"/>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F-FC4E-4481-A3F7-39FBC1293EE6}"/>
                </c:ext>
              </c:extLst>
            </c:dLbl>
            <c:dLbl>
              <c:idx val="107"/>
              <c:layout>
                <c:manualLayout>
                  <c:x val="-5.0868593521618176E-2"/>
                  <c:y val="-4.193591572865471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FC4E-4481-A3F7-39FBC1293EE6}"/>
                </c:ext>
              </c:extLst>
            </c:dLbl>
            <c:dLbl>
              <c:idx val="109"/>
              <c:layout>
                <c:manualLayout>
                  <c:x val="-2.7614949962741425E-2"/>
                  <c:y val="-6.625248548352738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1-FC4E-4481-A3F7-39FBC1293EE6}"/>
                </c:ext>
              </c:extLst>
            </c:dLbl>
            <c:dLbl>
              <c:idx val="110"/>
              <c:layout>
                <c:manualLayout>
                  <c:x val="5.6993235448284559E-3"/>
                  <c:y val="-7.409419225071610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2-FC4E-4481-A3F7-39FBC1293EE6}"/>
                </c:ext>
              </c:extLst>
            </c:dLbl>
            <c:dLbl>
              <c:idx val="111"/>
              <c:layout>
                <c:manualLayout>
                  <c:x val="9.6793482693443103E-4"/>
                  <c:y val="-0.10305539812070476"/>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FC4E-4481-A3F7-39FBC1293EE6}"/>
                </c:ext>
              </c:extLst>
            </c:dLbl>
            <c:dLbl>
              <c:idx val="112"/>
              <c:layout>
                <c:manualLayout>
                  <c:x val="-3.780426752116995E-2"/>
                  <c:y val="-8.428788860930687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4-FC4E-4481-A3F7-39FBC1293EE6}"/>
                </c:ext>
              </c:extLst>
            </c:dLbl>
            <c:dLbl>
              <c:idx val="113"/>
              <c:layout>
                <c:manualLayout>
                  <c:x val="-3.7729888379005379E-2"/>
                  <c:y val="-0.12480622003469349"/>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FC4E-4481-A3F7-39FBC1293EE6}"/>
                </c:ext>
              </c:extLst>
            </c:dLbl>
            <c:dLbl>
              <c:idx val="115"/>
              <c:layout>
                <c:manualLayout>
                  <c:x val="-2.9971997649583589E-2"/>
                  <c:y val="-1.4497599393533313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6-FC4E-4481-A3F7-39FBC1293EE6}"/>
                </c:ext>
              </c:extLst>
            </c:dLbl>
            <c:dLbl>
              <c:idx val="116"/>
              <c:layout>
                <c:manualLayout>
                  <c:x val="-2.7895215232394584E-2"/>
                  <c:y val="-0.11802051230024237"/>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7-FC4E-4481-A3F7-39FBC1293EE6}"/>
                </c:ext>
              </c:extLst>
            </c:dLbl>
            <c:dLbl>
              <c:idx val="118"/>
              <c:layout>
                <c:manualLayout>
                  <c:x val="-1.5731995252714161E-2"/>
                  <c:y val="4.080833449668664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FC4E-4481-A3F7-39FBC1293EE6}"/>
                </c:ext>
              </c:extLst>
            </c:dLbl>
            <c:dLbl>
              <c:idx val="119"/>
              <c:layout>
                <c:manualLayout>
                  <c:x val="-2.3266748555642348E-2"/>
                  <c:y val="-4.3047077507946542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FC4E-4481-A3F7-39FBC1293EE6}"/>
                </c:ext>
              </c:extLst>
            </c:dLbl>
            <c:dLbl>
              <c:idx val="120"/>
              <c:layout>
                <c:manualLayout>
                  <c:x val="-3.9692979732433905E-3"/>
                  <c:y val="3.483193533143869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FC4E-4481-A3F7-39FBC1293EE6}"/>
                </c:ext>
              </c:extLst>
            </c:dLbl>
            <c:dLbl>
              <c:idx val="121"/>
              <c:layout>
                <c:manualLayout>
                  <c:x val="-1.1504051276171689E-2"/>
                  <c:y val="2.357387253870251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B-FC4E-4481-A3F7-39FBC1293EE6}"/>
                </c:ext>
              </c:extLst>
            </c:dLbl>
            <c:dLbl>
              <c:idx val="122"/>
              <c:layout>
                <c:manualLayout>
                  <c:x val="-1.943924318889995E-2"/>
                  <c:y val="-3.4434307806155195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C-FC4E-4481-A3F7-39FBC1293EE6}"/>
                </c:ext>
              </c:extLst>
            </c:dLbl>
            <c:dLbl>
              <c:idx val="123"/>
              <c:layout>
                <c:manualLayout>
                  <c:x val="-1.9364864046735378E-2"/>
                  <c:y val="-7.081360180647680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FC4E-4481-A3F7-39FBC1293EE6}"/>
                </c:ext>
              </c:extLst>
            </c:dLbl>
            <c:dLbl>
              <c:idx val="124"/>
              <c:layout>
                <c:manualLayout>
                  <c:x val="-1.8089042939556214E-2"/>
                  <c:y val="3.921587714719684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FC4E-4481-A3F7-39FBC1293EE6}"/>
                </c:ext>
              </c:extLst>
            </c:dLbl>
            <c:dLbl>
              <c:idx val="125"/>
              <c:layout>
                <c:manualLayout>
                  <c:x val="-1.601226052236732E-2"/>
                  <c:y val="-0.11820185496211487"/>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FC4E-4481-A3F7-39FBC1293EE6}"/>
                </c:ext>
              </c:extLst>
            </c:dLbl>
            <c:dLbl>
              <c:idx val="127"/>
              <c:layout>
                <c:manualLayout>
                  <c:x val="-1.5062498882823546E-2"/>
                  <c:y val="-8.138183516707923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FC4E-4481-A3F7-39FBC1293EE6}"/>
                </c:ext>
              </c:extLst>
            </c:dLbl>
            <c:dLbl>
              <c:idx val="128"/>
              <c:layout>
                <c:manualLayout>
                  <c:x val="-1.5789081050668813E-2"/>
                  <c:y val="-5.125651929944372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1-FC4E-4481-A3F7-39FBC1293EE6}"/>
                </c:ext>
              </c:extLst>
            </c:dLbl>
            <c:dLbl>
              <c:idx val="130"/>
              <c:layout>
                <c:manualLayout>
                  <c:x val="-2.7254261761481408E-2"/>
                  <c:y val="-0.12275841049791966"/>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FC4E-4481-A3F7-39FBC1293EE6}"/>
                </c:ext>
              </c:extLst>
            </c:dLbl>
            <c:dLbl>
              <c:idx val="131"/>
              <c:layout>
                <c:manualLayout>
                  <c:x val="-3.3988053754399866E-2"/>
                  <c:y val="-2.219872099078365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3-FC4E-4481-A3F7-39FBC1293EE6}"/>
                </c:ext>
              </c:extLst>
            </c:dLbl>
            <c:dLbl>
              <c:idx val="134"/>
              <c:layout>
                <c:manualLayout>
                  <c:x val="-2.7757664457628173E-2"/>
                  <c:y val="-4.162375906444090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4-FC4E-4481-A3F7-39FBC1293EE6}"/>
                </c:ext>
              </c:extLst>
            </c:dLbl>
            <c:dLbl>
              <c:idx val="139"/>
              <c:layout>
                <c:manualLayout>
                  <c:x val="-2.0577555566517605E-2"/>
                  <c:y val="-3.7803890978820122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5-FC4E-4481-A3F7-39FBC1293EE6}"/>
                </c:ext>
              </c:extLst>
            </c:dLbl>
            <c:dLbl>
              <c:idx val="140"/>
              <c:layout>
                <c:manualLayout>
                  <c:x val="-1.930173445933844E-2"/>
                  <c:y val="-5.053404367895422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6-FC4E-4481-A3F7-39FBC1293EE6}"/>
                </c:ext>
              </c:extLst>
            </c:dLbl>
            <c:dLbl>
              <c:idx val="141"/>
              <c:layout>
                <c:manualLayout>
                  <c:x val="-1.3620626147105542E-2"/>
                  <c:y val="-5.338004940943740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7-FC4E-4481-A3F7-39FBC1293EE6}"/>
                </c:ext>
              </c:extLst>
            </c:dLbl>
            <c:dLbl>
              <c:idx val="142"/>
              <c:layout>
                <c:manualLayout>
                  <c:x val="-9.5414404548921031E-3"/>
                  <c:y val="1.4712115757867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8-FC4E-4481-A3F7-39FBC1293EE6}"/>
                </c:ext>
              </c:extLst>
            </c:dLbl>
            <c:dLbl>
              <c:idx val="143"/>
              <c:layout>
                <c:manualLayout>
                  <c:x val="-1.627519040260577E-2"/>
                  <c:y val="-8.441199882858002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9-FC4E-4481-A3F7-39FBC1293EE6}"/>
                </c:ext>
              </c:extLst>
            </c:dLbl>
            <c:dLbl>
              <c:idx val="144"/>
              <c:layout>
                <c:manualLayout>
                  <c:x val="-6.5892755403240064E-3"/>
                  <c:y val="-6.138963442254533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FC4E-4481-A3F7-39FBC1293EE6}"/>
                </c:ext>
              </c:extLst>
            </c:dLbl>
            <c:dLbl>
              <c:idx val="147"/>
              <c:layout>
                <c:manualLayout>
                  <c:x val="-1.8380557763976894E-2"/>
                  <c:y val="-0.1007377391022323"/>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B-FC4E-4481-A3F7-39FBC1293EE6}"/>
                </c:ext>
              </c:extLst>
            </c:dLbl>
            <c:dLbl>
              <c:idx val="149"/>
              <c:layout>
                <c:manualLayout>
                  <c:x val="-1.3425989574384364E-2"/>
                  <c:y val="0.11751827445602057"/>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FC4E-4481-A3F7-39FBC1293EE6}"/>
                </c:ext>
              </c:extLst>
            </c:dLbl>
            <c:dLbl>
              <c:idx val="150"/>
              <c:layout>
                <c:manualLayout>
                  <c:x val="-1.8157378292278387E-2"/>
                  <c:y val="5.0250802478854308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D-FC4E-4481-A3F7-39FBC1293EE6}"/>
                </c:ext>
              </c:extLst>
            </c:dLbl>
            <c:dLbl>
              <c:idx val="151"/>
              <c:layout>
                <c:manualLayout>
                  <c:x val="-4.3313280415421616E-2"/>
                  <c:y val="-0.12842041500086449"/>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E-FC4E-4481-A3F7-39FBC1293EE6}"/>
                </c:ext>
              </c:extLst>
            </c:dLbl>
            <c:dLbl>
              <c:idx val="153"/>
              <c:layout>
                <c:manualLayout>
                  <c:x val="-4.0361115500853403E-2"/>
                  <c:y val="0.2302670989112218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F-FC4E-4481-A3F7-39FBC1293EE6}"/>
                </c:ext>
              </c:extLst>
            </c:dLbl>
            <c:dLbl>
              <c:idx val="154"/>
              <c:layout>
                <c:manualLayout>
                  <c:x val="-3.4680007188620507E-2"/>
                  <c:y val="-2.687304934867200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FC4E-4481-A3F7-39FBC1293EE6}"/>
                </c:ext>
              </c:extLst>
            </c:dLbl>
            <c:dLbl>
              <c:idx val="158"/>
              <c:layout>
                <c:manualLayout>
                  <c:x val="-1.5866873833544091E-2"/>
                  <c:y val="3.0556036889186886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1-FC4E-4481-A3F7-39FBC1293EE6}"/>
                </c:ext>
              </c:extLst>
            </c:dLbl>
            <c:dLbl>
              <c:idx val="161"/>
              <c:layout>
                <c:manualLayout>
                  <c:x val="-2.5427045424001551E-2"/>
                  <c:y val="-4.5465082255733008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2-FC4E-4481-A3F7-39FBC1293EE6}"/>
                </c:ext>
              </c:extLst>
            </c:dLbl>
            <c:dLbl>
              <c:idx val="162"/>
              <c:layout>
                <c:manualLayout>
                  <c:x val="-1.009149320195925E-2"/>
                  <c:y val="-9.885638463078240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3-FC4E-4481-A3F7-39FBC1293EE6}"/>
                </c:ext>
              </c:extLst>
            </c:dLbl>
            <c:dLbl>
              <c:idx val="164"/>
              <c:layout>
                <c:manualLayout>
                  <c:x val="-1.3262346321274134E-16"/>
                  <c:y val="-3.993344425956738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4-FC4E-4481-A3F7-39FBC1293EE6}"/>
                </c:ext>
              </c:extLst>
            </c:dLbl>
            <c:dLbl>
              <c:idx val="166"/>
              <c:layout>
                <c:manualLayout>
                  <c:x val="-7.791665688406421E-3"/>
                  <c:y val="-0.1302268584969264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5-FC4E-4481-A3F7-39FBC1293EE6}"/>
                </c:ext>
              </c:extLst>
            </c:dLbl>
            <c:dLbl>
              <c:idx val="178"/>
              <c:layout>
                <c:manualLayout>
                  <c:x val="-2.7602661618156416E-2"/>
                  <c:y val="-9.14205015030560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6-FC4E-4481-A3F7-39FBC1293EE6}"/>
                </c:ext>
              </c:extLst>
            </c:dLbl>
            <c:dLbl>
              <c:idx val="180"/>
              <c:layout>
                <c:manualLayout>
                  <c:x val="-1.6369339857380077E-2"/>
                  <c:y val="-0.11444732038253004"/>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7-FC4E-4481-A3F7-39FBC1293EE6}"/>
                </c:ext>
              </c:extLst>
            </c:dLbl>
            <c:dLbl>
              <c:idx val="190"/>
              <c:layout>
                <c:manualLayout>
                  <c:x val="-2.1570191534721027E-3"/>
                  <c:y val="-0.13862281490270567"/>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8-FC4E-4481-A3F7-39FBC1293EE6}"/>
                </c:ext>
              </c:extLst>
            </c:dLbl>
            <c:dLbl>
              <c:idx val="191"/>
              <c:layout>
                <c:manualLayout>
                  <c:x val="-8.7289640265554493E-3"/>
                  <c:y val="-0.11053693411812746"/>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9-FC4E-4481-A3F7-39FBC1293EE6}"/>
                </c:ext>
              </c:extLst>
            </c:dLbl>
            <c:dLbl>
              <c:idx val="195"/>
              <c:layout>
                <c:manualLayout>
                  <c:x val="-1.05616976146233E-2"/>
                  <c:y val="-0.14417542836385216"/>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A-FC4E-4481-A3F7-39FBC1293EE6}"/>
                </c:ext>
              </c:extLst>
            </c:dLbl>
            <c:dLbl>
              <c:idx val="196"/>
              <c:layout>
                <c:manualLayout>
                  <c:x val="-3.2016524657887943E-2"/>
                  <c:y val="-5.458089668615983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B-FC4E-4481-A3F7-39FBC1293EE6}"/>
                </c:ext>
              </c:extLst>
            </c:dLbl>
            <c:dLbl>
              <c:idx val="197"/>
              <c:layout>
                <c:manualLayout>
                  <c:x val="-4.8602673147023082E-3"/>
                  <c:y val="-4.2704626334519574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C-FC4E-4481-A3F7-39FBC1293EE6}"/>
                </c:ext>
              </c:extLst>
            </c:dLbl>
            <c:dLbl>
              <c:idx val="199"/>
              <c:layout>
                <c:manualLayout>
                  <c:x val="0"/>
                  <c:y val="-7.82918149466192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D-FC4E-4481-A3F7-39FBC1293EE6}"/>
                </c:ext>
              </c:extLst>
            </c:dLbl>
            <c:dLbl>
              <c:idx val="202"/>
              <c:layout>
                <c:manualLayout>
                  <c:x val="-4.074702886247878E-2"/>
                  <c:y val="-2.5509969148593267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E-FC4E-4481-A3F7-39FBC1293EE6}"/>
                </c:ext>
              </c:extLst>
            </c:dLbl>
            <c:dLbl>
              <c:idx val="204"/>
              <c:layout>
                <c:manualLayout>
                  <c:x val="0"/>
                  <c:y val="-3.795966785290629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F-FC4E-4481-A3F7-39FBC1293EE6}"/>
                </c:ext>
              </c:extLst>
            </c:dLbl>
            <c:dLbl>
              <c:idx val="209"/>
              <c:layout>
                <c:manualLayout>
                  <c:x val="0"/>
                  <c:y val="5.4580896686159841E-2"/>
                </c:manualLayout>
              </c:layout>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FC4E-4481-A3F7-39FBC1293EE6}"/>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evolutie_rp_0825_graf!$B$2:$I$2</c:f>
              <c:strCache>
                <c:ptCount val="8"/>
                <c:pt idx="0">
                  <c:v>IANUARIE 2025</c:v>
                </c:pt>
                <c:pt idx="1">
                  <c:v>FEBRUARIE 2025</c:v>
                </c:pt>
                <c:pt idx="2">
                  <c:v>MARTIE 2025</c:v>
                </c:pt>
                <c:pt idx="3">
                  <c:v>APRILIE 2025</c:v>
                </c:pt>
                <c:pt idx="4">
                  <c:v>MAI 2025</c:v>
                </c:pt>
                <c:pt idx="5">
                  <c:v>IUNIE 2025</c:v>
                </c:pt>
                <c:pt idx="6">
                  <c:v>IULIE 2025</c:v>
                </c:pt>
                <c:pt idx="7">
                  <c:v>AUGUST 2025</c:v>
                </c:pt>
              </c:strCache>
            </c:strRef>
          </c:cat>
          <c:val>
            <c:numRef>
              <c:f>evolutie_rp_0825_graf!$B$3:$I$3</c:f>
              <c:numCache>
                <c:formatCode>#,##0</c:formatCode>
                <c:ptCount val="8"/>
                <c:pt idx="0">
                  <c:v>8314780</c:v>
                </c:pt>
                <c:pt idx="1">
                  <c:v>8324769</c:v>
                </c:pt>
                <c:pt idx="2">
                  <c:v>8330485</c:v>
                </c:pt>
                <c:pt idx="3">
                  <c:v>8366240</c:v>
                </c:pt>
                <c:pt idx="4">
                  <c:v>8375013</c:v>
                </c:pt>
                <c:pt idx="5">
                  <c:v>8384475</c:v>
                </c:pt>
                <c:pt idx="6">
                  <c:v>8391907</c:v>
                </c:pt>
                <c:pt idx="7">
                  <c:v>8400370</c:v>
                </c:pt>
              </c:numCache>
            </c:numRef>
          </c:val>
          <c:smooth val="0"/>
          <c:extLst>
            <c:ext xmlns:c16="http://schemas.microsoft.com/office/drawing/2014/chart" uri="{C3380CC4-5D6E-409C-BE32-E72D297353CC}">
              <c16:uniqueId val="{00000091-FC4E-4481-A3F7-39FBC1293EE6}"/>
            </c:ext>
          </c:extLst>
        </c:ser>
        <c:dLbls>
          <c:showLegendKey val="0"/>
          <c:showVal val="0"/>
          <c:showCatName val="0"/>
          <c:showSerName val="0"/>
          <c:showPercent val="0"/>
          <c:showBubbleSize val="0"/>
        </c:dLbls>
        <c:marker val="1"/>
        <c:smooth val="0"/>
        <c:axId val="22805327"/>
        <c:axId val="1"/>
      </c:lineChart>
      <c:catAx>
        <c:axId val="22805327"/>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FF"/>
                </a:solidFill>
                <a:latin typeface="Arial"/>
                <a:ea typeface="Arial"/>
                <a:cs typeface="Arial"/>
              </a:defRPr>
            </a:pPr>
            <a:endParaRPr lang="en-US"/>
          </a:p>
        </c:txPr>
        <c:crossAx val="1"/>
        <c:crossesAt val="415000"/>
        <c:auto val="1"/>
        <c:lblAlgn val="ctr"/>
        <c:lblOffset val="100"/>
        <c:tickLblSkip val="1"/>
        <c:tickMarkSkip val="1"/>
        <c:noMultiLvlLbl val="0"/>
      </c:catAx>
      <c:valAx>
        <c:axId val="1"/>
        <c:scaling>
          <c:orientation val="minMax"/>
          <c:max val="8500000"/>
          <c:min val="40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FF"/>
                </a:solidFill>
                <a:latin typeface="Arial"/>
                <a:ea typeface="Arial"/>
                <a:cs typeface="Arial"/>
              </a:defRPr>
            </a:pPr>
            <a:endParaRPr lang="en-US"/>
          </a:p>
        </c:txPr>
        <c:crossAx val="22805327"/>
        <c:crosses val="autoZero"/>
        <c:crossBetween val="between"/>
        <c:majorUnit val="100000"/>
        <c:minorUnit val="9000"/>
      </c:valAx>
      <c:spPr>
        <a:solidFill>
          <a:srgbClr val="CC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FF"/>
                </a:solidFill>
                <a:latin typeface="Arial"/>
                <a:ea typeface="Arial"/>
                <a:cs typeface="Arial"/>
              </a:defRPr>
            </a:pPr>
            <a:r>
              <a:rPr lang="en-GB"/>
              <a:t>Evolutia numarului de participanti repartizati aleatoriu martie 2008 - august 2025</a:t>
            </a:r>
          </a:p>
        </c:rich>
      </c:tx>
      <c:layout>
        <c:manualLayout>
          <c:xMode val="edge"/>
          <c:yMode val="edge"/>
          <c:x val="0.39103869801741908"/>
          <c:y val="2.6221617933431945E-2"/>
        </c:manualLayout>
      </c:layout>
      <c:overlay val="0"/>
      <c:spPr>
        <a:noFill/>
        <a:ln w="25400">
          <a:noFill/>
        </a:ln>
      </c:spPr>
    </c:title>
    <c:autoTitleDeleted val="0"/>
    <c:plotArea>
      <c:layout>
        <c:manualLayout>
          <c:layoutTarget val="inner"/>
          <c:xMode val="edge"/>
          <c:yMode val="edge"/>
          <c:x val="9.2575563531022462E-2"/>
          <c:y val="0.12713472485768501"/>
          <c:w val="0.89778352116432258"/>
          <c:h val="0.55218216318785573"/>
        </c:manualLayout>
      </c:layout>
      <c:lineChart>
        <c:grouping val="standard"/>
        <c:varyColors val="0"/>
        <c:ser>
          <c:idx val="0"/>
          <c:order val="0"/>
          <c:spPr>
            <a:ln w="12700">
              <a:solidFill>
                <a:srgbClr val="000080"/>
              </a:solidFill>
              <a:prstDash val="solid"/>
            </a:ln>
          </c:spPr>
          <c:marker>
            <c:symbol val="circle"/>
            <c:size val="5"/>
            <c:spPr>
              <a:solidFill>
                <a:srgbClr val="000080"/>
              </a:solidFill>
              <a:ln>
                <a:solidFill>
                  <a:srgbClr val="000080"/>
                </a:solidFill>
                <a:prstDash val="solid"/>
              </a:ln>
            </c:spPr>
          </c:marker>
          <c:dLbls>
            <c:dLbl>
              <c:idx val="86"/>
              <c:layout>
                <c:manualLayout>
                  <c:x val="-2.6070960487771489E-4"/>
                  <c:y val="8.2180073140440249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E3-4A2D-B524-0F34AD683B7F}"/>
                </c:ext>
              </c:extLst>
            </c:dLbl>
            <c:dLbl>
              <c:idx val="158"/>
              <c:layout>
                <c:manualLayout>
                  <c:x val="-2.3717394802997293E-2"/>
                  <c:y val="3.1142436158531451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E3-4A2D-B524-0F34AD683B7F}"/>
                </c:ext>
              </c:extLst>
            </c:dLbl>
            <c:dLbl>
              <c:idx val="159"/>
              <c:layout>
                <c:manualLayout>
                  <c:x val="-1.9245174301353747E-3"/>
                  <c:y val="-6.9909020921843673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E3-4A2D-B524-0F34AD683B7F}"/>
                </c:ext>
              </c:extLst>
            </c:dLbl>
            <c:dLbl>
              <c:idx val="160"/>
              <c:layout>
                <c:manualLayout>
                  <c:x val="-1.6792749841215492E-2"/>
                  <c:y val="-3.2415793079500356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E3-4A2D-B524-0F34AD683B7F}"/>
                </c:ext>
              </c:extLst>
            </c:dLbl>
            <c:dLbl>
              <c:idx val="161"/>
              <c:layout>
                <c:manualLayout>
                  <c:x val="-9.0679963477492231E-4"/>
                  <c:y val="5.3184549785865572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E3-4A2D-B524-0F34AD683B7F}"/>
                </c:ext>
              </c:extLst>
            </c:dLbl>
            <c:dLbl>
              <c:idx val="162"/>
              <c:layout>
                <c:manualLayout>
                  <c:x val="-9.2135521624135241E-5"/>
                  <c:y val="-6.5456877485070036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E3-4A2D-B524-0F34AD683B7F}"/>
                </c:ext>
              </c:extLst>
            </c:dLbl>
            <c:dLbl>
              <c:idx val="164"/>
              <c:layout>
                <c:manualLayout>
                  <c:x val="-1.9590895995384949E-4"/>
                  <c:y val="-8.446815499364134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E3-4A2D-B524-0F34AD683B7F}"/>
                </c:ext>
              </c:extLst>
            </c:dLbl>
            <c:dLbl>
              <c:idx val="176"/>
              <c:layout>
                <c:manualLayout>
                  <c:x val="-2.4980291664725349E-2"/>
                  <c:y val="-5.6522804539870811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FE3-4A2D-B524-0F34AD683B7F}"/>
                </c:ext>
              </c:extLst>
            </c:dLbl>
            <c:dLbl>
              <c:idx val="188"/>
              <c:layout>
                <c:manualLayout>
                  <c:x val="-1.9865769305487547E-3"/>
                  <c:y val="-6.3320234875763867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FE3-4A2D-B524-0F34AD683B7F}"/>
                </c:ext>
              </c:extLst>
            </c:dLbl>
            <c:dLbl>
              <c:idx val="189"/>
              <c:layout>
                <c:manualLayout>
                  <c:x val="-1.0347794564068038E-2"/>
                  <c:y val="-0.1224308346655909"/>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FE3-4A2D-B524-0F34AD683B7F}"/>
                </c:ext>
              </c:extLst>
            </c:dLbl>
            <c:dLbl>
              <c:idx val="195"/>
              <c:layout>
                <c:manualLayout>
                  <c:x val="-2.0791485244994586E-2"/>
                  <c:y val="-8.4401280959424674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FE3-4A2D-B524-0F34AD683B7F}"/>
                </c:ext>
              </c:extLst>
            </c:dLbl>
            <c:dLbl>
              <c:idx val="196"/>
              <c:layout>
                <c:manualLayout>
                  <c:x val="-4.7758571902559235E-3"/>
                  <c:y val="-0.14271342268174733"/>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FE3-4A2D-B524-0F34AD683B7F}"/>
                </c:ext>
              </c:extLst>
            </c:dLbl>
            <c:dLbl>
              <c:idx val="197"/>
              <c:layout>
                <c:manualLayout>
                  <c:x val="0"/>
                  <c:y val="-6.0721062618595827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FE3-4A2D-B524-0F34AD683B7F}"/>
                </c:ext>
              </c:extLst>
            </c:dLbl>
            <c:dLbl>
              <c:idx val="202"/>
              <c:layout>
                <c:manualLayout>
                  <c:x val="0"/>
                  <c:y val="-9.8671726755218223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FE3-4A2D-B524-0F34AD683B7F}"/>
                </c:ext>
              </c:extLst>
            </c:dLbl>
            <c:dLbl>
              <c:idx val="205"/>
              <c:layout>
                <c:manualLayout>
                  <c:x val="-2.2541561003099463E-3"/>
                  <c:y val="-4.5540796963946868E-2"/>
                </c:manualLayout>
              </c:layout>
              <c:spPr>
                <a:noFill/>
                <a:ln w="25400">
                  <a:noFill/>
                </a:ln>
              </c:spPr>
              <c:txPr>
                <a:bodyPr/>
                <a:lstStyle/>
                <a:p>
                  <a:pPr>
                    <a:defRPr sz="1075" b="0" i="0" u="none" strike="noStrike" baseline="0">
                      <a:solidFill>
                        <a:srgbClr val="000000"/>
                      </a:solidFill>
                      <a:latin typeface="Arial"/>
                      <a:ea typeface="Arial"/>
                      <a:cs typeface="Arial"/>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FE3-4A2D-B524-0F34AD683B7F}"/>
                </c:ext>
              </c:extLst>
            </c:dLbl>
            <c:spPr>
              <a:noFill/>
              <a:ln w="25400">
                <a:noFill/>
              </a:ln>
            </c:spPr>
            <c:txPr>
              <a:bodyPr wrap="square" lIns="38100" tIns="19050" rIns="38100" bIns="19050" anchor="ctr">
                <a:spAutoFit/>
              </a:bodyPr>
              <a:lstStyle/>
              <a:p>
                <a:pPr>
                  <a:defRPr sz="10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evolutie_aleatorii_0825_graf!$B$2:$I$2</c:f>
              <c:strCache>
                <c:ptCount val="8"/>
                <c:pt idx="0">
                  <c:v>IANUARIE  2025</c:v>
                </c:pt>
                <c:pt idx="1">
                  <c:v>FEBRUARIE  2025</c:v>
                </c:pt>
                <c:pt idx="2">
                  <c:v>MARTIE 2025</c:v>
                </c:pt>
                <c:pt idx="3">
                  <c:v>APRILIE 2025</c:v>
                </c:pt>
                <c:pt idx="4">
                  <c:v>MAI 2025</c:v>
                </c:pt>
                <c:pt idx="5">
                  <c:v>IUNIE 2025</c:v>
                </c:pt>
                <c:pt idx="6">
                  <c:v>IULIE 2025</c:v>
                </c:pt>
                <c:pt idx="7">
                  <c:v>AUGUST 2025</c:v>
                </c:pt>
              </c:strCache>
            </c:strRef>
          </c:cat>
          <c:val>
            <c:numRef>
              <c:f>evolutie_aleatorii_0825_graf!$B$3:$I$3</c:f>
              <c:numCache>
                <c:formatCode>#,##0</c:formatCode>
                <c:ptCount val="8"/>
                <c:pt idx="0">
                  <c:v>4373417</c:v>
                </c:pt>
                <c:pt idx="1">
                  <c:v>4386318</c:v>
                </c:pt>
                <c:pt idx="2">
                  <c:v>4395143</c:v>
                </c:pt>
                <c:pt idx="3">
                  <c:v>4433879</c:v>
                </c:pt>
                <c:pt idx="4">
                  <c:v>4445953</c:v>
                </c:pt>
                <c:pt idx="5">
                  <c:v>4458786</c:v>
                </c:pt>
                <c:pt idx="6">
                  <c:v>4470331</c:v>
                </c:pt>
                <c:pt idx="7">
                  <c:v>4484326</c:v>
                </c:pt>
              </c:numCache>
            </c:numRef>
          </c:val>
          <c:smooth val="0"/>
          <c:extLst>
            <c:ext xmlns:c16="http://schemas.microsoft.com/office/drawing/2014/chart" uri="{C3380CC4-5D6E-409C-BE32-E72D297353CC}">
              <c16:uniqueId val="{0000000F-4FE3-4A2D-B524-0F34AD683B7F}"/>
            </c:ext>
          </c:extLst>
        </c:ser>
        <c:dLbls>
          <c:showLegendKey val="0"/>
          <c:showVal val="0"/>
          <c:showCatName val="0"/>
          <c:showSerName val="0"/>
          <c:showPercent val="0"/>
          <c:showBubbleSize val="0"/>
        </c:dLbls>
        <c:marker val="1"/>
        <c:smooth val="0"/>
        <c:axId val="22789935"/>
        <c:axId val="1"/>
      </c:lineChart>
      <c:catAx>
        <c:axId val="22789935"/>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75" b="0" i="0" u="none" strike="noStrike" baseline="0">
                <a:solidFill>
                  <a:srgbClr val="0000FF"/>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FF"/>
                </a:solidFill>
                <a:latin typeface="Arial"/>
                <a:ea typeface="Arial"/>
                <a:cs typeface="Arial"/>
              </a:defRPr>
            </a:pPr>
            <a:endParaRPr lang="en-US"/>
          </a:p>
        </c:txPr>
        <c:crossAx val="22789935"/>
        <c:crosses val="autoZero"/>
        <c:crossBetween val="between"/>
        <c:majorUnit val="100000"/>
      </c:valAx>
      <c:spPr>
        <a:solidFill>
          <a:srgbClr val="CC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AUGUST 2025
</a:t>
            </a:r>
          </a:p>
        </c:rich>
      </c:tx>
      <c:layout>
        <c:manualLayout>
          <c:xMode val="edge"/>
          <c:yMode val="edge"/>
          <c:x val="0.37438565998648166"/>
          <c:y val="4.4189852700491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dPt>
            <c:idx val="0"/>
            <c:bubble3D val="0"/>
            <c:explosion val="8"/>
            <c:spPr>
              <a:solidFill>
                <a:schemeClr val="accent4">
                  <a:lumMod val="20000"/>
                  <a:lumOff val="8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60F2-48A7-AAF2-FEB8E2081348}"/>
              </c:ext>
            </c:extLst>
          </c:dPt>
          <c:dPt>
            <c:idx val="1"/>
            <c:bubble3D val="0"/>
            <c:spPr>
              <a:solidFill>
                <a:schemeClr val="accent4">
                  <a:lumMod val="20000"/>
                  <a:lumOff val="8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60F2-48A7-AAF2-FEB8E2081348}"/>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60F2-48A7-AAF2-FEB8E2081348}"/>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0F2-48A7-AAF2-FEB8E2081348}"/>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rp_sexe_0825!$E$4:$F$4</c:f>
              <c:strCache>
                <c:ptCount val="2"/>
                <c:pt idx="0">
                  <c:v>femei</c:v>
                </c:pt>
                <c:pt idx="1">
                  <c:v>barbati</c:v>
                </c:pt>
              </c:strCache>
            </c:strRef>
          </c:cat>
          <c:val>
            <c:numRef>
              <c:f>rp_sexe_0825!$E$12:$F$12</c:f>
              <c:numCache>
                <c:formatCode>#,##0</c:formatCode>
                <c:ptCount val="2"/>
                <c:pt idx="0">
                  <c:v>4015026</c:v>
                </c:pt>
                <c:pt idx="1">
                  <c:v>4385344</c:v>
                </c:pt>
              </c:numCache>
            </c:numRef>
          </c:val>
          <c:extLst>
            <c:ext xmlns:c16="http://schemas.microsoft.com/office/drawing/2014/chart" uri="{C3380CC4-5D6E-409C-BE32-E72D297353CC}">
              <c16:uniqueId val="{00000004-60F2-48A7-AAF2-FEB8E2081348}"/>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12700"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a:t>
            </a:r>
            <a:endParaRPr lang="en-GB" sz="1050" b="1"/>
          </a:p>
          <a:p>
            <a:pPr>
              <a:defRPr sz="1050"/>
            </a:pPr>
            <a:r>
              <a:rPr lang="en-GB" sz="1050"/>
              <a:t> pe sexe si categorii de varsta a participantilor</a:t>
            </a:r>
          </a:p>
          <a:p>
            <a:pPr>
              <a:defRPr sz="1050"/>
            </a:pPr>
            <a:r>
              <a:rPr lang="en-GB" sz="1050"/>
              <a:t> aferente lunii de referinta AUGUST 2025
</a:t>
            </a:r>
          </a:p>
        </c:rich>
      </c:tx>
      <c:layout>
        <c:manualLayout>
          <c:xMode val="edge"/>
          <c:yMode val="edge"/>
          <c:x val="0.31163713910761154"/>
          <c:y val="6.575767420035168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rp_varste_sexe_0825!$E$5:$H$5</c:f>
              <c:strCache>
                <c:ptCount val="4"/>
                <c:pt idx="0">
                  <c:v>15-25 ani</c:v>
                </c:pt>
                <c:pt idx="1">
                  <c:v>25-35 ani</c:v>
                </c:pt>
                <c:pt idx="2">
                  <c:v>35-45 ani</c:v>
                </c:pt>
                <c:pt idx="3">
                  <c:v>peste 45 de ani</c:v>
                </c:pt>
              </c:strCache>
            </c:strRef>
          </c:tx>
          <c:spPr>
            <a:solidFill>
              <a:schemeClr val="accent4">
                <a:lumMod val="20000"/>
                <a:lumOff val="80000"/>
              </a:schemeClr>
            </a:solidFill>
            <a:ln>
              <a:noFill/>
            </a:ln>
            <a:effectLst>
              <a:outerShdw blurRad="40000" dist="23000" dir="5400000" rotWithShape="0">
                <a:srgbClr val="000000">
                  <a:alpha val="35000"/>
                </a:srgbClr>
              </a:outerShdw>
            </a:effectLst>
            <a:sp3d/>
          </c:spPr>
          <c:invertIfNegative val="0"/>
          <c:dLbls>
            <c:dLbl>
              <c:idx val="0"/>
              <c:layout>
                <c:manualLayout>
                  <c:x val="-0.16956099838481728"/>
                  <c:y val="-2.79896250689687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DD-4A0A-918F-E15D4705AEA8}"/>
                </c:ext>
              </c:extLst>
            </c:dLbl>
            <c:dLbl>
              <c:idx val="1"/>
              <c:layout>
                <c:manualLayout>
                  <c:x val="-0.32481564203513025"/>
                  <c:y val="-2.5207988490633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DD-4A0A-918F-E15D4705AEA8}"/>
                </c:ext>
              </c:extLst>
            </c:dLbl>
            <c:dLbl>
              <c:idx val="2"/>
              <c:layout>
                <c:manualLayout>
                  <c:x val="-0.44297067433878456"/>
                  <c:y val="-2.12648959155154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DD-4A0A-918F-E15D4705AEA8}"/>
                </c:ext>
              </c:extLst>
            </c:dLbl>
            <c:dLbl>
              <c:idx val="3"/>
              <c:layout>
                <c:manualLayout>
                  <c:x val="-0.49209860185746013"/>
                  <c:y val="-2.193070659880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DD-4A0A-918F-E15D4705AEA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rp_varste_sexe_0825!$E$5:$H$5</c:f>
              <c:strCache>
                <c:ptCount val="4"/>
                <c:pt idx="0">
                  <c:v>15-25 ani</c:v>
                </c:pt>
                <c:pt idx="1">
                  <c:v>25-35 ani</c:v>
                </c:pt>
                <c:pt idx="2">
                  <c:v>35-45 ani</c:v>
                </c:pt>
                <c:pt idx="3">
                  <c:v>peste 45 de ani</c:v>
                </c:pt>
              </c:strCache>
            </c:strRef>
          </c:cat>
          <c:val>
            <c:numRef>
              <c:f>rp_varste_sexe_0825!$E$14:$H$14</c:f>
              <c:numCache>
                <c:formatCode>#,##0</c:formatCode>
                <c:ptCount val="4"/>
                <c:pt idx="0">
                  <c:v>692225</c:v>
                </c:pt>
                <c:pt idx="1">
                  <c:v>1928547</c:v>
                </c:pt>
                <c:pt idx="2">
                  <c:v>2840014</c:v>
                </c:pt>
                <c:pt idx="3">
                  <c:v>2939584</c:v>
                </c:pt>
              </c:numCache>
            </c:numRef>
          </c:val>
          <c:extLst>
            <c:ext xmlns:c16="http://schemas.microsoft.com/office/drawing/2014/chart" uri="{C3380CC4-5D6E-409C-BE32-E72D297353CC}">
              <c16:uniqueId val="{00000004-79DD-4A0A-918F-E15D4705AEA8}"/>
            </c:ext>
          </c:extLst>
        </c:ser>
        <c:dLbls>
          <c:showLegendKey val="0"/>
          <c:showVal val="0"/>
          <c:showCatName val="0"/>
          <c:showSerName val="0"/>
          <c:showPercent val="0"/>
          <c:showBubbleSize val="0"/>
        </c:dLbls>
        <c:gapWidth val="150"/>
        <c:shape val="box"/>
        <c:axId val="1608172255"/>
        <c:axId val="1"/>
        <c:axId val="0"/>
      </c:bar3DChart>
      <c:catAx>
        <c:axId val="1608172255"/>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08172255"/>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rgbClr val="002060"/>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194576</xdr:colOff>
      <xdr:row>33</xdr:row>
      <xdr:rowOff>121900</xdr:rowOff>
    </xdr:to>
    <xdr:pic>
      <xdr:nvPicPr>
        <xdr:cNvPr id="2" name="Picture 1">
          <a:extLst>
            <a:ext uri="{FF2B5EF4-FFF2-40B4-BE49-F238E27FC236}">
              <a16:creationId xmlns:a16="http://schemas.microsoft.com/office/drawing/2014/main" id="{CBC6616E-7DD0-4E74-8E04-C8E35182C5CC}"/>
            </a:ext>
          </a:extLst>
        </xdr:cNvPr>
        <xdr:cNvPicPr>
          <a:picLocks noChangeAspect="1"/>
        </xdr:cNvPicPr>
      </xdr:nvPicPr>
      <xdr:blipFill>
        <a:blip xmlns:r="http://schemas.openxmlformats.org/officeDocument/2006/relationships" r:embed="rId1"/>
        <a:stretch>
          <a:fillRect/>
        </a:stretch>
      </xdr:blipFill>
      <xdr:spPr>
        <a:xfrm>
          <a:off x="609600" y="1228725"/>
          <a:ext cx="7462151" cy="4170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201</xdr:col>
      <xdr:colOff>276225</xdr:colOff>
      <xdr:row>7</xdr:row>
      <xdr:rowOff>133350</xdr:rowOff>
    </xdr:from>
    <xdr:to>
      <xdr:col>206</xdr:col>
      <xdr:colOff>742950</xdr:colOff>
      <xdr:row>31</xdr:row>
      <xdr:rowOff>66675</xdr:rowOff>
    </xdr:to>
    <xdr:graphicFrame macro="">
      <xdr:nvGraphicFramePr>
        <xdr:cNvPr id="5654" name="Chart 1">
          <a:extLst>
            <a:ext uri="{FF2B5EF4-FFF2-40B4-BE49-F238E27FC236}">
              <a16:creationId xmlns:a16="http://schemas.microsoft.com/office/drawing/2014/main" id="{B353600B-CA05-4CED-B1E4-8F2FD1F94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4</xdr:row>
      <xdr:rowOff>0</xdr:rowOff>
    </xdr:from>
    <xdr:to>
      <xdr:col>7</xdr:col>
      <xdr:colOff>610542</xdr:colOff>
      <xdr:row>26</xdr:row>
      <xdr:rowOff>101664</xdr:rowOff>
    </xdr:to>
    <xdr:pic>
      <xdr:nvPicPr>
        <xdr:cNvPr id="2" name="Picture 1">
          <a:extLst>
            <a:ext uri="{FF2B5EF4-FFF2-40B4-BE49-F238E27FC236}">
              <a16:creationId xmlns:a16="http://schemas.microsoft.com/office/drawing/2014/main" id="{1C3B0DCB-24B2-4F79-B1AA-EB872934B521}"/>
            </a:ext>
          </a:extLst>
        </xdr:cNvPr>
        <xdr:cNvPicPr>
          <a:picLocks noChangeAspect="1"/>
        </xdr:cNvPicPr>
      </xdr:nvPicPr>
      <xdr:blipFill>
        <a:blip xmlns:r="http://schemas.openxmlformats.org/officeDocument/2006/relationships" r:embed="rId2"/>
        <a:stretch>
          <a:fillRect/>
        </a:stretch>
      </xdr:blipFill>
      <xdr:spPr>
        <a:xfrm>
          <a:off x="609600" y="857250"/>
          <a:ext cx="6468417" cy="36640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179</xdr:col>
      <xdr:colOff>704850</xdr:colOff>
      <xdr:row>11</xdr:row>
      <xdr:rowOff>114300</xdr:rowOff>
    </xdr:from>
    <xdr:to>
      <xdr:col>194</xdr:col>
      <xdr:colOff>504825</xdr:colOff>
      <xdr:row>42</xdr:row>
      <xdr:rowOff>114300</xdr:rowOff>
    </xdr:to>
    <xdr:graphicFrame macro="">
      <xdr:nvGraphicFramePr>
        <xdr:cNvPr id="6681" name="Chart 145">
          <a:extLst>
            <a:ext uri="{FF2B5EF4-FFF2-40B4-BE49-F238E27FC236}">
              <a16:creationId xmlns:a16="http://schemas.microsoft.com/office/drawing/2014/main" id="{E3B80351-28F5-42A2-A6C2-A88B8B8B78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4</xdr:row>
      <xdr:rowOff>0</xdr:rowOff>
    </xdr:from>
    <xdr:to>
      <xdr:col>7</xdr:col>
      <xdr:colOff>308796</xdr:colOff>
      <xdr:row>22</xdr:row>
      <xdr:rowOff>103132</xdr:rowOff>
    </xdr:to>
    <xdr:pic>
      <xdr:nvPicPr>
        <xdr:cNvPr id="2" name="Picture 1">
          <a:extLst>
            <a:ext uri="{FF2B5EF4-FFF2-40B4-BE49-F238E27FC236}">
              <a16:creationId xmlns:a16="http://schemas.microsoft.com/office/drawing/2014/main" id="{CFD7B18B-8F96-4D42-938D-609718D4A060}"/>
            </a:ext>
          </a:extLst>
        </xdr:cNvPr>
        <xdr:cNvPicPr>
          <a:picLocks noChangeAspect="1"/>
        </xdr:cNvPicPr>
      </xdr:nvPicPr>
      <xdr:blipFill>
        <a:blip xmlns:r="http://schemas.openxmlformats.org/officeDocument/2006/relationships" r:embed="rId2"/>
        <a:stretch>
          <a:fillRect/>
        </a:stretch>
      </xdr:blipFill>
      <xdr:spPr>
        <a:xfrm>
          <a:off x="609600" y="914400"/>
          <a:ext cx="6547671" cy="30177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1" y="0"/>
    <xdr:ext cx="7924800" cy="4867275"/>
    <xdr:graphicFrame macro="">
      <xdr:nvGraphicFramePr>
        <xdr:cNvPr id="2" name="Chart 1">
          <a:extLst>
            <a:ext uri="{FF2B5EF4-FFF2-40B4-BE49-F238E27FC236}">
              <a16:creationId xmlns:a16="http://schemas.microsoft.com/office/drawing/2014/main" id="{D18C403F-7364-4322-BC39-8CE419DA87D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13</xdr:col>
      <xdr:colOff>1</xdr:colOff>
      <xdr:row>29</xdr:row>
      <xdr:rowOff>152400</xdr:rowOff>
    </xdr:to>
    <xdr:graphicFrame macro="">
      <xdr:nvGraphicFramePr>
        <xdr:cNvPr id="2" name="Chart 1">
          <a:extLst>
            <a:ext uri="{FF2B5EF4-FFF2-40B4-BE49-F238E27FC236}">
              <a16:creationId xmlns:a16="http://schemas.microsoft.com/office/drawing/2014/main" id="{B642540A-AF1B-47E5-AC7A-3EA0B85F7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1">
          <cell r="A11">
            <v>2</v>
          </cell>
          <cell r="B11" t="str">
            <v>VIVA</v>
          </cell>
        </row>
        <row r="12">
          <cell r="B12" t="str">
            <v>AZT VIITORUL TAU</v>
          </cell>
        </row>
        <row r="13">
          <cell r="B13" t="str">
            <v>BCR</v>
          </cell>
        </row>
        <row r="14">
          <cell r="A14">
            <v>5</v>
          </cell>
          <cell r="B14" t="str">
            <v>BANCPOST</v>
          </cell>
        </row>
        <row r="15">
          <cell r="B15" t="str">
            <v>BRD</v>
          </cell>
        </row>
        <row r="16">
          <cell r="B16" t="str">
            <v>VITAL</v>
          </cell>
        </row>
        <row r="17">
          <cell r="A17">
            <v>8</v>
          </cell>
          <cell r="B17" t="str">
            <v>EUREKO</v>
          </cell>
        </row>
        <row r="18">
          <cell r="B18" t="str">
            <v>ARIPI</v>
          </cell>
        </row>
        <row r="20">
          <cell r="A20">
            <v>11</v>
          </cell>
          <cell r="B20" t="str">
            <v>KD</v>
          </cell>
        </row>
        <row r="21">
          <cell r="A21">
            <v>12</v>
          </cell>
          <cell r="B21" t="str">
            <v>OMNIFORTE</v>
          </cell>
        </row>
        <row r="22">
          <cell r="A22">
            <v>13</v>
          </cell>
          <cell r="B22" t="str">
            <v>OTP</v>
          </cell>
        </row>
        <row r="23">
          <cell r="A23">
            <v>14</v>
          </cell>
          <cell r="B23" t="str">
            <v>PRIMA PENSIE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E28" sqref="E28"/>
    </sheetView>
  </sheetViews>
  <sheetFormatPr defaultRowHeight="12.75" x14ac:dyDescent="0.2"/>
  <cols>
    <col min="2" max="2" width="6.28515625" customWidth="1"/>
    <col min="3" max="3" width="19.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60.75" customHeight="1" x14ac:dyDescent="0.2">
      <c r="B2" s="104" t="s">
        <v>205</v>
      </c>
      <c r="C2" s="105"/>
      <c r="D2" s="105"/>
      <c r="E2" s="105"/>
      <c r="F2" s="105"/>
      <c r="G2" s="105"/>
      <c r="H2" s="105"/>
      <c r="I2" s="105"/>
      <c r="J2" s="105"/>
      <c r="K2" s="106"/>
    </row>
    <row r="3" spans="2:11" s="5" customFormat="1" ht="27.75" customHeight="1" x14ac:dyDescent="0.2">
      <c r="B3" s="107" t="s">
        <v>45</v>
      </c>
      <c r="C3" s="102" t="s">
        <v>29</v>
      </c>
      <c r="D3" s="102" t="s">
        <v>139</v>
      </c>
      <c r="E3" s="102" t="s">
        <v>154</v>
      </c>
      <c r="F3" s="102" t="s">
        <v>155</v>
      </c>
      <c r="G3" s="102"/>
      <c r="H3" s="102"/>
      <c r="I3" s="102" t="s">
        <v>156</v>
      </c>
      <c r="J3" s="101" t="s">
        <v>0</v>
      </c>
      <c r="K3" s="103" t="s">
        <v>1</v>
      </c>
    </row>
    <row r="4" spans="2:11" s="5" customFormat="1" ht="56.25" customHeight="1" x14ac:dyDescent="0.2">
      <c r="B4" s="107" t="s">
        <v>45</v>
      </c>
      <c r="C4" s="102"/>
      <c r="D4" s="102"/>
      <c r="E4" s="102"/>
      <c r="F4" s="44" t="s">
        <v>43</v>
      </c>
      <c r="G4" s="44" t="s">
        <v>2</v>
      </c>
      <c r="H4" s="44" t="s">
        <v>3</v>
      </c>
      <c r="I4" s="102"/>
      <c r="J4" s="101"/>
      <c r="K4" s="103"/>
    </row>
    <row r="5" spans="2:11" s="6" customFormat="1" ht="13.5" hidden="1" customHeight="1" x14ac:dyDescent="0.2">
      <c r="B5" s="28"/>
      <c r="C5" s="26"/>
      <c r="D5" s="27" t="s">
        <v>144</v>
      </c>
      <c r="E5" s="27" t="s">
        <v>10</v>
      </c>
      <c r="F5" s="27" t="s">
        <v>11</v>
      </c>
      <c r="G5" s="27" t="s">
        <v>12</v>
      </c>
      <c r="H5" s="27" t="s">
        <v>13</v>
      </c>
      <c r="I5" s="26"/>
      <c r="J5" s="34" t="s">
        <v>14</v>
      </c>
      <c r="K5" s="35"/>
    </row>
    <row r="6" spans="2:11" ht="15" x14ac:dyDescent="0.25">
      <c r="B6" s="49">
        <v>1</v>
      </c>
      <c r="C6" s="50" t="s">
        <v>39</v>
      </c>
      <c r="D6" s="51">
        <v>1160728</v>
      </c>
      <c r="E6" s="51">
        <v>1225929</v>
      </c>
      <c r="F6" s="51">
        <v>256783027</v>
      </c>
      <c r="G6" s="51">
        <v>252480350</v>
      </c>
      <c r="H6" s="51">
        <v>4302677</v>
      </c>
      <c r="I6" s="51">
        <f t="shared" ref="I6:I12" si="0">F6/$C$15</f>
        <v>50459436.616950624</v>
      </c>
      <c r="J6" s="51">
        <v>5315113587</v>
      </c>
      <c r="K6" s="52">
        <f t="shared" ref="K6:K12" si="1">J6/$C$15</f>
        <v>1044452354.5363438</v>
      </c>
    </row>
    <row r="7" spans="2:11" ht="15" x14ac:dyDescent="0.25">
      <c r="B7" s="53">
        <v>2</v>
      </c>
      <c r="C7" s="50" t="s">
        <v>4</v>
      </c>
      <c r="D7" s="51">
        <v>1707865</v>
      </c>
      <c r="E7" s="51">
        <v>1805099</v>
      </c>
      <c r="F7" s="51">
        <v>373873613</v>
      </c>
      <c r="G7" s="51">
        <v>367616513</v>
      </c>
      <c r="H7" s="51">
        <v>6257100</v>
      </c>
      <c r="I7" s="51">
        <f t="shared" si="0"/>
        <v>73468453.496826425</v>
      </c>
      <c r="J7" s="51">
        <v>7738877099</v>
      </c>
      <c r="K7" s="52">
        <f t="shared" si="1"/>
        <v>1520736720.9023561</v>
      </c>
    </row>
    <row r="8" spans="2:11" ht="15" x14ac:dyDescent="0.25">
      <c r="B8" s="53">
        <v>3</v>
      </c>
      <c r="C8" s="54" t="s">
        <v>41</v>
      </c>
      <c r="D8" s="51">
        <v>817777</v>
      </c>
      <c r="E8" s="51">
        <v>856070</v>
      </c>
      <c r="F8" s="51">
        <v>159675104</v>
      </c>
      <c r="G8" s="51">
        <v>156556734</v>
      </c>
      <c r="H8" s="51">
        <v>3118370</v>
      </c>
      <c r="I8" s="51">
        <f t="shared" si="0"/>
        <v>31377135.333765648</v>
      </c>
      <c r="J8" s="51">
        <v>3295756265</v>
      </c>
      <c r="K8" s="52">
        <f t="shared" si="1"/>
        <v>647636279.94262028</v>
      </c>
    </row>
    <row r="9" spans="2:11" ht="15" x14ac:dyDescent="0.25">
      <c r="B9" s="53">
        <v>4</v>
      </c>
      <c r="C9" s="54" t="s">
        <v>42</v>
      </c>
      <c r="D9" s="51">
        <v>606155</v>
      </c>
      <c r="E9" s="51">
        <v>632170</v>
      </c>
      <c r="F9" s="51">
        <v>113368767</v>
      </c>
      <c r="G9" s="51">
        <v>110658914</v>
      </c>
      <c r="H9" s="51">
        <v>2709853</v>
      </c>
      <c r="I9" s="51">
        <f t="shared" si="0"/>
        <v>22277656.664505102</v>
      </c>
      <c r="J9" s="51">
        <v>2329544628</v>
      </c>
      <c r="K9" s="52">
        <f t="shared" si="1"/>
        <v>457769778.9306137</v>
      </c>
    </row>
    <row r="10" spans="2:11" ht="15" x14ac:dyDescent="0.25">
      <c r="B10" s="53">
        <v>5</v>
      </c>
      <c r="C10" s="54" t="s">
        <v>5</v>
      </c>
      <c r="D10" s="51">
        <v>1071424</v>
      </c>
      <c r="E10" s="51">
        <v>1123177</v>
      </c>
      <c r="F10" s="51">
        <v>209057017</v>
      </c>
      <c r="G10" s="51">
        <v>204925564</v>
      </c>
      <c r="H10" s="51">
        <v>4131453</v>
      </c>
      <c r="I10" s="51">
        <f t="shared" si="0"/>
        <v>41080983.513136439</v>
      </c>
      <c r="J10" s="51">
        <v>4313987570</v>
      </c>
      <c r="K10" s="52">
        <f t="shared" si="1"/>
        <v>847724964.13763297</v>
      </c>
    </row>
    <row r="11" spans="2:11" ht="15" x14ac:dyDescent="0.25">
      <c r="B11" s="53">
        <v>6</v>
      </c>
      <c r="C11" s="54" t="s">
        <v>6</v>
      </c>
      <c r="D11" s="51">
        <v>911535</v>
      </c>
      <c r="E11" s="51">
        <v>957138</v>
      </c>
      <c r="F11" s="51">
        <v>183621970</v>
      </c>
      <c r="G11" s="51">
        <v>180028908</v>
      </c>
      <c r="H11" s="51">
        <v>3593062</v>
      </c>
      <c r="I11" s="51">
        <f t="shared" si="0"/>
        <v>36082841.085499816</v>
      </c>
      <c r="J11" s="51">
        <v>3789885431</v>
      </c>
      <c r="K11" s="52">
        <f t="shared" si="1"/>
        <v>744735685.70810986</v>
      </c>
    </row>
    <row r="12" spans="2:11" ht="15" x14ac:dyDescent="0.25">
      <c r="B12" s="53">
        <v>7</v>
      </c>
      <c r="C12" s="54" t="s">
        <v>38</v>
      </c>
      <c r="D12" s="51">
        <v>2124886</v>
      </c>
      <c r="E12" s="51">
        <v>2265209</v>
      </c>
      <c r="F12" s="51">
        <v>551845825</v>
      </c>
      <c r="G12" s="51">
        <v>543304740</v>
      </c>
      <c r="H12" s="51">
        <v>8541085</v>
      </c>
      <c r="I12" s="51">
        <f t="shared" si="0"/>
        <v>108441082.55222151</v>
      </c>
      <c r="J12" s="51">
        <v>11437480149</v>
      </c>
      <c r="K12" s="52">
        <f t="shared" si="1"/>
        <v>2247534859.9893889</v>
      </c>
    </row>
    <row r="13" spans="2:11" ht="15.75" thickBot="1" x14ac:dyDescent="0.3">
      <c r="B13" s="45" t="s">
        <v>46</v>
      </c>
      <c r="C13" s="46"/>
      <c r="D13" s="47">
        <f t="shared" ref="D13:K13" si="2">SUM(D6:D12)</f>
        <v>8400370</v>
      </c>
      <c r="E13" s="47">
        <f t="shared" si="2"/>
        <v>8864792</v>
      </c>
      <c r="F13" s="47">
        <f t="shared" si="2"/>
        <v>1848225323</v>
      </c>
      <c r="G13" s="47">
        <f t="shared" si="2"/>
        <v>1815571723</v>
      </c>
      <c r="H13" s="47">
        <f t="shared" si="2"/>
        <v>32653600</v>
      </c>
      <c r="I13" s="47">
        <f t="shared" si="2"/>
        <v>363187589.2629056</v>
      </c>
      <c r="J13" s="47">
        <f t="shared" si="2"/>
        <v>38220644729</v>
      </c>
      <c r="K13" s="48">
        <f t="shared" si="2"/>
        <v>7510590644.1470661</v>
      </c>
    </row>
    <row r="15" spans="2:11" s="13" customFormat="1" x14ac:dyDescent="0.2">
      <c r="B15" s="40" t="s">
        <v>206</v>
      </c>
      <c r="C15" s="41">
        <v>5.0888999999999998</v>
      </c>
      <c r="J15" s="14"/>
      <c r="K15" s="14"/>
    </row>
    <row r="16" spans="2:11" x14ac:dyDescent="0.2">
      <c r="B16" s="42"/>
      <c r="C16" s="42" t="s">
        <v>193</v>
      </c>
    </row>
    <row r="17" spans="2:7" x14ac:dyDescent="0.2">
      <c r="B17" s="13"/>
      <c r="C17" s="43"/>
      <c r="G17" s="20"/>
    </row>
    <row r="18" spans="2:7" x14ac:dyDescent="0.2">
      <c r="G18" s="20"/>
    </row>
    <row r="19" spans="2:7" x14ac:dyDescent="0.2">
      <c r="G19" s="20"/>
    </row>
    <row r="20" spans="2:7" x14ac:dyDescent="0.2">
      <c r="G20" s="20"/>
    </row>
    <row r="21" spans="2:7" x14ac:dyDescent="0.2">
      <c r="G21" s="20"/>
    </row>
    <row r="22" spans="2:7" x14ac:dyDescent="0.2">
      <c r="G22" s="20"/>
    </row>
    <row r="23" spans="2:7" x14ac:dyDescent="0.2">
      <c r="G23" s="20"/>
    </row>
    <row r="24" spans="2:7" x14ac:dyDescent="0.2">
      <c r="G24" s="20"/>
    </row>
    <row r="25" spans="2:7" x14ac:dyDescent="0.2">
      <c r="G25" s="20"/>
    </row>
    <row r="26" spans="2:7" x14ac:dyDescent="0.2">
      <c r="G26" s="20"/>
    </row>
    <row r="27" spans="2:7" x14ac:dyDescent="0.2">
      <c r="G27" s="20"/>
    </row>
    <row r="28" spans="2:7" x14ac:dyDescent="0.2">
      <c r="G28" s="20"/>
    </row>
    <row r="29" spans="2:7" x14ac:dyDescent="0.2">
      <c r="G29" s="20"/>
    </row>
    <row r="30" spans="2:7" x14ac:dyDescent="0.2">
      <c r="G30" s="20"/>
    </row>
    <row r="31" spans="2:7" x14ac:dyDescent="0.2">
      <c r="G31" s="20"/>
    </row>
  </sheetData>
  <mergeCells count="9">
    <mergeCell ref="J3:J4"/>
    <mergeCell ref="F3:H3"/>
    <mergeCell ref="K3:K4"/>
    <mergeCell ref="B2:K2"/>
    <mergeCell ref="I3:I4"/>
    <mergeCell ref="B3:B4"/>
    <mergeCell ref="C3:C4"/>
    <mergeCell ref="D3:D4"/>
    <mergeCell ref="E3:E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J18" sqref="J18"/>
    </sheetView>
  </sheetViews>
  <sheetFormatPr defaultRowHeight="15" x14ac:dyDescent="0.2"/>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60" customHeight="1" x14ac:dyDescent="0.2">
      <c r="B2" s="124" t="s">
        <v>221</v>
      </c>
      <c r="C2" s="125"/>
      <c r="D2" s="125"/>
      <c r="E2" s="126"/>
    </row>
    <row r="3" spans="2:5" x14ac:dyDescent="0.2">
      <c r="B3" s="121" t="s">
        <v>47</v>
      </c>
      <c r="C3" s="122"/>
      <c r="D3" s="122" t="s">
        <v>48</v>
      </c>
      <c r="E3" s="123"/>
    </row>
    <row r="4" spans="2:5" x14ac:dyDescent="0.2">
      <c r="B4" s="84" t="s">
        <v>49</v>
      </c>
      <c r="C4" s="85" t="s">
        <v>50</v>
      </c>
      <c r="D4" s="85" t="s">
        <v>51</v>
      </c>
      <c r="E4" s="86" t="s">
        <v>52</v>
      </c>
    </row>
    <row r="5" spans="2:5" ht="15.75" x14ac:dyDescent="0.25">
      <c r="B5" s="90"/>
      <c r="C5" s="91" t="s">
        <v>53</v>
      </c>
      <c r="D5" s="51">
        <v>74340</v>
      </c>
      <c r="E5" s="92">
        <f t="shared" ref="E5:E48" si="0">D5/$D$48</f>
        <v>8.8496101957413788E-3</v>
      </c>
    </row>
    <row r="6" spans="2:5" ht="15.75" x14ac:dyDescent="0.25">
      <c r="B6" s="90" t="s">
        <v>54</v>
      </c>
      <c r="C6" s="91" t="s">
        <v>55</v>
      </c>
      <c r="D6" s="51">
        <v>67673</v>
      </c>
      <c r="E6" s="92">
        <f t="shared" si="0"/>
        <v>8.0559546781867938E-3</v>
      </c>
    </row>
    <row r="7" spans="2:5" ht="15.75" x14ac:dyDescent="0.25">
      <c r="B7" s="90" t="s">
        <v>56</v>
      </c>
      <c r="C7" s="91" t="s">
        <v>57</v>
      </c>
      <c r="D7" s="51">
        <v>96546</v>
      </c>
      <c r="E7" s="92">
        <f t="shared" si="0"/>
        <v>1.1493065186414408E-2</v>
      </c>
    </row>
    <row r="8" spans="2:5" ht="15.75" x14ac:dyDescent="0.25">
      <c r="B8" s="90" t="s">
        <v>58</v>
      </c>
      <c r="C8" s="91" t="s">
        <v>59</v>
      </c>
      <c r="D8" s="51">
        <v>118347</v>
      </c>
      <c r="E8" s="92">
        <f t="shared" si="0"/>
        <v>1.4088308015004101E-2</v>
      </c>
    </row>
    <row r="9" spans="2:5" ht="15.75" x14ac:dyDescent="0.25">
      <c r="B9" s="90" t="s">
        <v>60</v>
      </c>
      <c r="C9" s="91" t="s">
        <v>61</v>
      </c>
      <c r="D9" s="51">
        <v>104775</v>
      </c>
      <c r="E9" s="92">
        <f t="shared" si="0"/>
        <v>1.2472664894522503E-2</v>
      </c>
    </row>
    <row r="10" spans="2:5" ht="15.75" x14ac:dyDescent="0.25">
      <c r="B10" s="90" t="s">
        <v>62</v>
      </c>
      <c r="C10" s="91" t="s">
        <v>63</v>
      </c>
      <c r="D10" s="51">
        <v>160211</v>
      </c>
      <c r="E10" s="92">
        <f t="shared" si="0"/>
        <v>1.9071898023539438E-2</v>
      </c>
    </row>
    <row r="11" spans="2:5" ht="15.75" x14ac:dyDescent="0.25">
      <c r="B11" s="90" t="s">
        <v>64</v>
      </c>
      <c r="C11" s="91" t="s">
        <v>65</v>
      </c>
      <c r="D11" s="51">
        <v>71058</v>
      </c>
      <c r="E11" s="92">
        <f t="shared" si="0"/>
        <v>8.458913119303078E-3</v>
      </c>
    </row>
    <row r="12" spans="2:5" ht="15.75" x14ac:dyDescent="0.25">
      <c r="B12" s="90" t="s">
        <v>66</v>
      </c>
      <c r="C12" s="91" t="s">
        <v>67</v>
      </c>
      <c r="D12" s="51">
        <v>59110</v>
      </c>
      <c r="E12" s="92">
        <f t="shared" si="0"/>
        <v>7.0365948166568855E-3</v>
      </c>
    </row>
    <row r="13" spans="2:5" ht="15.75" x14ac:dyDescent="0.25">
      <c r="B13" s="90" t="s">
        <v>68</v>
      </c>
      <c r="C13" s="91" t="s">
        <v>69</v>
      </c>
      <c r="D13" s="51">
        <v>136255</v>
      </c>
      <c r="E13" s="92">
        <f t="shared" si="0"/>
        <v>1.6220118875716189E-2</v>
      </c>
    </row>
    <row r="14" spans="2:5" ht="15.75" x14ac:dyDescent="0.25">
      <c r="B14" s="90" t="s">
        <v>70</v>
      </c>
      <c r="C14" s="91" t="s">
        <v>71</v>
      </c>
      <c r="D14" s="51">
        <v>45055</v>
      </c>
      <c r="E14" s="92">
        <f t="shared" si="0"/>
        <v>5.3634542288018266E-3</v>
      </c>
    </row>
    <row r="15" spans="2:5" ht="15.75" x14ac:dyDescent="0.25">
      <c r="B15" s="90" t="s">
        <v>72</v>
      </c>
      <c r="C15" s="91" t="s">
        <v>73</v>
      </c>
      <c r="D15" s="51">
        <v>69358</v>
      </c>
      <c r="E15" s="92">
        <f t="shared" si="0"/>
        <v>8.256541080928579E-3</v>
      </c>
    </row>
    <row r="16" spans="2:5" ht="15.75" x14ac:dyDescent="0.25">
      <c r="B16" s="90" t="s">
        <v>74</v>
      </c>
      <c r="C16" s="91" t="s">
        <v>75</v>
      </c>
      <c r="D16" s="51">
        <v>46255</v>
      </c>
      <c r="E16" s="92">
        <f t="shared" si="0"/>
        <v>5.506305079419121E-3</v>
      </c>
    </row>
    <row r="17" spans="2:5" ht="15.75" x14ac:dyDescent="0.25">
      <c r="B17" s="90" t="s">
        <v>76</v>
      </c>
      <c r="C17" s="91" t="s">
        <v>77</v>
      </c>
      <c r="D17" s="51">
        <v>226387</v>
      </c>
      <c r="E17" s="92">
        <f t="shared" si="0"/>
        <v>2.6949646265581158E-2</v>
      </c>
    </row>
    <row r="18" spans="2:5" ht="15.75" x14ac:dyDescent="0.25">
      <c r="B18" s="90" t="s">
        <v>78</v>
      </c>
      <c r="C18" s="91" t="s">
        <v>79</v>
      </c>
      <c r="D18" s="51">
        <v>179548</v>
      </c>
      <c r="E18" s="92">
        <f t="shared" si="0"/>
        <v>2.1373820438861622E-2</v>
      </c>
    </row>
    <row r="19" spans="2:5" ht="15.75" x14ac:dyDescent="0.25">
      <c r="B19" s="90" t="s">
        <v>80</v>
      </c>
      <c r="C19" s="91" t="s">
        <v>81</v>
      </c>
      <c r="D19" s="51">
        <v>55805</v>
      </c>
      <c r="E19" s="92">
        <f t="shared" si="0"/>
        <v>6.6431597655817543E-3</v>
      </c>
    </row>
    <row r="20" spans="2:5" ht="15.75" x14ac:dyDescent="0.25">
      <c r="B20" s="90" t="s">
        <v>82</v>
      </c>
      <c r="C20" s="91" t="s">
        <v>83</v>
      </c>
      <c r="D20" s="51">
        <v>66865</v>
      </c>
      <c r="E20" s="92">
        <f t="shared" si="0"/>
        <v>7.9597684387711486E-3</v>
      </c>
    </row>
    <row r="21" spans="2:5" ht="15.75" x14ac:dyDescent="0.25">
      <c r="B21" s="90" t="s">
        <v>84</v>
      </c>
      <c r="C21" s="91" t="s">
        <v>85</v>
      </c>
      <c r="D21" s="51">
        <v>131198</v>
      </c>
      <c r="E21" s="92">
        <f t="shared" si="0"/>
        <v>1.5618121582739808E-2</v>
      </c>
    </row>
    <row r="22" spans="2:5" ht="15.75" x14ac:dyDescent="0.25">
      <c r="B22" s="90" t="s">
        <v>86</v>
      </c>
      <c r="C22" s="91" t="s">
        <v>87</v>
      </c>
      <c r="D22" s="51">
        <v>122235</v>
      </c>
      <c r="E22" s="92">
        <f t="shared" si="0"/>
        <v>1.4551144771004134E-2</v>
      </c>
    </row>
    <row r="23" spans="2:5" ht="15.75" x14ac:dyDescent="0.25">
      <c r="B23" s="90" t="s">
        <v>88</v>
      </c>
      <c r="C23" s="91" t="s">
        <v>89</v>
      </c>
      <c r="D23" s="51">
        <v>67380</v>
      </c>
      <c r="E23" s="92">
        <f t="shared" si="0"/>
        <v>8.0210752621610714E-3</v>
      </c>
    </row>
    <row r="24" spans="2:5" ht="15.75" x14ac:dyDescent="0.25">
      <c r="B24" s="90" t="s">
        <v>90</v>
      </c>
      <c r="C24" s="91" t="s">
        <v>91</v>
      </c>
      <c r="D24" s="51">
        <v>103632</v>
      </c>
      <c r="E24" s="92">
        <f t="shared" si="0"/>
        <v>1.233659945930953E-2</v>
      </c>
    </row>
    <row r="25" spans="2:5" ht="15.75" x14ac:dyDescent="0.25">
      <c r="B25" s="90" t="s">
        <v>92</v>
      </c>
      <c r="C25" s="91" t="s">
        <v>93</v>
      </c>
      <c r="D25" s="51">
        <v>102763</v>
      </c>
      <c r="E25" s="92">
        <f t="shared" si="0"/>
        <v>1.2233151634987506E-2</v>
      </c>
    </row>
    <row r="26" spans="2:5" ht="15.75" x14ac:dyDescent="0.25">
      <c r="B26" s="90" t="s">
        <v>94</v>
      </c>
      <c r="C26" s="91" t="s">
        <v>95</v>
      </c>
      <c r="D26" s="51">
        <v>32135</v>
      </c>
      <c r="E26" s="92">
        <f t="shared" si="0"/>
        <v>3.8254267371556254E-3</v>
      </c>
    </row>
    <row r="27" spans="2:5" ht="15.75" x14ac:dyDescent="0.25">
      <c r="B27" s="90" t="s">
        <v>96</v>
      </c>
      <c r="C27" s="91" t="s">
        <v>97</v>
      </c>
      <c r="D27" s="51">
        <v>212866</v>
      </c>
      <c r="E27" s="92">
        <f t="shared" si="0"/>
        <v>2.5340074306250796E-2</v>
      </c>
    </row>
    <row r="28" spans="2:5" ht="15.75" x14ac:dyDescent="0.25">
      <c r="B28" s="90" t="s">
        <v>98</v>
      </c>
      <c r="C28" s="91" t="s">
        <v>99</v>
      </c>
      <c r="D28" s="51">
        <v>23548</v>
      </c>
      <c r="E28" s="92">
        <f t="shared" si="0"/>
        <v>2.8032098586133706E-3</v>
      </c>
    </row>
    <row r="29" spans="2:5" ht="15.75" x14ac:dyDescent="0.25">
      <c r="B29" s="90" t="s">
        <v>100</v>
      </c>
      <c r="C29" s="91" t="s">
        <v>101</v>
      </c>
      <c r="D29" s="51">
        <v>141711</v>
      </c>
      <c r="E29" s="92">
        <f t="shared" si="0"/>
        <v>1.6869614076522821E-2</v>
      </c>
    </row>
    <row r="30" spans="2:5" ht="15.75" x14ac:dyDescent="0.25">
      <c r="B30" s="90" t="s">
        <v>102</v>
      </c>
      <c r="C30" s="91" t="s">
        <v>103</v>
      </c>
      <c r="D30" s="51">
        <v>41907</v>
      </c>
      <c r="E30" s="92">
        <f t="shared" si="0"/>
        <v>4.9887088306824583E-3</v>
      </c>
    </row>
    <row r="31" spans="2:5" ht="15.75" x14ac:dyDescent="0.25">
      <c r="B31" s="90" t="s">
        <v>104</v>
      </c>
      <c r="C31" s="91" t="s">
        <v>105</v>
      </c>
      <c r="D31" s="51">
        <v>168239</v>
      </c>
      <c r="E31" s="92">
        <f t="shared" si="0"/>
        <v>2.0027570214169139E-2</v>
      </c>
    </row>
    <row r="32" spans="2:5" ht="15.75" x14ac:dyDescent="0.25">
      <c r="B32" s="90" t="s">
        <v>106</v>
      </c>
      <c r="C32" s="91" t="s">
        <v>107</v>
      </c>
      <c r="D32" s="51">
        <v>109131</v>
      </c>
      <c r="E32" s="92">
        <f t="shared" si="0"/>
        <v>1.2991213482263281E-2</v>
      </c>
    </row>
    <row r="33" spans="2:13" ht="15.75" x14ac:dyDescent="0.25">
      <c r="B33" s="90" t="s">
        <v>108</v>
      </c>
      <c r="C33" s="91" t="s">
        <v>109</v>
      </c>
      <c r="D33" s="51">
        <v>79464</v>
      </c>
      <c r="E33" s="92">
        <f t="shared" si="0"/>
        <v>9.4595833278772242E-3</v>
      </c>
    </row>
    <row r="34" spans="2:13" ht="15.75" x14ac:dyDescent="0.25">
      <c r="B34" s="90" t="s">
        <v>110</v>
      </c>
      <c r="C34" s="91" t="s">
        <v>111</v>
      </c>
      <c r="D34" s="51">
        <v>166201</v>
      </c>
      <c r="E34" s="92">
        <f t="shared" si="0"/>
        <v>1.9784961852870767E-2</v>
      </c>
    </row>
    <row r="35" spans="2:13" ht="15.75" x14ac:dyDescent="0.25">
      <c r="B35" s="90" t="s">
        <v>112</v>
      </c>
      <c r="C35" s="91" t="s">
        <v>113</v>
      </c>
      <c r="D35" s="51">
        <v>127857</v>
      </c>
      <c r="E35" s="92">
        <f t="shared" si="0"/>
        <v>1.5220401006146158E-2</v>
      </c>
    </row>
    <row r="36" spans="2:13" ht="15.75" x14ac:dyDescent="0.25">
      <c r="B36" s="90" t="s">
        <v>114</v>
      </c>
      <c r="C36" s="91" t="s">
        <v>115</v>
      </c>
      <c r="D36" s="51">
        <v>72514</v>
      </c>
      <c r="E36" s="92">
        <f t="shared" si="0"/>
        <v>8.6322388180520623E-3</v>
      </c>
    </row>
    <row r="37" spans="2:13" ht="15.75" x14ac:dyDescent="0.25">
      <c r="B37" s="90" t="s">
        <v>116</v>
      </c>
      <c r="C37" s="91" t="s">
        <v>117</v>
      </c>
      <c r="D37" s="51">
        <v>190274</v>
      </c>
      <c r="E37" s="92">
        <f t="shared" si="0"/>
        <v>2.2650668958629203E-2</v>
      </c>
    </row>
    <row r="38" spans="2:13" ht="15.75" x14ac:dyDescent="0.25">
      <c r="B38" s="90" t="s">
        <v>118</v>
      </c>
      <c r="C38" s="91" t="s">
        <v>119</v>
      </c>
      <c r="D38" s="51">
        <v>190006</v>
      </c>
      <c r="E38" s="92">
        <f t="shared" si="0"/>
        <v>2.2618765601991341E-2</v>
      </c>
    </row>
    <row r="39" spans="2:13" ht="15.75" x14ac:dyDescent="0.25">
      <c r="B39" s="90" t="s">
        <v>120</v>
      </c>
      <c r="C39" s="91" t="s">
        <v>121</v>
      </c>
      <c r="D39" s="51">
        <v>39674</v>
      </c>
      <c r="E39" s="92">
        <f t="shared" si="0"/>
        <v>4.7228872061587761E-3</v>
      </c>
    </row>
    <row r="40" spans="2:13" ht="15.75" x14ac:dyDescent="0.25">
      <c r="B40" s="90" t="s">
        <v>122</v>
      </c>
      <c r="C40" s="91" t="s">
        <v>123</v>
      </c>
      <c r="D40" s="51">
        <v>398506</v>
      </c>
      <c r="E40" s="92">
        <f t="shared" si="0"/>
        <v>4.7439100896746217E-2</v>
      </c>
      <c r="M40" s="22"/>
    </row>
    <row r="41" spans="2:13" ht="15.75" x14ac:dyDescent="0.25">
      <c r="B41" s="90" t="s">
        <v>124</v>
      </c>
      <c r="C41" s="91" t="s">
        <v>125</v>
      </c>
      <c r="D41" s="51">
        <v>61896</v>
      </c>
      <c r="E41" s="92">
        <f t="shared" si="0"/>
        <v>7.3682468748400365E-3</v>
      </c>
    </row>
    <row r="42" spans="2:13" ht="15.75" x14ac:dyDescent="0.25">
      <c r="B42" s="90" t="s">
        <v>126</v>
      </c>
      <c r="C42" s="91" t="s">
        <v>127</v>
      </c>
      <c r="D42" s="51">
        <v>91914</v>
      </c>
      <c r="E42" s="92">
        <f t="shared" si="0"/>
        <v>1.0941660903031652E-2</v>
      </c>
    </row>
    <row r="43" spans="2:13" ht="15.75" x14ac:dyDescent="0.25">
      <c r="B43" s="90" t="s">
        <v>128</v>
      </c>
      <c r="C43" s="91" t="s">
        <v>129</v>
      </c>
      <c r="D43" s="51">
        <v>109457</v>
      </c>
      <c r="E43" s="92">
        <f t="shared" si="0"/>
        <v>1.3030021296680979E-2</v>
      </c>
    </row>
    <row r="44" spans="2:13" ht="15.75" x14ac:dyDescent="0.25">
      <c r="B44" s="90" t="s">
        <v>130</v>
      </c>
      <c r="C44" s="91" t="s">
        <v>131</v>
      </c>
      <c r="D44" s="51">
        <v>91032</v>
      </c>
      <c r="E44" s="92">
        <f t="shared" si="0"/>
        <v>1.0836665527827942E-2</v>
      </c>
    </row>
    <row r="45" spans="2:13" ht="15.75" x14ac:dyDescent="0.25">
      <c r="B45" s="90" t="s">
        <v>132</v>
      </c>
      <c r="C45" s="91" t="s">
        <v>133</v>
      </c>
      <c r="D45" s="51">
        <v>41416</v>
      </c>
      <c r="E45" s="92">
        <f t="shared" si="0"/>
        <v>4.9302590243048821E-3</v>
      </c>
    </row>
    <row r="46" spans="2:13" ht="15.75" x14ac:dyDescent="0.25">
      <c r="B46" s="90" t="s">
        <v>134</v>
      </c>
      <c r="C46" s="91" t="s">
        <v>135</v>
      </c>
      <c r="D46" s="51">
        <v>2881510</v>
      </c>
      <c r="E46" s="92">
        <f t="shared" si="0"/>
        <v>0.34302179546853295</v>
      </c>
    </row>
    <row r="47" spans="2:13" ht="15.75" x14ac:dyDescent="0.25">
      <c r="B47" s="90" t="s">
        <v>136</v>
      </c>
      <c r="C47" s="91" t="s">
        <v>137</v>
      </c>
      <c r="D47" s="51">
        <v>1024316</v>
      </c>
      <c r="E47" s="92">
        <f t="shared" si="0"/>
        <v>0.12193700991742031</v>
      </c>
    </row>
    <row r="48" spans="2:13" ht="16.5" thickBot="1" x14ac:dyDescent="0.3">
      <c r="B48" s="87" t="s">
        <v>138</v>
      </c>
      <c r="C48" s="88" t="s">
        <v>46</v>
      </c>
      <c r="D48" s="47">
        <f>SUM(D5:D47)</f>
        <v>8400370</v>
      </c>
      <c r="E48" s="89">
        <f t="shared" si="0"/>
        <v>1</v>
      </c>
    </row>
    <row r="49" spans="4:4" x14ac:dyDescent="0.2">
      <c r="D49" s="30"/>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I11" sqref="I11"/>
    </sheetView>
  </sheetViews>
  <sheetFormatPr defaultRowHeight="15" x14ac:dyDescent="0.2"/>
  <cols>
    <col min="2" max="2" width="8" customWidth="1"/>
    <col min="3" max="3" width="19.28515625" customWidth="1"/>
    <col min="4" max="4" width="34.28515625" customWidth="1"/>
    <col min="5" max="16384" width="9.140625" style="9"/>
  </cols>
  <sheetData>
    <row r="1" spans="2:4" ht="15.75" thickBot="1" x14ac:dyDescent="0.25"/>
    <row r="2" spans="2:4" ht="57.75" customHeight="1" x14ac:dyDescent="0.2">
      <c r="B2" s="129" t="s">
        <v>222</v>
      </c>
      <c r="C2" s="130"/>
      <c r="D2" s="131"/>
    </row>
    <row r="3" spans="2:4" ht="65.25" customHeight="1" x14ac:dyDescent="0.2">
      <c r="B3" s="127" t="s">
        <v>47</v>
      </c>
      <c r="C3" s="128"/>
      <c r="D3" s="93" t="s">
        <v>204</v>
      </c>
    </row>
    <row r="4" spans="2:4" x14ac:dyDescent="0.2">
      <c r="B4" s="84" t="s">
        <v>49</v>
      </c>
      <c r="C4" s="85" t="s">
        <v>32</v>
      </c>
      <c r="D4" s="94"/>
    </row>
    <row r="5" spans="2:4" ht="15.75" x14ac:dyDescent="0.25">
      <c r="B5" s="97"/>
      <c r="C5" s="98" t="s">
        <v>33</v>
      </c>
      <c r="D5" s="96">
        <v>65397</v>
      </c>
    </row>
    <row r="6" spans="2:4" ht="15.75" x14ac:dyDescent="0.25">
      <c r="B6" s="97" t="s">
        <v>54</v>
      </c>
      <c r="C6" s="98" t="s">
        <v>55</v>
      </c>
      <c r="D6" s="96">
        <v>82593</v>
      </c>
    </row>
    <row r="7" spans="2:4" ht="15.75" x14ac:dyDescent="0.25">
      <c r="B7" s="97" t="s">
        <v>56</v>
      </c>
      <c r="C7" s="98" t="s">
        <v>57</v>
      </c>
      <c r="D7" s="96">
        <v>103061</v>
      </c>
    </row>
    <row r="8" spans="2:4" ht="15.75" x14ac:dyDescent="0.25">
      <c r="B8" s="97" t="s">
        <v>58</v>
      </c>
      <c r="C8" s="98" t="s">
        <v>59</v>
      </c>
      <c r="D8" s="96">
        <v>156707</v>
      </c>
    </row>
    <row r="9" spans="2:4" ht="15.75" x14ac:dyDescent="0.25">
      <c r="B9" s="97" t="s">
        <v>60</v>
      </c>
      <c r="C9" s="98" t="s">
        <v>61</v>
      </c>
      <c r="D9" s="96">
        <v>105835</v>
      </c>
    </row>
    <row r="10" spans="2:4" ht="15.75" x14ac:dyDescent="0.25">
      <c r="B10" s="97" t="s">
        <v>62</v>
      </c>
      <c r="C10" s="98" t="s">
        <v>63</v>
      </c>
      <c r="D10" s="96">
        <v>145001</v>
      </c>
    </row>
    <row r="11" spans="2:4" ht="15.75" x14ac:dyDescent="0.25">
      <c r="B11" s="97" t="s">
        <v>64</v>
      </c>
      <c r="C11" s="98" t="s">
        <v>65</v>
      </c>
      <c r="D11" s="96">
        <v>57067</v>
      </c>
    </row>
    <row r="12" spans="2:4" ht="15.75" x14ac:dyDescent="0.25">
      <c r="B12" s="97" t="s">
        <v>66</v>
      </c>
      <c r="C12" s="98" t="s">
        <v>67</v>
      </c>
      <c r="D12" s="96">
        <v>55971</v>
      </c>
    </row>
    <row r="13" spans="2:4" ht="15.75" x14ac:dyDescent="0.25">
      <c r="B13" s="97" t="s">
        <v>68</v>
      </c>
      <c r="C13" s="98" t="s">
        <v>69</v>
      </c>
      <c r="D13" s="96">
        <v>152412</v>
      </c>
    </row>
    <row r="14" spans="2:4" ht="15.75" x14ac:dyDescent="0.25">
      <c r="B14" s="97" t="s">
        <v>70</v>
      </c>
      <c r="C14" s="98" t="s">
        <v>71</v>
      </c>
      <c r="D14" s="96">
        <v>57349</v>
      </c>
    </row>
    <row r="15" spans="2:4" ht="15.75" x14ac:dyDescent="0.25">
      <c r="B15" s="97" t="s">
        <v>72</v>
      </c>
      <c r="C15" s="98" t="s">
        <v>73</v>
      </c>
      <c r="D15" s="96">
        <v>80051</v>
      </c>
    </row>
    <row r="16" spans="2:4" ht="15.75" x14ac:dyDescent="0.25">
      <c r="B16" s="97" t="s">
        <v>74</v>
      </c>
      <c r="C16" s="98" t="s">
        <v>75</v>
      </c>
      <c r="D16" s="96">
        <v>46781</v>
      </c>
    </row>
    <row r="17" spans="2:4" ht="15.75" x14ac:dyDescent="0.25">
      <c r="B17" s="97" t="s">
        <v>76</v>
      </c>
      <c r="C17" s="98" t="s">
        <v>77</v>
      </c>
      <c r="D17" s="96">
        <v>207798</v>
      </c>
    </row>
    <row r="18" spans="2:4" ht="15.75" x14ac:dyDescent="0.25">
      <c r="B18" s="97" t="s">
        <v>78</v>
      </c>
      <c r="C18" s="98" t="s">
        <v>79</v>
      </c>
      <c r="D18" s="96">
        <v>159799</v>
      </c>
    </row>
    <row r="19" spans="2:4" ht="15.75" x14ac:dyDescent="0.25">
      <c r="B19" s="97" t="s">
        <v>80</v>
      </c>
      <c r="C19" s="98" t="s">
        <v>81</v>
      </c>
      <c r="D19" s="96">
        <v>44512</v>
      </c>
    </row>
    <row r="20" spans="2:4" ht="15.75" x14ac:dyDescent="0.25">
      <c r="B20" s="97" t="s">
        <v>82</v>
      </c>
      <c r="C20" s="98" t="s">
        <v>83</v>
      </c>
      <c r="D20" s="96">
        <v>103054</v>
      </c>
    </row>
    <row r="21" spans="2:4" ht="15.75" x14ac:dyDescent="0.25">
      <c r="B21" s="97" t="s">
        <v>84</v>
      </c>
      <c r="C21" s="98" t="s">
        <v>85</v>
      </c>
      <c r="D21" s="96">
        <v>120953</v>
      </c>
    </row>
    <row r="22" spans="2:4" ht="15.75" x14ac:dyDescent="0.25">
      <c r="B22" s="97" t="s">
        <v>86</v>
      </c>
      <c r="C22" s="98" t="s">
        <v>87</v>
      </c>
      <c r="D22" s="96">
        <v>95256</v>
      </c>
    </row>
    <row r="23" spans="2:4" ht="15.75" x14ac:dyDescent="0.25">
      <c r="B23" s="97" t="s">
        <v>88</v>
      </c>
      <c r="C23" s="98" t="s">
        <v>89</v>
      </c>
      <c r="D23" s="96">
        <v>72059</v>
      </c>
    </row>
    <row r="24" spans="2:4" ht="15.75" x14ac:dyDescent="0.25">
      <c r="B24" s="97" t="s">
        <v>90</v>
      </c>
      <c r="C24" s="98" t="s">
        <v>91</v>
      </c>
      <c r="D24" s="96">
        <v>64751</v>
      </c>
    </row>
    <row r="25" spans="2:4" ht="15.75" x14ac:dyDescent="0.25">
      <c r="B25" s="97" t="s">
        <v>92</v>
      </c>
      <c r="C25" s="98" t="s">
        <v>93</v>
      </c>
      <c r="D25" s="96">
        <v>85680</v>
      </c>
    </row>
    <row r="26" spans="2:4" ht="15.75" x14ac:dyDescent="0.25">
      <c r="B26" s="97" t="s">
        <v>94</v>
      </c>
      <c r="C26" s="98" t="s">
        <v>95</v>
      </c>
      <c r="D26" s="96">
        <v>52319</v>
      </c>
    </row>
    <row r="27" spans="2:4" ht="15.75" x14ac:dyDescent="0.25">
      <c r="B27" s="97" t="s">
        <v>96</v>
      </c>
      <c r="C27" s="98" t="s">
        <v>97</v>
      </c>
      <c r="D27" s="96">
        <v>165899</v>
      </c>
    </row>
    <row r="28" spans="2:4" ht="15.75" x14ac:dyDescent="0.25">
      <c r="B28" s="97" t="s">
        <v>98</v>
      </c>
      <c r="C28" s="98" t="s">
        <v>99</v>
      </c>
      <c r="D28" s="96">
        <v>52012</v>
      </c>
    </row>
    <row r="29" spans="2:4" ht="15.75" x14ac:dyDescent="0.25">
      <c r="B29" s="97" t="s">
        <v>100</v>
      </c>
      <c r="C29" s="98" t="s">
        <v>101</v>
      </c>
      <c r="D29" s="96">
        <v>95849</v>
      </c>
    </row>
    <row r="30" spans="2:4" ht="15.75" x14ac:dyDescent="0.25">
      <c r="B30" s="97" t="s">
        <v>102</v>
      </c>
      <c r="C30" s="98" t="s">
        <v>103</v>
      </c>
      <c r="D30" s="96">
        <v>39388</v>
      </c>
    </row>
    <row r="31" spans="2:4" ht="15.75" x14ac:dyDescent="0.25">
      <c r="B31" s="97" t="s">
        <v>104</v>
      </c>
      <c r="C31" s="98" t="s">
        <v>105</v>
      </c>
      <c r="D31" s="96">
        <v>120402</v>
      </c>
    </row>
    <row r="32" spans="2:4" ht="15.75" x14ac:dyDescent="0.25">
      <c r="B32" s="97" t="s">
        <v>106</v>
      </c>
      <c r="C32" s="98" t="s">
        <v>107</v>
      </c>
      <c r="D32" s="96">
        <v>78148</v>
      </c>
    </row>
    <row r="33" spans="2:12" ht="15.75" x14ac:dyDescent="0.25">
      <c r="B33" s="97" t="s">
        <v>108</v>
      </c>
      <c r="C33" s="98" t="s">
        <v>109</v>
      </c>
      <c r="D33" s="96">
        <v>74013</v>
      </c>
    </row>
    <row r="34" spans="2:12" ht="15.75" x14ac:dyDescent="0.25">
      <c r="B34" s="97" t="s">
        <v>110</v>
      </c>
      <c r="C34" s="98" t="s">
        <v>111</v>
      </c>
      <c r="D34" s="96">
        <v>186893</v>
      </c>
    </row>
    <row r="35" spans="2:12" ht="15.75" x14ac:dyDescent="0.25">
      <c r="B35" s="97" t="s">
        <v>112</v>
      </c>
      <c r="C35" s="98" t="s">
        <v>113</v>
      </c>
      <c r="D35" s="96">
        <v>69689</v>
      </c>
    </row>
    <row r="36" spans="2:12" ht="15.75" x14ac:dyDescent="0.25">
      <c r="B36" s="97" t="s">
        <v>114</v>
      </c>
      <c r="C36" s="98" t="s">
        <v>115</v>
      </c>
      <c r="D36" s="96">
        <v>49249</v>
      </c>
    </row>
    <row r="37" spans="2:12" ht="15.75" x14ac:dyDescent="0.25">
      <c r="B37" s="97" t="s">
        <v>116</v>
      </c>
      <c r="C37" s="98" t="s">
        <v>117</v>
      </c>
      <c r="D37" s="96">
        <v>111644</v>
      </c>
    </row>
    <row r="38" spans="2:12" ht="15.75" x14ac:dyDescent="0.25">
      <c r="B38" s="97" t="s">
        <v>118</v>
      </c>
      <c r="C38" s="98" t="s">
        <v>119</v>
      </c>
      <c r="D38" s="96">
        <v>105340</v>
      </c>
    </row>
    <row r="39" spans="2:12" ht="15.75" x14ac:dyDescent="0.25">
      <c r="B39" s="97" t="s">
        <v>120</v>
      </c>
      <c r="C39" s="98" t="s">
        <v>121</v>
      </c>
      <c r="D39" s="96">
        <v>58230</v>
      </c>
    </row>
    <row r="40" spans="2:12" ht="15.75" x14ac:dyDescent="0.25">
      <c r="B40" s="97" t="s">
        <v>122</v>
      </c>
      <c r="C40" s="98" t="s">
        <v>123</v>
      </c>
      <c r="D40" s="96">
        <v>193686</v>
      </c>
    </row>
    <row r="41" spans="2:12" ht="15.75" x14ac:dyDescent="0.25">
      <c r="B41" s="97" t="s">
        <v>124</v>
      </c>
      <c r="C41" s="98" t="s">
        <v>125</v>
      </c>
      <c r="D41" s="96">
        <v>39742</v>
      </c>
    </row>
    <row r="42" spans="2:12" ht="15.75" x14ac:dyDescent="0.25">
      <c r="B42" s="97" t="s">
        <v>126</v>
      </c>
      <c r="C42" s="98" t="s">
        <v>127</v>
      </c>
      <c r="D42" s="96">
        <v>57107</v>
      </c>
    </row>
    <row r="43" spans="2:12" ht="15.75" x14ac:dyDescent="0.25">
      <c r="B43" s="97" t="s">
        <v>128</v>
      </c>
      <c r="C43" s="98" t="s">
        <v>129</v>
      </c>
      <c r="D43" s="96">
        <v>75462</v>
      </c>
    </row>
    <row r="44" spans="2:12" ht="15.75" x14ac:dyDescent="0.25">
      <c r="B44" s="97" t="s">
        <v>130</v>
      </c>
      <c r="C44" s="98" t="s">
        <v>131</v>
      </c>
      <c r="D44" s="96">
        <v>51010</v>
      </c>
      <c r="L44" s="22"/>
    </row>
    <row r="45" spans="2:12" ht="15.75" x14ac:dyDescent="0.25">
      <c r="B45" s="97" t="s">
        <v>132</v>
      </c>
      <c r="C45" s="98" t="s">
        <v>133</v>
      </c>
      <c r="D45" s="96">
        <v>57043</v>
      </c>
    </row>
    <row r="46" spans="2:12" ht="15.75" x14ac:dyDescent="0.25">
      <c r="B46" s="97" t="s">
        <v>134</v>
      </c>
      <c r="C46" s="98" t="s">
        <v>135</v>
      </c>
      <c r="D46" s="96">
        <v>73073</v>
      </c>
    </row>
    <row r="47" spans="2:12" ht="15.75" x14ac:dyDescent="0.25">
      <c r="B47" s="97">
        <v>421</v>
      </c>
      <c r="C47" s="98" t="s">
        <v>135</v>
      </c>
      <c r="D47" s="96">
        <v>99612</v>
      </c>
    </row>
    <row r="48" spans="2:12" ht="15.75" x14ac:dyDescent="0.25">
      <c r="B48" s="97">
        <v>431</v>
      </c>
      <c r="C48" s="98" t="s">
        <v>135</v>
      </c>
      <c r="D48" s="96">
        <v>133588</v>
      </c>
    </row>
    <row r="49" spans="2:4" ht="15.75" x14ac:dyDescent="0.25">
      <c r="B49" s="97">
        <v>441</v>
      </c>
      <c r="C49" s="98" t="s">
        <v>135</v>
      </c>
      <c r="D49" s="96">
        <v>101277</v>
      </c>
    </row>
    <row r="50" spans="2:4" ht="15.75" x14ac:dyDescent="0.25">
      <c r="B50" s="97">
        <v>451</v>
      </c>
      <c r="C50" s="98" t="s">
        <v>135</v>
      </c>
      <c r="D50" s="96">
        <v>81307</v>
      </c>
    </row>
    <row r="51" spans="2:4" ht="15.75" x14ac:dyDescent="0.25">
      <c r="B51" s="97">
        <v>461</v>
      </c>
      <c r="C51" s="98" t="s">
        <v>135</v>
      </c>
      <c r="D51" s="96">
        <v>123671</v>
      </c>
    </row>
    <row r="52" spans="2:4" ht="15.75" x14ac:dyDescent="0.25">
      <c r="B52" s="97" t="s">
        <v>136</v>
      </c>
      <c r="C52" s="98" t="s">
        <v>137</v>
      </c>
      <c r="D52" s="96">
        <v>176079</v>
      </c>
    </row>
    <row r="53" spans="2:4" ht="16.5" thickBot="1" x14ac:dyDescent="0.3">
      <c r="B53" s="87" t="s">
        <v>138</v>
      </c>
      <c r="C53" s="88" t="s">
        <v>46</v>
      </c>
      <c r="D53" s="95">
        <f>SUM(D5:D52)</f>
        <v>4583819</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1"/>
  <sheetViews>
    <sheetView workbookViewId="0">
      <selection activeCell="B22" sqref="B22"/>
    </sheetView>
  </sheetViews>
  <sheetFormatPr defaultRowHeight="12.75" x14ac:dyDescent="0.2"/>
  <cols>
    <col min="1" max="1" width="12.140625" customWidth="1"/>
    <col min="2" max="2" width="31.140625" customWidth="1"/>
    <col min="3" max="3" width="35.140625" customWidth="1"/>
  </cols>
  <sheetData>
    <row r="1" spans="2:3" ht="16.5" thickBot="1" x14ac:dyDescent="0.3">
      <c r="B1" s="132"/>
      <c r="C1" s="132"/>
    </row>
    <row r="2" spans="2:3" ht="47.25" customHeight="1" x14ac:dyDescent="0.2">
      <c r="B2" s="124" t="s">
        <v>223</v>
      </c>
      <c r="C2" s="126"/>
    </row>
    <row r="3" spans="2:3" x14ac:dyDescent="0.2">
      <c r="B3" s="84" t="s">
        <v>30</v>
      </c>
      <c r="C3" s="94" t="s">
        <v>48</v>
      </c>
    </row>
    <row r="4" spans="2:3" ht="15" x14ac:dyDescent="0.25">
      <c r="B4" s="99" t="s">
        <v>159</v>
      </c>
      <c r="C4" s="52">
        <v>73257</v>
      </c>
    </row>
    <row r="5" spans="2:3" ht="15" x14ac:dyDescent="0.25">
      <c r="B5" s="99" t="s">
        <v>165</v>
      </c>
      <c r="C5" s="52">
        <v>73277</v>
      </c>
    </row>
    <row r="6" spans="2:3" ht="15" x14ac:dyDescent="0.25">
      <c r="B6" s="99" t="s">
        <v>171</v>
      </c>
      <c r="C6" s="52">
        <v>73255</v>
      </c>
    </row>
    <row r="7" spans="2:3" ht="15" x14ac:dyDescent="0.25">
      <c r="B7" s="99" t="s">
        <v>176</v>
      </c>
      <c r="C7" s="52">
        <v>73121</v>
      </c>
    </row>
    <row r="8" spans="2:3" ht="15" x14ac:dyDescent="0.25">
      <c r="B8" s="99" t="s">
        <v>180</v>
      </c>
      <c r="C8" s="52">
        <v>72957</v>
      </c>
    </row>
    <row r="9" spans="2:3" ht="15" x14ac:dyDescent="0.25">
      <c r="B9" s="99" t="s">
        <v>188</v>
      </c>
      <c r="C9" s="52">
        <v>72807</v>
      </c>
    </row>
    <row r="10" spans="2:3" ht="15" x14ac:dyDescent="0.25">
      <c r="B10" s="99" t="s">
        <v>190</v>
      </c>
      <c r="C10" s="52">
        <v>72620</v>
      </c>
    </row>
    <row r="11" spans="2:3" ht="15.75" thickBot="1" x14ac:dyDescent="0.3">
      <c r="B11" s="100" t="s">
        <v>203</v>
      </c>
      <c r="C11" s="83">
        <v>72489</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M33" sqref="M33"/>
    </sheetView>
  </sheetViews>
  <sheetFormatPr defaultColWidth="11.42578125" defaultRowHeight="12.75" x14ac:dyDescent="0.2"/>
  <cols>
    <col min="2" max="2" width="4.85546875" customWidth="1"/>
    <col min="3" max="3" width="19.28515625" style="7" customWidth="1"/>
    <col min="4" max="4" width="26" customWidth="1"/>
    <col min="5" max="6" width="13.85546875" bestFit="1" customWidth="1"/>
  </cols>
  <sheetData>
    <row r="1" spans="2:8" ht="13.5" thickBot="1" x14ac:dyDescent="0.25"/>
    <row r="2" spans="2:8" ht="55.5" customHeight="1" x14ac:dyDescent="0.2">
      <c r="B2" s="104" t="s">
        <v>224</v>
      </c>
      <c r="C2" s="105"/>
      <c r="D2" s="105"/>
      <c r="E2" s="105"/>
      <c r="F2" s="106"/>
    </row>
    <row r="3" spans="2:8" ht="23.25" customHeight="1" x14ac:dyDescent="0.2">
      <c r="B3" s="107" t="s">
        <v>45</v>
      </c>
      <c r="C3" s="102" t="s">
        <v>9</v>
      </c>
      <c r="D3" s="102" t="s">
        <v>139</v>
      </c>
      <c r="E3" s="102" t="s">
        <v>141</v>
      </c>
      <c r="F3" s="112"/>
    </row>
    <row r="4" spans="2:8" x14ac:dyDescent="0.2">
      <c r="B4" s="107"/>
      <c r="C4" s="102"/>
      <c r="D4" s="102"/>
      <c r="E4" s="44" t="s">
        <v>15</v>
      </c>
      <c r="F4" s="56" t="s">
        <v>16</v>
      </c>
    </row>
    <row r="5" spans="2:8" ht="15" x14ac:dyDescent="0.25">
      <c r="B5" s="49">
        <f>k_total_tec_0825!B6</f>
        <v>1</v>
      </c>
      <c r="C5" s="50" t="str">
        <f>k_total_tec_0825!C6</f>
        <v>METROPOLITAN LIFE</v>
      </c>
      <c r="D5" s="51">
        <f>E5+F5</f>
        <v>1160728</v>
      </c>
      <c r="E5" s="51">
        <v>552247</v>
      </c>
      <c r="F5" s="52">
        <v>608481</v>
      </c>
      <c r="G5" s="4"/>
      <c r="H5" s="4"/>
    </row>
    <row r="6" spans="2:8" ht="15" x14ac:dyDescent="0.25">
      <c r="B6" s="53">
        <f>k_total_tec_0825!B7</f>
        <v>2</v>
      </c>
      <c r="C6" s="50" t="str">
        <f>k_total_tec_0825!C7</f>
        <v>AZT VIITORUL TAU</v>
      </c>
      <c r="D6" s="51">
        <f t="shared" ref="D6:D11" si="0">E6+F6</f>
        <v>1707865</v>
      </c>
      <c r="E6" s="51">
        <v>814894</v>
      </c>
      <c r="F6" s="52">
        <v>892971</v>
      </c>
      <c r="G6" s="4"/>
      <c r="H6" s="4"/>
    </row>
    <row r="7" spans="2:8" ht="15" x14ac:dyDescent="0.25">
      <c r="B7" s="53">
        <v>3</v>
      </c>
      <c r="C7" s="54" t="str">
        <f>k_total_tec_0825!C8</f>
        <v>BCR</v>
      </c>
      <c r="D7" s="51">
        <f t="shared" si="0"/>
        <v>817777</v>
      </c>
      <c r="E7" s="51">
        <v>384041</v>
      </c>
      <c r="F7" s="52">
        <v>433736</v>
      </c>
      <c r="G7" s="4"/>
      <c r="H7" s="4"/>
    </row>
    <row r="8" spans="2:8" ht="15" x14ac:dyDescent="0.25">
      <c r="B8" s="53">
        <f>k_total_tec_0825!B9</f>
        <v>4</v>
      </c>
      <c r="C8" s="54" t="str">
        <f>k_total_tec_0825!C9</f>
        <v>BRD</v>
      </c>
      <c r="D8" s="51">
        <f t="shared" si="0"/>
        <v>606155</v>
      </c>
      <c r="E8" s="51">
        <v>283251</v>
      </c>
      <c r="F8" s="52">
        <v>322904</v>
      </c>
      <c r="G8" s="4"/>
      <c r="H8" s="4"/>
    </row>
    <row r="9" spans="2:8" ht="15" x14ac:dyDescent="0.25">
      <c r="B9" s="53">
        <f>k_total_tec_0825!B10</f>
        <v>5</v>
      </c>
      <c r="C9" s="54" t="str">
        <f>k_total_tec_0825!C10</f>
        <v>VITAL</v>
      </c>
      <c r="D9" s="51">
        <f t="shared" si="0"/>
        <v>1071424</v>
      </c>
      <c r="E9" s="51">
        <v>502200</v>
      </c>
      <c r="F9" s="52">
        <v>569224</v>
      </c>
      <c r="G9" s="4"/>
      <c r="H9" s="4"/>
    </row>
    <row r="10" spans="2:8" ht="15" x14ac:dyDescent="0.25">
      <c r="B10" s="53">
        <f>k_total_tec_0825!B11</f>
        <v>6</v>
      </c>
      <c r="C10" s="54" t="str">
        <f>k_total_tec_0825!C11</f>
        <v>ARIPI</v>
      </c>
      <c r="D10" s="51">
        <f t="shared" si="0"/>
        <v>911535</v>
      </c>
      <c r="E10" s="51">
        <v>429064</v>
      </c>
      <c r="F10" s="52">
        <v>482471</v>
      </c>
      <c r="G10" s="4"/>
      <c r="H10" s="4"/>
    </row>
    <row r="11" spans="2:8" ht="15" x14ac:dyDescent="0.25">
      <c r="B11" s="53">
        <f>k_total_tec_0825!B12</f>
        <v>7</v>
      </c>
      <c r="C11" s="54" t="s">
        <v>38</v>
      </c>
      <c r="D11" s="51">
        <f t="shared" si="0"/>
        <v>2124886</v>
      </c>
      <c r="E11" s="51">
        <v>1049329</v>
      </c>
      <c r="F11" s="52">
        <v>1075557</v>
      </c>
      <c r="G11" s="4"/>
      <c r="H11" s="4"/>
    </row>
    <row r="12" spans="2:8" ht="15.75" thickBot="1" x14ac:dyDescent="0.3">
      <c r="B12" s="133" t="s">
        <v>46</v>
      </c>
      <c r="C12" s="134"/>
      <c r="D12" s="47">
        <f>SUM(D5:D11)</f>
        <v>8400370</v>
      </c>
      <c r="E12" s="47">
        <f>SUM(E5:E11)</f>
        <v>4015026</v>
      </c>
      <c r="F12" s="48">
        <f>SUM(F5:F11)</f>
        <v>4385344</v>
      </c>
      <c r="G12" s="4"/>
      <c r="H12" s="4"/>
    </row>
    <row r="14" spans="2:8" x14ac:dyDescent="0.2">
      <c r="B14" s="11"/>
      <c r="C14" s="12"/>
    </row>
    <row r="15" spans="2:8" x14ac:dyDescent="0.2">
      <c r="B15" s="15"/>
      <c r="C15" s="15"/>
    </row>
  </sheetData>
  <mergeCells count="6">
    <mergeCell ref="B2:F2"/>
    <mergeCell ref="B12:C12"/>
    <mergeCell ref="D3:D4"/>
    <mergeCell ref="E3:F3"/>
    <mergeCell ref="B3:B4"/>
    <mergeCell ref="C3:C4"/>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R35" sqref="R35"/>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K24" sqref="K24"/>
    </sheetView>
  </sheetViews>
  <sheetFormatPr defaultColWidth="11.42578125" defaultRowHeight="12.75" x14ac:dyDescent="0.2"/>
  <cols>
    <col min="2" max="2" width="5" customWidth="1"/>
    <col min="3" max="3" width="18.425781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7" customHeight="1" x14ac:dyDescent="0.2">
      <c r="B2" s="104" t="s">
        <v>225</v>
      </c>
      <c r="C2" s="105"/>
      <c r="D2" s="105"/>
      <c r="E2" s="105"/>
      <c r="F2" s="105"/>
      <c r="G2" s="105"/>
      <c r="H2" s="105"/>
      <c r="I2" s="105"/>
      <c r="J2" s="105"/>
      <c r="K2" s="105"/>
      <c r="L2" s="105"/>
      <c r="M2" s="105"/>
      <c r="N2" s="105"/>
      <c r="O2" s="105"/>
      <c r="P2" s="106"/>
    </row>
    <row r="3" spans="2:19" ht="23.25" customHeight="1" x14ac:dyDescent="0.2">
      <c r="B3" s="107" t="s">
        <v>45</v>
      </c>
      <c r="C3" s="102" t="s">
        <v>9</v>
      </c>
      <c r="D3" s="102" t="s">
        <v>139</v>
      </c>
      <c r="E3" s="135"/>
      <c r="F3" s="136"/>
      <c r="G3" s="136"/>
      <c r="H3" s="137"/>
      <c r="I3" s="102" t="s">
        <v>141</v>
      </c>
      <c r="J3" s="102"/>
      <c r="K3" s="102"/>
      <c r="L3" s="102"/>
      <c r="M3" s="102"/>
      <c r="N3" s="102"/>
      <c r="O3" s="102"/>
      <c r="P3" s="112"/>
    </row>
    <row r="4" spans="2:19" ht="23.25" customHeight="1" x14ac:dyDescent="0.2">
      <c r="B4" s="107"/>
      <c r="C4" s="102"/>
      <c r="D4" s="102"/>
      <c r="E4" s="102" t="s">
        <v>46</v>
      </c>
      <c r="F4" s="102"/>
      <c r="G4" s="102"/>
      <c r="H4" s="102"/>
      <c r="I4" s="102" t="s">
        <v>17</v>
      </c>
      <c r="J4" s="102"/>
      <c r="K4" s="102"/>
      <c r="L4" s="102"/>
      <c r="M4" s="102" t="s">
        <v>18</v>
      </c>
      <c r="N4" s="102"/>
      <c r="O4" s="102"/>
      <c r="P4" s="112"/>
    </row>
    <row r="5" spans="2:19" ht="47.25" customHeight="1" x14ac:dyDescent="0.2">
      <c r="B5" s="107"/>
      <c r="C5" s="102"/>
      <c r="D5" s="102"/>
      <c r="E5" s="44" t="s">
        <v>19</v>
      </c>
      <c r="F5" s="44" t="s">
        <v>20</v>
      </c>
      <c r="G5" s="44" t="s">
        <v>35</v>
      </c>
      <c r="H5" s="44" t="s">
        <v>34</v>
      </c>
      <c r="I5" s="44" t="s">
        <v>19</v>
      </c>
      <c r="J5" s="44" t="s">
        <v>20</v>
      </c>
      <c r="K5" s="44" t="s">
        <v>35</v>
      </c>
      <c r="L5" s="44" t="s">
        <v>34</v>
      </c>
      <c r="M5" s="44" t="s">
        <v>19</v>
      </c>
      <c r="N5" s="44" t="s">
        <v>20</v>
      </c>
      <c r="O5" s="44" t="s">
        <v>35</v>
      </c>
      <c r="P5" s="56" t="s">
        <v>34</v>
      </c>
    </row>
    <row r="6" spans="2:19" ht="18" hidden="1" customHeight="1" x14ac:dyDescent="0.25">
      <c r="B6" s="33"/>
      <c r="C6" s="16"/>
      <c r="D6" s="17" t="s">
        <v>21</v>
      </c>
      <c r="E6" s="17" t="s">
        <v>22</v>
      </c>
      <c r="F6" s="17" t="s">
        <v>23</v>
      </c>
      <c r="G6" s="17"/>
      <c r="H6" s="17" t="s">
        <v>24</v>
      </c>
      <c r="I6" s="17" t="s">
        <v>22</v>
      </c>
      <c r="J6" s="17" t="s">
        <v>23</v>
      </c>
      <c r="K6" s="17"/>
      <c r="L6" s="17" t="s">
        <v>24</v>
      </c>
      <c r="M6" s="17" t="s">
        <v>25</v>
      </c>
      <c r="N6" s="17" t="s">
        <v>26</v>
      </c>
      <c r="O6" s="17"/>
      <c r="P6" s="18" t="s">
        <v>27</v>
      </c>
    </row>
    <row r="7" spans="2:19" ht="15" x14ac:dyDescent="0.25">
      <c r="B7" s="49">
        <f>k_total_tec_0825!B6</f>
        <v>1</v>
      </c>
      <c r="C7" s="50" t="str">
        <f>k_total_tec_0825!C6</f>
        <v>METROPOLITAN LIFE</v>
      </c>
      <c r="D7" s="51">
        <f>SUM(E7+F7+G7+H7)</f>
        <v>1160728</v>
      </c>
      <c r="E7" s="51">
        <f>I7+M7</f>
        <v>98350</v>
      </c>
      <c r="F7" s="51">
        <f>J7+N7</f>
        <v>268505</v>
      </c>
      <c r="G7" s="51">
        <f>K7+O7</f>
        <v>415979</v>
      </c>
      <c r="H7" s="51">
        <f>L7+P7</f>
        <v>377894</v>
      </c>
      <c r="I7" s="51">
        <v>45903</v>
      </c>
      <c r="J7" s="51">
        <v>124377</v>
      </c>
      <c r="K7" s="51">
        <v>193644</v>
      </c>
      <c r="L7" s="51">
        <v>188323</v>
      </c>
      <c r="M7" s="51">
        <v>52447</v>
      </c>
      <c r="N7" s="51">
        <v>144128</v>
      </c>
      <c r="O7" s="51">
        <v>222335</v>
      </c>
      <c r="P7" s="52">
        <v>189571</v>
      </c>
    </row>
    <row r="8" spans="2:19" ht="15" x14ac:dyDescent="0.25">
      <c r="B8" s="53">
        <f>k_total_tec_0825!B7</f>
        <v>2</v>
      </c>
      <c r="C8" s="50" t="str">
        <f>k_total_tec_0825!C7</f>
        <v>AZT VIITORUL TAU</v>
      </c>
      <c r="D8" s="51">
        <f t="shared" ref="D8:D13" si="0">SUM(E8+F8+G8+H8)</f>
        <v>1707865</v>
      </c>
      <c r="E8" s="51">
        <f t="shared" ref="E8:E13" si="1">I8+M8</f>
        <v>98227</v>
      </c>
      <c r="F8" s="51">
        <f t="shared" ref="F8:F13" si="2">J8+N8</f>
        <v>257378</v>
      </c>
      <c r="G8" s="51">
        <f t="shared" ref="G8:G13" si="3">K8+O8</f>
        <v>597919</v>
      </c>
      <c r="H8" s="51">
        <f t="shared" ref="H8:H13" si="4">L8+P8</f>
        <v>754341</v>
      </c>
      <c r="I8" s="51">
        <v>45812</v>
      </c>
      <c r="J8" s="51">
        <v>119787</v>
      </c>
      <c r="K8" s="51">
        <v>278510</v>
      </c>
      <c r="L8" s="51">
        <v>370785</v>
      </c>
      <c r="M8" s="51">
        <v>52415</v>
      </c>
      <c r="N8" s="51">
        <v>137591</v>
      </c>
      <c r="O8" s="51">
        <v>319409</v>
      </c>
      <c r="P8" s="52">
        <v>383556</v>
      </c>
    </row>
    <row r="9" spans="2:19" ht="15" x14ac:dyDescent="0.25">
      <c r="B9" s="53">
        <v>3</v>
      </c>
      <c r="C9" s="54" t="str">
        <f>k_total_tec_0825!C8</f>
        <v>BCR</v>
      </c>
      <c r="D9" s="51">
        <f t="shared" si="0"/>
        <v>817777</v>
      </c>
      <c r="E9" s="51">
        <f t="shared" si="1"/>
        <v>99579</v>
      </c>
      <c r="F9" s="51">
        <f t="shared" si="2"/>
        <v>283979</v>
      </c>
      <c r="G9" s="51">
        <f t="shared" si="3"/>
        <v>256881</v>
      </c>
      <c r="H9" s="51">
        <f t="shared" si="4"/>
        <v>177338</v>
      </c>
      <c r="I9" s="51">
        <v>46374</v>
      </c>
      <c r="J9" s="51">
        <v>131499</v>
      </c>
      <c r="K9" s="51">
        <v>120269</v>
      </c>
      <c r="L9" s="51">
        <v>85899</v>
      </c>
      <c r="M9" s="51">
        <v>53205</v>
      </c>
      <c r="N9" s="51">
        <v>152480</v>
      </c>
      <c r="O9" s="51">
        <v>136612</v>
      </c>
      <c r="P9" s="52">
        <v>91439</v>
      </c>
    </row>
    <row r="10" spans="2:19" ht="15" x14ac:dyDescent="0.25">
      <c r="B10" s="53">
        <f>k_total_tec_0825!B9</f>
        <v>4</v>
      </c>
      <c r="C10" s="54" t="str">
        <f>k_total_tec_0825!C9</f>
        <v>BRD</v>
      </c>
      <c r="D10" s="51">
        <f t="shared" si="0"/>
        <v>606155</v>
      </c>
      <c r="E10" s="51">
        <f t="shared" si="1"/>
        <v>101088</v>
      </c>
      <c r="F10" s="51">
        <f t="shared" si="2"/>
        <v>261093</v>
      </c>
      <c r="G10" s="51">
        <f t="shared" si="3"/>
        <v>165904</v>
      </c>
      <c r="H10" s="51">
        <f t="shared" si="4"/>
        <v>78070</v>
      </c>
      <c r="I10" s="51">
        <v>47144</v>
      </c>
      <c r="J10" s="51">
        <v>121535</v>
      </c>
      <c r="K10" s="51">
        <v>77975</v>
      </c>
      <c r="L10" s="51">
        <v>36597</v>
      </c>
      <c r="M10" s="51">
        <v>53944</v>
      </c>
      <c r="N10" s="51">
        <v>139558</v>
      </c>
      <c r="O10" s="51">
        <v>87929</v>
      </c>
      <c r="P10" s="52">
        <v>41473</v>
      </c>
    </row>
    <row r="11" spans="2:19" ht="15" x14ac:dyDescent="0.25">
      <c r="B11" s="53">
        <f>k_total_tec_0825!B10</f>
        <v>5</v>
      </c>
      <c r="C11" s="54" t="str">
        <f>k_total_tec_0825!C10</f>
        <v>VITAL</v>
      </c>
      <c r="D11" s="51">
        <f t="shared" si="0"/>
        <v>1071424</v>
      </c>
      <c r="E11" s="51">
        <f t="shared" si="1"/>
        <v>98053</v>
      </c>
      <c r="F11" s="51">
        <f t="shared" si="2"/>
        <v>298290</v>
      </c>
      <c r="G11" s="51">
        <f t="shared" si="3"/>
        <v>386476</v>
      </c>
      <c r="H11" s="51">
        <f t="shared" si="4"/>
        <v>288605</v>
      </c>
      <c r="I11" s="51">
        <v>45771</v>
      </c>
      <c r="J11" s="51">
        <v>137781</v>
      </c>
      <c r="K11" s="51">
        <v>178199</v>
      </c>
      <c r="L11" s="51">
        <v>140449</v>
      </c>
      <c r="M11" s="51">
        <v>52282</v>
      </c>
      <c r="N11" s="51">
        <v>160509</v>
      </c>
      <c r="O11" s="51">
        <v>208277</v>
      </c>
      <c r="P11" s="52">
        <v>148156</v>
      </c>
    </row>
    <row r="12" spans="2:19" ht="15" x14ac:dyDescent="0.25">
      <c r="B12" s="53">
        <f>k_total_tec_0825!B11</f>
        <v>6</v>
      </c>
      <c r="C12" s="54" t="str">
        <f>k_total_tec_0825!C11</f>
        <v>ARIPI</v>
      </c>
      <c r="D12" s="51">
        <f t="shared" si="0"/>
        <v>911534</v>
      </c>
      <c r="E12" s="51">
        <f t="shared" si="1"/>
        <v>97954</v>
      </c>
      <c r="F12" s="51">
        <v>251994</v>
      </c>
      <c r="G12" s="51">
        <f t="shared" si="3"/>
        <v>297830</v>
      </c>
      <c r="H12" s="51">
        <f t="shared" si="4"/>
        <v>263756</v>
      </c>
      <c r="I12" s="51">
        <v>45696</v>
      </c>
      <c r="J12" s="51">
        <v>116981</v>
      </c>
      <c r="K12" s="51">
        <v>137522</v>
      </c>
      <c r="L12" s="51">
        <v>128865</v>
      </c>
      <c r="M12" s="51">
        <v>52258</v>
      </c>
      <c r="N12" s="51">
        <v>135014</v>
      </c>
      <c r="O12" s="51">
        <v>160308</v>
      </c>
      <c r="P12" s="52">
        <v>134891</v>
      </c>
    </row>
    <row r="13" spans="2:19" ht="15" x14ac:dyDescent="0.25">
      <c r="B13" s="53">
        <f>k_total_tec_0825!B12</f>
        <v>7</v>
      </c>
      <c r="C13" s="54" t="s">
        <v>38</v>
      </c>
      <c r="D13" s="51">
        <f t="shared" si="0"/>
        <v>2124887</v>
      </c>
      <c r="E13" s="51">
        <f t="shared" si="1"/>
        <v>98974</v>
      </c>
      <c r="F13" s="51">
        <f t="shared" si="2"/>
        <v>307308</v>
      </c>
      <c r="G13" s="51">
        <f t="shared" si="3"/>
        <v>719025</v>
      </c>
      <c r="H13" s="51">
        <f t="shared" si="4"/>
        <v>999580</v>
      </c>
      <c r="I13" s="51">
        <v>46136</v>
      </c>
      <c r="J13" s="51">
        <v>143423</v>
      </c>
      <c r="K13" s="51">
        <v>348133</v>
      </c>
      <c r="L13" s="51">
        <v>511638</v>
      </c>
      <c r="M13" s="51">
        <v>52838</v>
      </c>
      <c r="N13" s="51">
        <v>163885</v>
      </c>
      <c r="O13" s="51">
        <v>370892</v>
      </c>
      <c r="P13" s="52">
        <v>487942</v>
      </c>
      <c r="Q13" s="4"/>
      <c r="R13" s="4"/>
      <c r="S13" s="4"/>
    </row>
    <row r="14" spans="2:19" ht="15.75" thickBot="1" x14ac:dyDescent="0.3">
      <c r="B14" s="115" t="s">
        <v>46</v>
      </c>
      <c r="C14" s="116"/>
      <c r="D14" s="47">
        <f t="shared" ref="D14:P14" si="5">SUM(D7:D13)</f>
        <v>8400370</v>
      </c>
      <c r="E14" s="47">
        <f t="shared" si="5"/>
        <v>692225</v>
      </c>
      <c r="F14" s="47">
        <f t="shared" si="5"/>
        <v>1928547</v>
      </c>
      <c r="G14" s="47">
        <f t="shared" si="5"/>
        <v>2840014</v>
      </c>
      <c r="H14" s="47">
        <f t="shared" si="5"/>
        <v>2939584</v>
      </c>
      <c r="I14" s="47">
        <f t="shared" si="5"/>
        <v>322836</v>
      </c>
      <c r="J14" s="47">
        <f t="shared" si="5"/>
        <v>895383</v>
      </c>
      <c r="K14" s="47">
        <f t="shared" si="5"/>
        <v>1334252</v>
      </c>
      <c r="L14" s="47">
        <f t="shared" si="5"/>
        <v>1462556</v>
      </c>
      <c r="M14" s="47">
        <f t="shared" si="5"/>
        <v>369389</v>
      </c>
      <c r="N14" s="47">
        <f t="shared" si="5"/>
        <v>1033165</v>
      </c>
      <c r="O14" s="47">
        <f t="shared" si="5"/>
        <v>1505762</v>
      </c>
      <c r="P14" s="48">
        <f t="shared" si="5"/>
        <v>1477028</v>
      </c>
    </row>
    <row r="16" spans="2:19" x14ac:dyDescent="0.2">
      <c r="B16" s="11"/>
      <c r="C16" s="12"/>
      <c r="E16" s="4"/>
      <c r="I16" s="4"/>
    </row>
    <row r="17" spans="2:3" x14ac:dyDescent="0.2">
      <c r="B17" s="15"/>
      <c r="C17" s="15"/>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D44" sqref="D44"/>
    </sheetView>
  </sheetViews>
  <sheetFormatPr defaultRowHeight="12.75" x14ac:dyDescent="0.2"/>
  <sheetData/>
  <phoneticPr fontId="1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5"/>
  <sheetViews>
    <sheetView zoomScaleNormal="100" workbookViewId="0">
      <selection activeCell="P24" sqref="P24"/>
    </sheetView>
  </sheetViews>
  <sheetFormatPr defaultRowHeight="12.75" x14ac:dyDescent="0.2"/>
  <cols>
    <col min="2" max="2" width="4.85546875" customWidth="1"/>
    <col min="3" max="3" width="18.7109375" customWidth="1"/>
    <col min="4" max="4" width="20.710937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58.5" customHeight="1" x14ac:dyDescent="0.2">
      <c r="B2" s="104" t="s">
        <v>205</v>
      </c>
      <c r="C2" s="105"/>
      <c r="D2" s="105"/>
      <c r="E2" s="105"/>
      <c r="F2" s="105"/>
      <c r="G2" s="105"/>
      <c r="H2" s="105"/>
      <c r="I2" s="105"/>
      <c r="J2" s="105"/>
      <c r="K2" s="106"/>
    </row>
    <row r="3" spans="2:11" ht="69.75" customHeight="1" x14ac:dyDescent="0.2">
      <c r="B3" s="107" t="s">
        <v>45</v>
      </c>
      <c r="C3" s="102" t="s">
        <v>9</v>
      </c>
      <c r="D3" s="102" t="s">
        <v>40</v>
      </c>
      <c r="E3" s="102" t="s">
        <v>140</v>
      </c>
      <c r="F3" s="102"/>
      <c r="G3" s="102" t="s">
        <v>207</v>
      </c>
      <c r="H3" s="102"/>
      <c r="I3" s="102"/>
      <c r="J3" s="102" t="s">
        <v>141</v>
      </c>
      <c r="K3" s="112"/>
    </row>
    <row r="4" spans="2:11" ht="119.25" customHeight="1" x14ac:dyDescent="0.2">
      <c r="B4" s="107" t="s">
        <v>45</v>
      </c>
      <c r="C4" s="102"/>
      <c r="D4" s="102"/>
      <c r="E4" s="44" t="s">
        <v>51</v>
      </c>
      <c r="F4" s="44" t="s">
        <v>142</v>
      </c>
      <c r="G4" s="44" t="s">
        <v>51</v>
      </c>
      <c r="H4" s="44" t="s">
        <v>143</v>
      </c>
      <c r="I4" s="44" t="s">
        <v>142</v>
      </c>
      <c r="J4" s="44" t="s">
        <v>208</v>
      </c>
      <c r="K4" s="56" t="s">
        <v>209</v>
      </c>
    </row>
    <row r="5" spans="2:11" hidden="1" x14ac:dyDescent="0.2">
      <c r="B5" s="28"/>
      <c r="C5" s="26"/>
      <c r="D5" s="27" t="s">
        <v>144</v>
      </c>
      <c r="E5" s="27" t="s">
        <v>145</v>
      </c>
      <c r="F5" s="26"/>
      <c r="G5" s="27" t="s">
        <v>146</v>
      </c>
      <c r="H5" s="26"/>
      <c r="I5" s="26"/>
      <c r="J5" s="27" t="s">
        <v>147</v>
      </c>
      <c r="K5" s="29" t="s">
        <v>148</v>
      </c>
    </row>
    <row r="6" spans="2:11" ht="15" x14ac:dyDescent="0.25">
      <c r="B6" s="49">
        <f>[1]k_total_tec_0609!A10</f>
        <v>1</v>
      </c>
      <c r="C6" s="50" t="s">
        <v>39</v>
      </c>
      <c r="D6" s="51">
        <v>1160728</v>
      </c>
      <c r="E6" s="51">
        <v>632708</v>
      </c>
      <c r="F6" s="58">
        <f>E6/D6</f>
        <v>0.54509583640611758</v>
      </c>
      <c r="G6" s="51">
        <v>18963</v>
      </c>
      <c r="H6" s="58">
        <f>G6/$G$20</f>
        <v>0.14172539816593299</v>
      </c>
      <c r="I6" s="58">
        <f>G6/D6</f>
        <v>1.6337160816315279E-2</v>
      </c>
      <c r="J6" s="51">
        <v>17079</v>
      </c>
      <c r="K6" s="52">
        <v>1884</v>
      </c>
    </row>
    <row r="7" spans="2:11" ht="15" hidden="1" x14ac:dyDescent="0.25">
      <c r="B7" s="53">
        <f>[1]k_total_tec_0609!A11</f>
        <v>2</v>
      </c>
      <c r="C7" s="50" t="str">
        <f>[1]k_total_tec_0609!B11</f>
        <v>VIVA</v>
      </c>
      <c r="D7" s="51"/>
      <c r="E7" s="51"/>
      <c r="F7" s="58">
        <v>0</v>
      </c>
      <c r="G7" s="51"/>
      <c r="H7" s="58">
        <f t="shared" ref="H7:H20" si="0">G7/$G$20</f>
        <v>0</v>
      </c>
      <c r="I7" s="58">
        <v>0</v>
      </c>
      <c r="J7" s="51"/>
      <c r="K7" s="52"/>
    </row>
    <row r="8" spans="2:11" ht="15" x14ac:dyDescent="0.25">
      <c r="B8" s="53">
        <v>2</v>
      </c>
      <c r="C8" s="50" t="str">
        <f>[1]k_total_tec_0609!B12</f>
        <v>AZT VIITORUL TAU</v>
      </c>
      <c r="D8" s="51">
        <v>1707865</v>
      </c>
      <c r="E8" s="51">
        <v>946910</v>
      </c>
      <c r="F8" s="58">
        <f t="shared" ref="F8:F15" si="1">E8/D8</f>
        <v>0.55444077839876105</v>
      </c>
      <c r="G8" s="51">
        <v>26716</v>
      </c>
      <c r="H8" s="58">
        <f t="shared" si="0"/>
        <v>0.19966965867220723</v>
      </c>
      <c r="I8" s="58">
        <f>G8/D8</f>
        <v>1.5642922596341046E-2</v>
      </c>
      <c r="J8" s="51">
        <v>23845</v>
      </c>
      <c r="K8" s="52">
        <v>2871</v>
      </c>
    </row>
    <row r="9" spans="2:11" ht="15" x14ac:dyDescent="0.25">
      <c r="B9" s="53">
        <v>3</v>
      </c>
      <c r="C9" s="54" t="str">
        <f>[1]k_total_tec_0609!B13</f>
        <v>BCR</v>
      </c>
      <c r="D9" s="51">
        <v>817777</v>
      </c>
      <c r="E9" s="51">
        <v>421692</v>
      </c>
      <c r="F9" s="58">
        <f t="shared" si="1"/>
        <v>0.51565646869501103</v>
      </c>
      <c r="G9" s="51">
        <v>12987</v>
      </c>
      <c r="H9" s="58">
        <f>G9/$G$20</f>
        <v>9.7062054842639439E-2</v>
      </c>
      <c r="I9" s="58">
        <f>G9/D9</f>
        <v>1.5880857495380769E-2</v>
      </c>
      <c r="J9" s="51">
        <v>11821</v>
      </c>
      <c r="K9" s="52">
        <v>1166</v>
      </c>
    </row>
    <row r="10" spans="2:11" ht="15" hidden="1" x14ac:dyDescent="0.25">
      <c r="B10" s="53">
        <f>[1]k_total_tec_0609!A14</f>
        <v>5</v>
      </c>
      <c r="C10" s="54" t="str">
        <f>[1]k_total_tec_0609!B14</f>
        <v>BANCPOST</v>
      </c>
      <c r="D10" s="59"/>
      <c r="E10" s="59"/>
      <c r="F10" s="58">
        <v>0</v>
      </c>
      <c r="G10" s="59"/>
      <c r="H10" s="58">
        <v>0</v>
      </c>
      <c r="I10" s="58">
        <v>0</v>
      </c>
      <c r="J10" s="59"/>
      <c r="K10" s="60"/>
    </row>
    <row r="11" spans="2:11" ht="15" x14ac:dyDescent="0.25">
      <c r="B11" s="53">
        <v>4</v>
      </c>
      <c r="C11" s="54" t="str">
        <f>[1]k_total_tec_0609!B15</f>
        <v>BRD</v>
      </c>
      <c r="D11" s="51">
        <v>606155</v>
      </c>
      <c r="E11" s="51">
        <v>303037</v>
      </c>
      <c r="F11" s="58">
        <f t="shared" si="1"/>
        <v>0.49993318540637294</v>
      </c>
      <c r="G11" s="51">
        <v>9763</v>
      </c>
      <c r="H11" s="58">
        <f t="shared" si="0"/>
        <v>7.2966569756578795E-2</v>
      </c>
      <c r="I11" s="58">
        <v>2.4474098565715047E-2</v>
      </c>
      <c r="J11" s="51">
        <v>8988</v>
      </c>
      <c r="K11" s="52">
        <v>775</v>
      </c>
    </row>
    <row r="12" spans="2:11" ht="15" x14ac:dyDescent="0.25">
      <c r="B12" s="53">
        <v>5</v>
      </c>
      <c r="C12" s="54" t="str">
        <f>[1]k_total_tec_0609!B16</f>
        <v>VITAL</v>
      </c>
      <c r="D12" s="51">
        <v>1071424</v>
      </c>
      <c r="E12" s="51">
        <v>547979</v>
      </c>
      <c r="F12" s="58">
        <f t="shared" si="1"/>
        <v>0.51144924885012844</v>
      </c>
      <c r="G12" s="51">
        <v>16605</v>
      </c>
      <c r="H12" s="58">
        <f t="shared" si="0"/>
        <v>0.12410221149318765</v>
      </c>
      <c r="I12" s="58">
        <v>2.3634883424390147E-2</v>
      </c>
      <c r="J12" s="51">
        <v>15057</v>
      </c>
      <c r="K12" s="52">
        <v>1548</v>
      </c>
    </row>
    <row r="13" spans="2:11" ht="15" hidden="1" x14ac:dyDescent="0.25">
      <c r="B13" s="53">
        <f>[1]k_total_tec_0609!A17</f>
        <v>8</v>
      </c>
      <c r="C13" s="54" t="str">
        <f>[1]k_total_tec_0609!B17</f>
        <v>EUREKO</v>
      </c>
      <c r="D13" s="51"/>
      <c r="E13" s="51"/>
      <c r="F13" s="58">
        <v>0</v>
      </c>
      <c r="G13" s="51"/>
      <c r="H13" s="58">
        <v>0</v>
      </c>
      <c r="I13" s="58">
        <v>0</v>
      </c>
      <c r="J13" s="51"/>
      <c r="K13" s="52"/>
    </row>
    <row r="14" spans="2:11" ht="15" x14ac:dyDescent="0.25">
      <c r="B14" s="53">
        <v>6</v>
      </c>
      <c r="C14" s="54" t="str">
        <f>[1]k_total_tec_0609!B18</f>
        <v>ARIPI</v>
      </c>
      <c r="D14" s="51">
        <v>911535</v>
      </c>
      <c r="E14" s="51">
        <v>480856</v>
      </c>
      <c r="F14" s="58">
        <f t="shared" si="1"/>
        <v>0.52752335346421142</v>
      </c>
      <c r="G14" s="51">
        <v>14579</v>
      </c>
      <c r="H14" s="58">
        <f t="shared" si="0"/>
        <v>0.10896032167173639</v>
      </c>
      <c r="I14" s="58">
        <v>2.388497247862988E-2</v>
      </c>
      <c r="J14" s="51">
        <v>13051</v>
      </c>
      <c r="K14" s="52">
        <v>1528</v>
      </c>
    </row>
    <row r="15" spans="2:11" ht="15" x14ac:dyDescent="0.25">
      <c r="B15" s="53">
        <v>7</v>
      </c>
      <c r="C15" s="54" t="s">
        <v>38</v>
      </c>
      <c r="D15" s="51">
        <v>2124886</v>
      </c>
      <c r="E15" s="51">
        <v>1250637</v>
      </c>
      <c r="F15" s="58">
        <f t="shared" si="1"/>
        <v>0.58856663369234863</v>
      </c>
      <c r="G15" s="51">
        <v>34188</v>
      </c>
      <c r="H15" s="58">
        <f t="shared" si="0"/>
        <v>0.25551378539771752</v>
      </c>
      <c r="I15" s="58">
        <f>G15/D15</f>
        <v>1.6089333733668536E-2</v>
      </c>
      <c r="J15" s="51">
        <v>30010</v>
      </c>
      <c r="K15" s="52">
        <v>4178</v>
      </c>
    </row>
    <row r="16" spans="2:11" ht="15" hidden="1" x14ac:dyDescent="0.25">
      <c r="B16" s="39">
        <f>[1]k_total_tec_0609!A20</f>
        <v>11</v>
      </c>
      <c r="C16" s="36" t="str">
        <f>[1]k_total_tec_0609!B20</f>
        <v>KD</v>
      </c>
      <c r="D16" s="37"/>
      <c r="E16" s="37"/>
      <c r="F16" s="55"/>
      <c r="G16" s="37"/>
      <c r="H16" s="55">
        <v>0</v>
      </c>
      <c r="I16" s="55">
        <v>0</v>
      </c>
      <c r="J16" s="37"/>
      <c r="K16" s="38"/>
    </row>
    <row r="17" spans="2:11" ht="15" hidden="1" x14ac:dyDescent="0.25">
      <c r="B17" s="39">
        <f>[1]k_total_tec_0609!A21</f>
        <v>12</v>
      </c>
      <c r="C17" s="36" t="str">
        <f>[1]k_total_tec_0609!B21</f>
        <v>OMNIFORTE</v>
      </c>
      <c r="D17" s="37">
        <v>0</v>
      </c>
      <c r="E17" s="37">
        <v>0</v>
      </c>
      <c r="F17" s="55"/>
      <c r="G17" s="37">
        <v>0</v>
      </c>
      <c r="H17" s="55">
        <v>0</v>
      </c>
      <c r="I17" s="55">
        <v>0</v>
      </c>
      <c r="J17" s="37">
        <v>0</v>
      </c>
      <c r="K17" s="38">
        <v>0</v>
      </c>
    </row>
    <row r="18" spans="2:11" ht="15" hidden="1" x14ac:dyDescent="0.25">
      <c r="B18" s="39">
        <f>[1]k_total_tec_0609!A22</f>
        <v>13</v>
      </c>
      <c r="C18" s="36" t="str">
        <f>[1]k_total_tec_0609!B22</f>
        <v>OTP</v>
      </c>
      <c r="D18" s="37">
        <v>0</v>
      </c>
      <c r="E18" s="37">
        <v>0</v>
      </c>
      <c r="F18" s="55"/>
      <c r="G18" s="37">
        <v>0</v>
      </c>
      <c r="H18" s="55">
        <v>0</v>
      </c>
      <c r="I18" s="55">
        <v>0</v>
      </c>
      <c r="J18" s="37">
        <v>0</v>
      </c>
      <c r="K18" s="38">
        <v>0</v>
      </c>
    </row>
    <row r="19" spans="2:11" ht="15" hidden="1" x14ac:dyDescent="0.25">
      <c r="B19" s="39">
        <f>[1]k_total_tec_0609!A23</f>
        <v>14</v>
      </c>
      <c r="C19" s="36" t="str">
        <f>[1]k_total_tec_0609!B23</f>
        <v>PRIMA PENSIE</v>
      </c>
      <c r="D19" s="37">
        <v>0</v>
      </c>
      <c r="E19" s="37">
        <v>0</v>
      </c>
      <c r="F19" s="55"/>
      <c r="G19" s="37">
        <v>0</v>
      </c>
      <c r="H19" s="55">
        <v>0</v>
      </c>
      <c r="I19" s="55">
        <v>0</v>
      </c>
      <c r="J19" s="37">
        <v>0</v>
      </c>
      <c r="K19" s="38">
        <v>0</v>
      </c>
    </row>
    <row r="20" spans="2:11" ht="15.75" thickBot="1" x14ac:dyDescent="0.3">
      <c r="B20" s="45" t="s">
        <v>46</v>
      </c>
      <c r="C20" s="46"/>
      <c r="D20" s="47">
        <f>SUM(D6:D19)</f>
        <v>8400370</v>
      </c>
      <c r="E20" s="47">
        <f>SUM(E6:E19)</f>
        <v>4583819</v>
      </c>
      <c r="F20" s="57">
        <f>E20/D20</f>
        <v>0.54566870268809586</v>
      </c>
      <c r="G20" s="47">
        <f>SUM(G6:G19)</f>
        <v>133801</v>
      </c>
      <c r="H20" s="57">
        <f t="shared" si="0"/>
        <v>1</v>
      </c>
      <c r="I20" s="57">
        <f>G20/D20</f>
        <v>1.5927988886203823E-2</v>
      </c>
      <c r="J20" s="47">
        <f>SUM(J6:J19)</f>
        <v>119851</v>
      </c>
      <c r="K20" s="48">
        <f>SUM(K6:K19)</f>
        <v>13950</v>
      </c>
    </row>
    <row r="21" spans="2:11" x14ac:dyDescent="0.2">
      <c r="C21" s="7"/>
      <c r="D21" s="4"/>
      <c r="E21" s="4"/>
    </row>
    <row r="22" spans="2:11" ht="14.25" customHeight="1" x14ac:dyDescent="0.2">
      <c r="B22" s="108" t="s">
        <v>149</v>
      </c>
      <c r="C22" s="108"/>
      <c r="D22" s="108"/>
      <c r="E22" s="108"/>
      <c r="F22" s="108"/>
      <c r="G22" s="108"/>
      <c r="H22" s="108"/>
      <c r="I22" s="108"/>
      <c r="J22" s="108"/>
      <c r="K22" s="108"/>
    </row>
    <row r="23" spans="2:11" ht="33.75" customHeight="1" x14ac:dyDescent="0.2">
      <c r="B23" s="111" t="s">
        <v>28</v>
      </c>
      <c r="C23" s="111"/>
      <c r="D23" s="111"/>
      <c r="E23" s="111"/>
      <c r="F23" s="111"/>
      <c r="G23" s="111"/>
      <c r="H23" s="111"/>
      <c r="I23" s="111"/>
      <c r="J23" s="111"/>
      <c r="K23" s="111"/>
    </row>
    <row r="24" spans="2:11" ht="30.75" customHeight="1" x14ac:dyDescent="0.2">
      <c r="B24" s="108" t="s">
        <v>150</v>
      </c>
      <c r="C24" s="108"/>
      <c r="D24" s="108"/>
      <c r="E24" s="108"/>
      <c r="F24" s="108"/>
      <c r="G24" s="108"/>
      <c r="H24" s="108"/>
      <c r="I24" s="108"/>
      <c r="J24" s="108"/>
      <c r="K24" s="108"/>
    </row>
    <row r="25" spans="2:11" ht="212.25" customHeight="1" x14ac:dyDescent="0.2">
      <c r="B25" s="109" t="s">
        <v>210</v>
      </c>
      <c r="C25" s="110"/>
      <c r="D25" s="110"/>
      <c r="E25" s="110"/>
      <c r="F25" s="110"/>
      <c r="G25" s="110"/>
      <c r="H25" s="110"/>
      <c r="I25" s="110"/>
      <c r="J25" s="110"/>
      <c r="K25" s="110"/>
    </row>
  </sheetData>
  <mergeCells count="11">
    <mergeCell ref="B24:K24"/>
    <mergeCell ref="B25:K25"/>
    <mergeCell ref="B3:B4"/>
    <mergeCell ref="B2:K2"/>
    <mergeCell ref="B22:K22"/>
    <mergeCell ref="B23:K23"/>
    <mergeCell ref="C3:C4"/>
    <mergeCell ref="D3:D4"/>
    <mergeCell ref="E3:F3"/>
    <mergeCell ref="G3:I3"/>
    <mergeCell ref="J3:K3"/>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8"/>
  <sheetViews>
    <sheetView zoomScaleNormal="100" workbookViewId="0">
      <selection activeCell="G25" sqref="G25"/>
    </sheetView>
  </sheetViews>
  <sheetFormatPr defaultRowHeight="12.75" x14ac:dyDescent="0.2"/>
  <cols>
    <col min="2" max="2" width="5.140625" customWidth="1"/>
    <col min="3" max="3" width="18.28515625" customWidth="1"/>
    <col min="4" max="15" width="12.7109375" customWidth="1"/>
    <col min="16" max="17" width="13.5703125" customWidth="1"/>
    <col min="18" max="20" width="13.28515625" bestFit="1" customWidth="1"/>
    <col min="21" max="22" width="13.42578125" bestFit="1" customWidth="1"/>
    <col min="23" max="24" width="13.42578125" customWidth="1"/>
    <col min="25" max="25" width="12.5703125" customWidth="1"/>
    <col min="26" max="29" width="14" customWidth="1"/>
    <col min="30" max="32" width="11.42578125" bestFit="1" customWidth="1"/>
    <col min="33" max="33" width="14" bestFit="1" customWidth="1"/>
    <col min="34" max="213" width="13.5703125" customWidth="1"/>
  </cols>
  <sheetData>
    <row r="1" spans="2:13" ht="13.5" thickBot="1" x14ac:dyDescent="0.25"/>
    <row r="2" spans="2:13" s="2" customFormat="1" ht="54" customHeight="1" x14ac:dyDescent="0.25">
      <c r="B2" s="104" t="s">
        <v>211</v>
      </c>
      <c r="C2" s="105"/>
      <c r="D2" s="105"/>
      <c r="E2" s="105"/>
      <c r="F2" s="105"/>
      <c r="G2" s="105"/>
      <c r="H2" s="105"/>
      <c r="I2" s="105"/>
      <c r="J2" s="105"/>
      <c r="K2" s="106"/>
      <c r="L2" s="3"/>
      <c r="M2" s="3"/>
    </row>
    <row r="3" spans="2:13" s="19" customFormat="1" ht="12.75" customHeight="1" x14ac:dyDescent="0.2">
      <c r="B3" s="107" t="s">
        <v>45</v>
      </c>
      <c r="C3" s="102" t="s">
        <v>29</v>
      </c>
      <c r="D3" s="113" t="s">
        <v>157</v>
      </c>
      <c r="E3" s="113" t="s">
        <v>163</v>
      </c>
      <c r="F3" s="113" t="s">
        <v>170</v>
      </c>
      <c r="G3" s="113" t="s">
        <v>174</v>
      </c>
      <c r="H3" s="113" t="s">
        <v>179</v>
      </c>
      <c r="I3" s="113" t="s">
        <v>184</v>
      </c>
      <c r="J3" s="113" t="s">
        <v>189</v>
      </c>
      <c r="K3" s="114" t="s">
        <v>194</v>
      </c>
    </row>
    <row r="4" spans="2:13" s="19" customFormat="1" ht="30" customHeight="1" x14ac:dyDescent="0.2">
      <c r="B4" s="107"/>
      <c r="C4" s="102"/>
      <c r="D4" s="102"/>
      <c r="E4" s="102"/>
      <c r="F4" s="102"/>
      <c r="G4" s="102"/>
      <c r="H4" s="102"/>
      <c r="I4" s="102"/>
      <c r="J4" s="102"/>
      <c r="K4" s="112"/>
    </row>
    <row r="5" spans="2:13" ht="15" x14ac:dyDescent="0.25">
      <c r="B5" s="49">
        <f>k_total_tec_0825!B6</f>
        <v>1</v>
      </c>
      <c r="C5" s="50" t="str">
        <f>k_total_tec_0825!C6</f>
        <v>METROPOLITAN LIFE</v>
      </c>
      <c r="D5" s="51">
        <v>1148673</v>
      </c>
      <c r="E5" s="51">
        <v>1150126</v>
      </c>
      <c r="F5" s="51">
        <v>1150997</v>
      </c>
      <c r="G5" s="51">
        <v>1156036</v>
      </c>
      <c r="H5" s="51">
        <v>1157297</v>
      </c>
      <c r="I5" s="51">
        <v>1158676</v>
      </c>
      <c r="J5" s="51">
        <v>1159538</v>
      </c>
      <c r="K5" s="52">
        <v>1160728</v>
      </c>
    </row>
    <row r="6" spans="2:13" ht="15" x14ac:dyDescent="0.25">
      <c r="B6" s="53">
        <f>k_total_tec_0825!B7</f>
        <v>2</v>
      </c>
      <c r="C6" s="50" t="str">
        <f>k_total_tec_0825!C7</f>
        <v>AZT VIITORUL TAU</v>
      </c>
      <c r="D6" s="51">
        <v>1698063</v>
      </c>
      <c r="E6" s="51">
        <v>1699079</v>
      </c>
      <c r="F6" s="51">
        <v>1699513</v>
      </c>
      <c r="G6" s="51">
        <v>1704259</v>
      </c>
      <c r="H6" s="51">
        <v>1705130</v>
      </c>
      <c r="I6" s="51">
        <v>1706135</v>
      </c>
      <c r="J6" s="51">
        <v>1706917</v>
      </c>
      <c r="K6" s="52">
        <v>1707865</v>
      </c>
    </row>
    <row r="7" spans="2:13" ht="15" x14ac:dyDescent="0.25">
      <c r="B7" s="53">
        <f>k_total_tec_0825!B8</f>
        <v>3</v>
      </c>
      <c r="C7" s="54" t="str">
        <f>k_total_tec_0825!C8</f>
        <v>BCR</v>
      </c>
      <c r="D7" s="51">
        <v>802755</v>
      </c>
      <c r="E7" s="51">
        <v>804582</v>
      </c>
      <c r="F7" s="51">
        <v>805788</v>
      </c>
      <c r="G7" s="51">
        <v>811320</v>
      </c>
      <c r="H7" s="51">
        <v>813005</v>
      </c>
      <c r="I7" s="51">
        <v>814742</v>
      </c>
      <c r="J7" s="51">
        <v>816138</v>
      </c>
      <c r="K7" s="52">
        <v>817777</v>
      </c>
    </row>
    <row r="8" spans="2:13" ht="15" x14ac:dyDescent="0.25">
      <c r="B8" s="53">
        <f>k_total_tec_0825!B9</f>
        <v>4</v>
      </c>
      <c r="C8" s="54" t="str">
        <f>k_total_tec_0825!C9</f>
        <v>BRD</v>
      </c>
      <c r="D8" s="51">
        <v>591313</v>
      </c>
      <c r="E8" s="51">
        <v>592975</v>
      </c>
      <c r="F8" s="51">
        <v>594076</v>
      </c>
      <c r="G8" s="51">
        <v>599513</v>
      </c>
      <c r="H8" s="51">
        <v>601085</v>
      </c>
      <c r="I8" s="51">
        <v>602757</v>
      </c>
      <c r="J8" s="51">
        <v>604286</v>
      </c>
      <c r="K8" s="52">
        <v>606155</v>
      </c>
    </row>
    <row r="9" spans="2:13" ht="15" x14ac:dyDescent="0.25">
      <c r="B9" s="53">
        <f>k_total_tec_0825!B10</f>
        <v>5</v>
      </c>
      <c r="C9" s="54" t="str">
        <f>k_total_tec_0825!C10</f>
        <v>VITAL</v>
      </c>
      <c r="D9" s="51">
        <v>1058684</v>
      </c>
      <c r="E9" s="51">
        <v>1060148</v>
      </c>
      <c r="F9" s="51">
        <v>1060976</v>
      </c>
      <c r="G9" s="51">
        <v>1066138</v>
      </c>
      <c r="H9" s="51">
        <v>1067367</v>
      </c>
      <c r="I9" s="51">
        <v>1068699</v>
      </c>
      <c r="J9" s="51">
        <v>1069925</v>
      </c>
      <c r="K9" s="52">
        <v>1071424</v>
      </c>
    </row>
    <row r="10" spans="2:13" ht="15" x14ac:dyDescent="0.25">
      <c r="B10" s="53">
        <f>k_total_tec_0825!B11</f>
        <v>6</v>
      </c>
      <c r="C10" s="54" t="str">
        <f>k_total_tec_0825!C11</f>
        <v>ARIPI</v>
      </c>
      <c r="D10" s="51">
        <v>897905</v>
      </c>
      <c r="E10" s="51">
        <v>899444</v>
      </c>
      <c r="F10" s="51">
        <v>900378</v>
      </c>
      <c r="G10" s="51">
        <v>905630</v>
      </c>
      <c r="H10" s="51">
        <v>907022</v>
      </c>
      <c r="I10" s="51">
        <v>908543</v>
      </c>
      <c r="J10" s="51">
        <v>909873</v>
      </c>
      <c r="K10" s="52">
        <v>911535</v>
      </c>
    </row>
    <row r="11" spans="2:13" ht="15" x14ac:dyDescent="0.25">
      <c r="B11" s="53">
        <f>k_total_tec_0825!B12</f>
        <v>7</v>
      </c>
      <c r="C11" s="54" t="str">
        <f>k_total_tec_0825!C12</f>
        <v>NN</v>
      </c>
      <c r="D11" s="51">
        <v>2117387</v>
      </c>
      <c r="E11" s="51">
        <v>2118415</v>
      </c>
      <c r="F11" s="51">
        <v>2118757</v>
      </c>
      <c r="G11" s="51">
        <v>2123344</v>
      </c>
      <c r="H11" s="51">
        <v>2124107</v>
      </c>
      <c r="I11" s="51">
        <v>2124923</v>
      </c>
      <c r="J11" s="51">
        <v>2125230</v>
      </c>
      <c r="K11" s="52">
        <v>2124886</v>
      </c>
    </row>
    <row r="12" spans="2:13" ht="15.75" thickBot="1" x14ac:dyDescent="0.3">
      <c r="B12" s="115" t="s">
        <v>43</v>
      </c>
      <c r="C12" s="116"/>
      <c r="D12" s="61">
        <f t="shared" ref="D12:K12" si="0">SUM(D5:D11)</f>
        <v>8314780</v>
      </c>
      <c r="E12" s="61">
        <f t="shared" si="0"/>
        <v>8324769</v>
      </c>
      <c r="F12" s="61">
        <f t="shared" si="0"/>
        <v>8330485</v>
      </c>
      <c r="G12" s="61">
        <f t="shared" si="0"/>
        <v>8366240</v>
      </c>
      <c r="H12" s="61">
        <f t="shared" si="0"/>
        <v>8375013</v>
      </c>
      <c r="I12" s="61">
        <f t="shared" si="0"/>
        <v>8384475</v>
      </c>
      <c r="J12" s="61">
        <f t="shared" si="0"/>
        <v>8391907</v>
      </c>
      <c r="K12" s="62">
        <f t="shared" si="0"/>
        <v>8400370</v>
      </c>
    </row>
    <row r="17" spans="3:8" ht="18" x14ac:dyDescent="0.25">
      <c r="C17" s="1"/>
      <c r="D17" s="1"/>
      <c r="E17" s="1"/>
      <c r="F17" s="1"/>
      <c r="G17" s="1"/>
      <c r="H17" s="1"/>
    </row>
    <row r="18" spans="3:8" ht="18" x14ac:dyDescent="0.25">
      <c r="C18" s="1"/>
      <c r="D18" s="1"/>
      <c r="E18" s="1"/>
      <c r="F18" s="1"/>
      <c r="G18" s="1"/>
      <c r="H18" s="1"/>
    </row>
  </sheetData>
  <mergeCells count="12">
    <mergeCell ref="B12:C12"/>
    <mergeCell ref="B3:B4"/>
    <mergeCell ref="F3:F4"/>
    <mergeCell ref="E3:E4"/>
    <mergeCell ref="D3:D4"/>
    <mergeCell ref="C3:C4"/>
    <mergeCell ref="B2:K2"/>
    <mergeCell ref="J3:J4"/>
    <mergeCell ref="H3:H4"/>
    <mergeCell ref="K3:K4"/>
    <mergeCell ref="I3:I4"/>
    <mergeCell ref="G3:G4"/>
  </mergeCells>
  <phoneticPr fontId="0" type="noConversion"/>
  <printOptions horizontalCentered="1" verticalCentered="1"/>
  <pageMargins left="0" right="0" top="0" bottom="0" header="0" footer="0"/>
  <pageSetup paperSize="9" scale="4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F24"/>
  <sheetViews>
    <sheetView zoomScaleNormal="100" workbookViewId="0">
      <selection activeCell="D19" sqref="D19"/>
    </sheetView>
  </sheetViews>
  <sheetFormatPr defaultRowHeight="12.75" x14ac:dyDescent="0.2"/>
  <cols>
    <col min="2" max="2" width="9" customWidth="1"/>
    <col min="3" max="3" width="19" customWidth="1"/>
    <col min="4" max="9" width="16.42578125" bestFit="1" customWidth="1"/>
    <col min="10" max="10" width="18.140625" customWidth="1"/>
    <col min="11" max="11" width="16.85546875" bestFit="1" customWidth="1"/>
    <col min="12" max="12" width="16.7109375" bestFit="1" customWidth="1"/>
    <col min="13" max="13" width="17.42578125" bestFit="1" customWidth="1"/>
    <col min="14" max="21" width="16.42578125" bestFit="1" customWidth="1"/>
    <col min="22" max="22" width="20.5703125" bestFit="1" customWidth="1"/>
    <col min="23" max="23" width="19.85546875" bestFit="1" customWidth="1"/>
    <col min="24" max="24" width="18.7109375" bestFit="1" customWidth="1"/>
    <col min="25" max="25" width="19.42578125" bestFit="1" customWidth="1"/>
    <col min="26" max="26" width="16.140625" bestFit="1" customWidth="1"/>
    <col min="27" max="27" width="18.7109375" bestFit="1" customWidth="1"/>
    <col min="28" max="28" width="16.42578125" bestFit="1" customWidth="1"/>
    <col min="29" max="33" width="16.140625" bestFit="1" customWidth="1"/>
    <col min="34" max="34" width="21.140625" bestFit="1" customWidth="1"/>
    <col min="35" max="35" width="20.42578125" bestFit="1" customWidth="1"/>
    <col min="36" max="36" width="18.7109375" bestFit="1" customWidth="1"/>
    <col min="37" max="39" width="19.42578125" bestFit="1" customWidth="1"/>
    <col min="40" max="48" width="19.42578125" customWidth="1"/>
    <col min="49" max="49" width="16" customWidth="1"/>
    <col min="50" max="50" width="18.5703125" customWidth="1"/>
    <col min="51" max="51" width="17.85546875" customWidth="1"/>
    <col min="52" max="133" width="17.140625" customWidth="1"/>
    <col min="134" max="200" width="17.5703125" customWidth="1"/>
    <col min="201" max="213" width="17.5703125" style="19" customWidth="1"/>
    <col min="214" max="214" width="18.42578125" customWidth="1"/>
    <col min="217" max="217" width="11.140625" bestFit="1" customWidth="1"/>
    <col min="220" max="220" width="16.7109375" customWidth="1"/>
  </cols>
  <sheetData>
    <row r="1" spans="2:213" ht="13.5" thickBot="1" x14ac:dyDescent="0.25"/>
    <row r="2" spans="2:213" ht="57" customHeight="1" x14ac:dyDescent="0.2">
      <c r="B2" s="104" t="s">
        <v>212</v>
      </c>
      <c r="C2" s="105"/>
      <c r="D2" s="105"/>
      <c r="E2" s="105"/>
      <c r="F2" s="105"/>
      <c r="G2" s="105"/>
      <c r="H2" s="105"/>
      <c r="I2" s="105"/>
      <c r="J2" s="105"/>
      <c r="K2" s="105"/>
      <c r="L2" s="106"/>
    </row>
    <row r="3" spans="2:213" s="5" customFormat="1" ht="21" customHeight="1" x14ac:dyDescent="0.2">
      <c r="B3" s="107" t="s">
        <v>45</v>
      </c>
      <c r="C3" s="102" t="s">
        <v>29</v>
      </c>
      <c r="D3" s="117" t="s">
        <v>158</v>
      </c>
      <c r="E3" s="117" t="s">
        <v>164</v>
      </c>
      <c r="F3" s="117" t="s">
        <v>170</v>
      </c>
      <c r="G3" s="117" t="s">
        <v>174</v>
      </c>
      <c r="H3" s="117" t="s">
        <v>179</v>
      </c>
      <c r="I3" s="117" t="s">
        <v>184</v>
      </c>
      <c r="J3" s="117" t="s">
        <v>189</v>
      </c>
      <c r="K3" s="117" t="s">
        <v>194</v>
      </c>
      <c r="L3" s="112" t="s">
        <v>43</v>
      </c>
    </row>
    <row r="4" spans="2:213" x14ac:dyDescent="0.2">
      <c r="B4" s="107"/>
      <c r="C4" s="102"/>
      <c r="D4" s="117"/>
      <c r="E4" s="117"/>
      <c r="F4" s="117"/>
      <c r="G4" s="117"/>
      <c r="H4" s="117"/>
      <c r="I4" s="117"/>
      <c r="J4" s="117"/>
      <c r="K4" s="117"/>
      <c r="L4" s="112"/>
      <c r="GS4"/>
      <c r="GT4"/>
      <c r="GU4"/>
      <c r="GV4"/>
      <c r="GW4"/>
      <c r="GX4"/>
      <c r="GY4"/>
      <c r="GZ4"/>
      <c r="HA4"/>
      <c r="HB4"/>
      <c r="HC4"/>
      <c r="HD4"/>
      <c r="HE4"/>
    </row>
    <row r="5" spans="2:213" s="8" customFormat="1" ht="36.75" customHeight="1" x14ac:dyDescent="0.2">
      <c r="B5" s="107"/>
      <c r="C5" s="102"/>
      <c r="D5" s="63" t="s">
        <v>160</v>
      </c>
      <c r="E5" s="63" t="s">
        <v>166</v>
      </c>
      <c r="F5" s="63" t="s">
        <v>172</v>
      </c>
      <c r="G5" s="63" t="s">
        <v>177</v>
      </c>
      <c r="H5" s="63" t="s">
        <v>181</v>
      </c>
      <c r="I5" s="63" t="s">
        <v>185</v>
      </c>
      <c r="J5" s="63" t="s">
        <v>213</v>
      </c>
      <c r="K5" s="63" t="s">
        <v>214</v>
      </c>
      <c r="L5" s="112"/>
    </row>
    <row r="6" spans="2:213" ht="15.75" x14ac:dyDescent="0.25">
      <c r="B6" s="49">
        <f>k_total_tec_0825!B6</f>
        <v>1</v>
      </c>
      <c r="C6" s="50" t="str">
        <f>k_total_tec_0825!C6</f>
        <v>METROPOLITAN LIFE</v>
      </c>
      <c r="D6" s="51">
        <v>51045520.954715312</v>
      </c>
      <c r="E6" s="51">
        <v>51095193.771973886</v>
      </c>
      <c r="F6" s="51">
        <v>53370072.110203199</v>
      </c>
      <c r="G6" s="51">
        <v>53328694.485842027</v>
      </c>
      <c r="H6" s="51">
        <v>54334665.12929675</v>
      </c>
      <c r="I6" s="51">
        <v>52669058.274689652</v>
      </c>
      <c r="J6" s="51">
        <v>51951875.332873069</v>
      </c>
      <c r="K6" s="51">
        <v>50459436.616950624</v>
      </c>
      <c r="L6" s="52">
        <f>SUM(D6:K6)</f>
        <v>418254516.67654449</v>
      </c>
      <c r="R6" s="23"/>
      <c r="GS6"/>
      <c r="GT6"/>
      <c r="GU6"/>
      <c r="GV6"/>
      <c r="GW6"/>
      <c r="GX6"/>
      <c r="GY6"/>
      <c r="GZ6"/>
      <c r="HA6"/>
      <c r="HB6"/>
      <c r="HC6"/>
      <c r="HD6"/>
      <c r="HE6"/>
    </row>
    <row r="7" spans="2:213" ht="15.75" x14ac:dyDescent="0.25">
      <c r="B7" s="49">
        <f>k_total_tec_0825!B7</f>
        <v>2</v>
      </c>
      <c r="C7" s="50" t="str">
        <f>k_total_tec_0825!C7</f>
        <v>AZT VIITORUL TAU</v>
      </c>
      <c r="D7" s="51">
        <v>74377137.059508979</v>
      </c>
      <c r="E7" s="51">
        <v>74799652.636865899</v>
      </c>
      <c r="F7" s="51">
        <v>77139798.169811696</v>
      </c>
      <c r="G7" s="51">
        <v>77142500.149031296</v>
      </c>
      <c r="H7" s="51">
        <v>79028228.279722482</v>
      </c>
      <c r="I7" s="51">
        <v>76489600.695817187</v>
      </c>
      <c r="J7" s="51">
        <v>75537406.844856501</v>
      </c>
      <c r="K7" s="51">
        <v>73468453.496826425</v>
      </c>
      <c r="L7" s="52">
        <f t="shared" ref="L7:L12" si="0">SUM(D7:K7)</f>
        <v>607982777.3324405</v>
      </c>
      <c r="R7" s="23"/>
      <c r="GS7"/>
      <c r="GT7"/>
      <c r="GU7"/>
      <c r="GV7"/>
      <c r="GW7"/>
      <c r="GX7"/>
      <c r="GY7"/>
      <c r="GZ7"/>
      <c r="HA7"/>
      <c r="HB7"/>
      <c r="HC7"/>
      <c r="HD7"/>
      <c r="HE7"/>
    </row>
    <row r="8" spans="2:213" ht="15.75" x14ac:dyDescent="0.25">
      <c r="B8" s="49">
        <f>k_total_tec_0825!B8</f>
        <v>3</v>
      </c>
      <c r="C8" s="54" t="str">
        <f>k_total_tec_0825!C8</f>
        <v>BCR</v>
      </c>
      <c r="D8" s="51">
        <v>31072580.664604008</v>
      </c>
      <c r="E8" s="51">
        <v>31181910.79859367</v>
      </c>
      <c r="F8" s="51">
        <v>32319257.147336036</v>
      </c>
      <c r="G8" s="51">
        <v>33117881.967213117</v>
      </c>
      <c r="H8" s="51">
        <v>33558107.852412492</v>
      </c>
      <c r="I8" s="51">
        <v>32557746.105795842</v>
      </c>
      <c r="J8" s="51">
        <v>32223167.176250126</v>
      </c>
      <c r="K8" s="51">
        <v>31377135.333765648</v>
      </c>
      <c r="L8" s="52">
        <f t="shared" si="0"/>
        <v>257407787.04597095</v>
      </c>
      <c r="R8" s="23"/>
      <c r="GS8"/>
      <c r="GT8"/>
      <c r="GU8"/>
      <c r="GV8"/>
      <c r="GW8"/>
      <c r="GX8"/>
      <c r="GY8"/>
      <c r="GZ8"/>
      <c r="HA8"/>
      <c r="HB8"/>
      <c r="HC8"/>
      <c r="HD8"/>
      <c r="HE8"/>
    </row>
    <row r="9" spans="2:213" ht="15.75" x14ac:dyDescent="0.25">
      <c r="B9" s="49">
        <f>k_total_tec_0825!B9</f>
        <v>4</v>
      </c>
      <c r="C9" s="54" t="str">
        <f>k_total_tec_0825!C9</f>
        <v>BRD</v>
      </c>
      <c r="D9" s="51">
        <v>21881921.886928916</v>
      </c>
      <c r="E9" s="51">
        <v>21936194.274234053</v>
      </c>
      <c r="F9" s="51">
        <v>23028422.785256598</v>
      </c>
      <c r="G9" s="51">
        <v>23153733.730750125</v>
      </c>
      <c r="H9" s="51">
        <v>23755593.85840429</v>
      </c>
      <c r="I9" s="51">
        <v>23003785.28504784</v>
      </c>
      <c r="J9" s="51">
        <v>22848540.48722754</v>
      </c>
      <c r="K9" s="51">
        <v>22277656.664505102</v>
      </c>
      <c r="L9" s="52">
        <f t="shared" si="0"/>
        <v>181885848.97235444</v>
      </c>
      <c r="R9" s="23"/>
      <c r="GS9"/>
      <c r="GT9"/>
      <c r="GU9"/>
      <c r="GV9"/>
      <c r="GW9"/>
      <c r="GX9"/>
      <c r="GY9"/>
      <c r="GZ9"/>
      <c r="HA9"/>
      <c r="HB9"/>
      <c r="HC9"/>
      <c r="HD9"/>
      <c r="HE9"/>
    </row>
    <row r="10" spans="2:213" ht="15.75" x14ac:dyDescent="0.25">
      <c r="B10" s="49">
        <f>k_total_tec_0825!B10</f>
        <v>5</v>
      </c>
      <c r="C10" s="54" t="str">
        <f>k_total_tec_0825!C10</f>
        <v>VITAL</v>
      </c>
      <c r="D10" s="51">
        <v>40950140.63567324</v>
      </c>
      <c r="E10" s="51">
        <v>41112457.6594676</v>
      </c>
      <c r="F10" s="51">
        <v>42782360.825348303</v>
      </c>
      <c r="G10" s="51">
        <v>42801476.999503233</v>
      </c>
      <c r="H10" s="51">
        <v>43660003.350678019</v>
      </c>
      <c r="I10" s="51">
        <v>42470982.05107931</v>
      </c>
      <c r="J10" s="51">
        <v>42091912.02288194</v>
      </c>
      <c r="K10" s="51">
        <v>41080983.513136439</v>
      </c>
      <c r="L10" s="52">
        <f t="shared" si="0"/>
        <v>336950317.05776811</v>
      </c>
      <c r="R10" s="23"/>
      <c r="GS10"/>
      <c r="GT10"/>
      <c r="GU10"/>
      <c r="GV10"/>
      <c r="GW10"/>
      <c r="GX10"/>
      <c r="GY10"/>
      <c r="GZ10"/>
      <c r="HA10"/>
      <c r="HB10"/>
      <c r="HC10"/>
      <c r="HD10"/>
      <c r="HE10"/>
    </row>
    <row r="11" spans="2:213" ht="15.75" x14ac:dyDescent="0.25">
      <c r="B11" s="49">
        <f>k_total_tec_0825!B11</f>
        <v>6</v>
      </c>
      <c r="C11" s="54" t="str">
        <f>k_total_tec_0825!C11</f>
        <v>ARIPI</v>
      </c>
      <c r="D11" s="51">
        <v>36147444.850725278</v>
      </c>
      <c r="E11" s="51">
        <v>36079624.711200401</v>
      </c>
      <c r="F11" s="51">
        <v>37401950.110712677</v>
      </c>
      <c r="G11" s="51">
        <v>37775740.685543969</v>
      </c>
      <c r="H11" s="51">
        <v>38610695.561337121</v>
      </c>
      <c r="I11" s="51">
        <v>37406623.902901873</v>
      </c>
      <c r="J11" s="51">
        <v>37048972.679751456</v>
      </c>
      <c r="K11" s="51">
        <v>36082841.085499816</v>
      </c>
      <c r="L11" s="52">
        <f t="shared" si="0"/>
        <v>296553893.58767259</v>
      </c>
      <c r="R11" s="23"/>
      <c r="GS11"/>
      <c r="GT11"/>
      <c r="GU11"/>
      <c r="GV11"/>
      <c r="GW11"/>
      <c r="GX11"/>
      <c r="GY11"/>
      <c r="GZ11"/>
      <c r="HA11"/>
      <c r="HB11"/>
      <c r="HC11"/>
      <c r="HD11"/>
      <c r="HE11"/>
    </row>
    <row r="12" spans="2:213" ht="15.75" x14ac:dyDescent="0.25">
      <c r="B12" s="49">
        <f>k_total_tec_0825!B12</f>
        <v>7</v>
      </c>
      <c r="C12" s="54" t="str">
        <f>k_total_tec_0825!C12</f>
        <v>NN</v>
      </c>
      <c r="D12" s="51">
        <v>110916409.57126209</v>
      </c>
      <c r="E12" s="51">
        <v>111276400.40180814</v>
      </c>
      <c r="F12" s="51">
        <v>116821343.05253464</v>
      </c>
      <c r="G12" s="51">
        <v>115809825.93144561</v>
      </c>
      <c r="H12" s="51">
        <v>116961530.66855882</v>
      </c>
      <c r="I12" s="51">
        <v>113614560.76539892</v>
      </c>
      <c r="J12" s="51">
        <v>111969175.06657462</v>
      </c>
      <c r="K12" s="51">
        <v>108441082.55222151</v>
      </c>
      <c r="L12" s="52">
        <f t="shared" si="0"/>
        <v>905810328.00980425</v>
      </c>
      <c r="R12" s="23"/>
      <c r="GS12"/>
      <c r="GT12"/>
      <c r="GU12"/>
      <c r="GV12"/>
      <c r="GW12"/>
      <c r="GX12"/>
      <c r="GY12"/>
      <c r="GZ12"/>
      <c r="HA12"/>
      <c r="HB12"/>
      <c r="HC12"/>
      <c r="HD12"/>
      <c r="HE12"/>
    </row>
    <row r="13" spans="2:213" ht="15.75" thickBot="1" x14ac:dyDescent="0.3">
      <c r="B13" s="115" t="s">
        <v>43</v>
      </c>
      <c r="C13" s="116"/>
      <c r="D13" s="47">
        <f t="shared" ref="D13:L13" si="1">SUM(D6:D12)</f>
        <v>366391155.62341785</v>
      </c>
      <c r="E13" s="47">
        <f t="shared" si="1"/>
        <v>367481434.25414366</v>
      </c>
      <c r="F13" s="47">
        <f t="shared" si="1"/>
        <v>382863204.20120311</v>
      </c>
      <c r="G13" s="47">
        <f t="shared" si="1"/>
        <v>383129853.94932938</v>
      </c>
      <c r="H13" s="47">
        <f t="shared" si="1"/>
        <v>389908824.70041001</v>
      </c>
      <c r="I13" s="47">
        <f t="shared" si="1"/>
        <v>378212357.08073062</v>
      </c>
      <c r="J13" s="47">
        <f t="shared" si="1"/>
        <v>373671049.61041528</v>
      </c>
      <c r="K13" s="47">
        <f t="shared" si="1"/>
        <v>363187589.2629056</v>
      </c>
      <c r="L13" s="48">
        <f t="shared" si="1"/>
        <v>3004845468.6825552</v>
      </c>
      <c r="R13" s="24"/>
      <c r="GS13"/>
      <c r="GT13"/>
      <c r="GU13"/>
      <c r="GV13"/>
      <c r="GW13"/>
      <c r="GX13"/>
      <c r="GY13"/>
      <c r="GZ13"/>
      <c r="HA13"/>
      <c r="HB13"/>
      <c r="HC13"/>
      <c r="HD13"/>
      <c r="HE13"/>
    </row>
    <row r="24" spans="4:214" x14ac:dyDescent="0.2">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32"/>
      <c r="GT24" s="32"/>
      <c r="GU24" s="32"/>
      <c r="GV24" s="32"/>
      <c r="GW24" s="32"/>
      <c r="GX24" s="32"/>
      <c r="GY24" s="32"/>
      <c r="GZ24" s="32"/>
      <c r="HA24" s="32"/>
      <c r="HB24" s="32"/>
      <c r="HC24" s="32"/>
      <c r="HD24" s="32"/>
      <c r="HE24" s="32"/>
      <c r="HF24" s="4"/>
    </row>
  </sheetData>
  <mergeCells count="13">
    <mergeCell ref="B13:C13"/>
    <mergeCell ref="C3:C5"/>
    <mergeCell ref="G3:G4"/>
    <mergeCell ref="D3:D4"/>
    <mergeCell ref="K3:K4"/>
    <mergeCell ref="L3:L5"/>
    <mergeCell ref="B3:B5"/>
    <mergeCell ref="B2:L2"/>
    <mergeCell ref="J3:J4"/>
    <mergeCell ref="H3:H4"/>
    <mergeCell ref="F3:F4"/>
    <mergeCell ref="E3:E4"/>
    <mergeCell ref="I3:I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W45"/>
  <sheetViews>
    <sheetView workbookViewId="0">
      <selection activeCell="K34" sqref="K34"/>
    </sheetView>
  </sheetViews>
  <sheetFormatPr defaultRowHeight="12.75" x14ac:dyDescent="0.2"/>
  <cols>
    <col min="2" max="2" width="10.42578125" bestFit="1" customWidth="1"/>
    <col min="3" max="3" width="15.5703125" customWidth="1"/>
    <col min="4" max="5" width="16.140625" customWidth="1"/>
    <col min="6" max="7" width="17.140625" customWidth="1"/>
    <col min="8" max="8" width="16.42578125" customWidth="1"/>
    <col min="9" max="9" width="15.5703125" customWidth="1"/>
    <col min="10" max="10" width="16.28515625" customWidth="1"/>
    <col min="11" max="11" width="16.42578125" customWidth="1"/>
    <col min="12" max="12" width="16.28515625" customWidth="1"/>
    <col min="13" max="13" width="17.7109375" customWidth="1"/>
    <col min="14" max="14" width="17.140625" customWidth="1"/>
    <col min="15" max="15" width="16.7109375" customWidth="1"/>
    <col min="16" max="21" width="12.42578125" bestFit="1" customWidth="1"/>
    <col min="22" max="22" width="12.28515625" customWidth="1"/>
    <col min="23" max="23" width="12.7109375" bestFit="1" customWidth="1"/>
    <col min="24" max="24" width="13.5703125" customWidth="1"/>
    <col min="25" max="26" width="12.42578125" bestFit="1" customWidth="1"/>
    <col min="27" max="27" width="14.5703125" customWidth="1"/>
    <col min="28" max="28" width="12.5703125" bestFit="1" customWidth="1"/>
    <col min="29" max="35" width="12.42578125" bestFit="1" customWidth="1"/>
    <col min="36" max="40" width="13.7109375" customWidth="1"/>
    <col min="41" max="42" width="14.28515625" customWidth="1"/>
    <col min="43" max="174" width="13.140625" bestFit="1" customWidth="1"/>
    <col min="175" max="212" width="14.28515625" bestFit="1" customWidth="1"/>
  </cols>
  <sheetData>
    <row r="1" spans="2:23" ht="13.5" thickBot="1" x14ac:dyDescent="0.25"/>
    <row r="2" spans="2:23" x14ac:dyDescent="0.2">
      <c r="B2" s="64"/>
      <c r="C2" s="71" t="s">
        <v>161</v>
      </c>
      <c r="D2" s="71" t="s">
        <v>168</v>
      </c>
      <c r="E2" s="71" t="s">
        <v>169</v>
      </c>
      <c r="F2" s="71" t="s">
        <v>175</v>
      </c>
      <c r="G2" s="71" t="s">
        <v>182</v>
      </c>
      <c r="H2" s="71" t="s">
        <v>186</v>
      </c>
      <c r="I2" s="71" t="s">
        <v>191</v>
      </c>
      <c r="J2" s="72" t="s">
        <v>195</v>
      </c>
    </row>
    <row r="3" spans="2:23" ht="15" x14ac:dyDescent="0.25">
      <c r="B3" s="66" t="s">
        <v>151</v>
      </c>
      <c r="C3" s="51">
        <v>366391156</v>
      </c>
      <c r="D3" s="51">
        <v>367481434</v>
      </c>
      <c r="E3" s="51">
        <v>382863204</v>
      </c>
      <c r="F3" s="51">
        <v>383129854</v>
      </c>
      <c r="G3" s="51">
        <v>389908825</v>
      </c>
      <c r="H3" s="51">
        <v>378212357.08073062</v>
      </c>
      <c r="I3" s="51">
        <v>373671050</v>
      </c>
      <c r="J3" s="52">
        <v>363187589.2629056</v>
      </c>
    </row>
    <row r="4" spans="2:23" ht="15" hidden="1" x14ac:dyDescent="0.25">
      <c r="B4" s="66"/>
      <c r="C4" s="59"/>
      <c r="D4" s="59"/>
      <c r="E4" s="59"/>
      <c r="F4" s="59"/>
      <c r="G4" s="59"/>
      <c r="H4" s="59"/>
      <c r="I4" s="59"/>
      <c r="J4" s="60"/>
    </row>
    <row r="5" spans="2:23" ht="15" x14ac:dyDescent="0.25">
      <c r="B5" s="66" t="s">
        <v>152</v>
      </c>
      <c r="C5" s="51">
        <v>1823675338</v>
      </c>
      <c r="D5" s="51">
        <v>1829138839</v>
      </c>
      <c r="E5" s="51">
        <v>1953865790</v>
      </c>
      <c r="F5" s="51">
        <v>1928100990</v>
      </c>
      <c r="G5" s="51">
        <v>1978241413</v>
      </c>
      <c r="H5" s="51">
        <v>1913300672</v>
      </c>
      <c r="I5" s="51">
        <v>1894325386</v>
      </c>
      <c r="J5" s="52">
        <v>1848225323</v>
      </c>
    </row>
    <row r="6" spans="2:23" ht="15" x14ac:dyDescent="0.25">
      <c r="B6" s="66" t="s">
        <v>153</v>
      </c>
      <c r="C6" s="67">
        <v>4.9774000000000003</v>
      </c>
      <c r="D6" s="67">
        <v>4.9775</v>
      </c>
      <c r="E6" s="67">
        <v>5.1032999999999999</v>
      </c>
      <c r="F6" s="67">
        <v>5.0324999999999998</v>
      </c>
      <c r="G6" s="67">
        <v>5.0735999999999999</v>
      </c>
      <c r="H6" s="67">
        <v>5.0587999999999997</v>
      </c>
      <c r="I6" s="67">
        <v>5.0694999999999997</v>
      </c>
      <c r="J6" s="68">
        <v>5.0888999999999998</v>
      </c>
    </row>
    <row r="7" spans="2:23" ht="26.25" thickBot="1" x14ac:dyDescent="0.25">
      <c r="B7" s="65"/>
      <c r="C7" s="69" t="s">
        <v>162</v>
      </c>
      <c r="D7" s="69" t="s">
        <v>167</v>
      </c>
      <c r="E7" s="69" t="s">
        <v>173</v>
      </c>
      <c r="F7" s="69" t="s">
        <v>178</v>
      </c>
      <c r="G7" s="69" t="s">
        <v>183</v>
      </c>
      <c r="H7" s="69" t="s">
        <v>187</v>
      </c>
      <c r="I7" s="69" t="s">
        <v>192</v>
      </c>
      <c r="J7" s="70" t="s">
        <v>196</v>
      </c>
      <c r="L7" s="31"/>
    </row>
    <row r="15" spans="2:23" x14ac:dyDescent="0.2">
      <c r="V15" s="19"/>
      <c r="W15" s="19"/>
    </row>
    <row r="45" spans="3:9" x14ac:dyDescent="0.2">
      <c r="C45" s="4"/>
      <c r="D45" s="4"/>
      <c r="E45" s="4"/>
      <c r="F45" s="4"/>
      <c r="G45" s="4"/>
      <c r="H45" s="4"/>
      <c r="I45" s="4"/>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33"/>
  <sheetViews>
    <sheetView zoomScaleNormal="100" workbookViewId="0">
      <selection activeCell="E22" sqref="E22"/>
    </sheetView>
  </sheetViews>
  <sheetFormatPr defaultRowHeight="12.75" x14ac:dyDescent="0.2"/>
  <cols>
    <col min="2" max="2" width="5.42578125" customWidth="1"/>
    <col min="3" max="3" width="18" customWidth="1"/>
    <col min="4" max="4" width="15.85546875" bestFit="1" customWidth="1"/>
    <col min="5" max="5" width="16.140625" bestFit="1" customWidth="1"/>
    <col min="6" max="6" width="16.28515625" customWidth="1"/>
    <col min="7" max="7" width="17.5703125" customWidth="1"/>
    <col min="8" max="8" width="17" customWidth="1"/>
    <col min="9" max="9" width="16.85546875" bestFit="1" customWidth="1"/>
    <col min="10" max="10" width="16.5703125" bestFit="1" customWidth="1"/>
    <col min="11" max="11" width="17.140625" customWidth="1"/>
    <col min="12" max="13" width="16.140625" customWidth="1"/>
    <col min="14" max="15" width="17.42578125" customWidth="1"/>
    <col min="16" max="17" width="16.42578125" customWidth="1"/>
    <col min="18" max="21" width="15.85546875" customWidth="1"/>
    <col min="22" max="22" width="17" customWidth="1"/>
    <col min="23" max="24" width="17.28515625" customWidth="1"/>
    <col min="25" max="27" width="16" customWidth="1"/>
    <col min="28" max="213" width="16.85546875" customWidth="1"/>
  </cols>
  <sheetData>
    <row r="1" spans="2:13" ht="13.5" thickBot="1" x14ac:dyDescent="0.25"/>
    <row r="2" spans="2:13" s="2" customFormat="1" ht="45.75" customHeight="1" x14ac:dyDescent="0.25">
      <c r="B2" s="104" t="s">
        <v>215</v>
      </c>
      <c r="C2" s="105"/>
      <c r="D2" s="105"/>
      <c r="E2" s="105"/>
      <c r="F2" s="105"/>
      <c r="G2" s="105"/>
      <c r="H2" s="105"/>
      <c r="I2" s="105"/>
      <c r="J2" s="105"/>
      <c r="K2" s="106"/>
      <c r="L2" s="3"/>
      <c r="M2" s="3"/>
    </row>
    <row r="3" spans="2:13" ht="12.75" customHeight="1" x14ac:dyDescent="0.2">
      <c r="B3" s="107" t="s">
        <v>45</v>
      </c>
      <c r="C3" s="102" t="s">
        <v>44</v>
      </c>
      <c r="D3" s="113" t="s">
        <v>157</v>
      </c>
      <c r="E3" s="113" t="s">
        <v>163</v>
      </c>
      <c r="F3" s="113" t="s">
        <v>170</v>
      </c>
      <c r="G3" s="113" t="s">
        <v>174</v>
      </c>
      <c r="H3" s="113" t="s">
        <v>179</v>
      </c>
      <c r="I3" s="113" t="s">
        <v>184</v>
      </c>
      <c r="J3" s="113" t="s">
        <v>189</v>
      </c>
      <c r="K3" s="114" t="s">
        <v>194</v>
      </c>
    </row>
    <row r="4" spans="2:13" ht="21.75" customHeight="1" x14ac:dyDescent="0.2">
      <c r="B4" s="107"/>
      <c r="C4" s="102"/>
      <c r="D4" s="102"/>
      <c r="E4" s="102"/>
      <c r="F4" s="102"/>
      <c r="G4" s="102"/>
      <c r="H4" s="102"/>
      <c r="I4" s="102"/>
      <c r="J4" s="102"/>
      <c r="K4" s="112"/>
    </row>
    <row r="5" spans="2:13" ht="25.5" x14ac:dyDescent="0.2">
      <c r="B5" s="107"/>
      <c r="C5" s="102"/>
      <c r="D5" s="63" t="s">
        <v>162</v>
      </c>
      <c r="E5" s="63" t="s">
        <v>167</v>
      </c>
      <c r="F5" s="63" t="s">
        <v>173</v>
      </c>
      <c r="G5" s="63" t="s">
        <v>216</v>
      </c>
      <c r="H5" s="63" t="s">
        <v>217</v>
      </c>
      <c r="I5" s="63" t="s">
        <v>218</v>
      </c>
      <c r="J5" s="63" t="s">
        <v>192</v>
      </c>
      <c r="K5" s="73" t="s">
        <v>219</v>
      </c>
    </row>
    <row r="6" spans="2:13" ht="15" x14ac:dyDescent="0.25">
      <c r="B6" s="49">
        <f>k_total_tec_0825!B6</f>
        <v>1</v>
      </c>
      <c r="C6" s="50" t="str">
        <f>k_total_tec_0825!C6</f>
        <v>METROPOLITAN LIFE</v>
      </c>
      <c r="D6" s="76">
        <f>sume_euro_0825!D6/evolutie_rp_0825!D5</f>
        <v>44.43868790745087</v>
      </c>
      <c r="E6" s="76">
        <f>sume_euro_0825!E6/evolutie_rp_0825!E5</f>
        <v>44.42573576458048</v>
      </c>
      <c r="F6" s="76">
        <f>sume_euro_0825!F6/evolutie_rp_0825!F5</f>
        <v>46.3685588322152</v>
      </c>
      <c r="G6" s="76">
        <f>sume_euro_0825!G6/evolutie_rp_0825!G5</f>
        <v>46.130652060871832</v>
      </c>
      <c r="H6" s="76">
        <f>sume_euro_0825!H6/evolutie_rp_0825!H5</f>
        <v>46.949629290749698</v>
      </c>
      <c r="I6" s="76">
        <f>sume_euro_0825!I6/evolutie_rp_0825!I5</f>
        <v>45.456243397368766</v>
      </c>
      <c r="J6" s="76">
        <f>sume_euro_0825!J6/evolutie_rp_0825!J5</f>
        <v>44.803943754213378</v>
      </c>
      <c r="K6" s="77">
        <f>sume_euro_0825!K6/evolutie_rp_0825!K5</f>
        <v>43.472231751926913</v>
      </c>
    </row>
    <row r="7" spans="2:13" ht="15" x14ac:dyDescent="0.25">
      <c r="B7" s="53">
        <f>k_total_tec_0825!B7</f>
        <v>2</v>
      </c>
      <c r="C7" s="50" t="str">
        <f>k_total_tec_0825!C7</f>
        <v>AZT VIITORUL TAU</v>
      </c>
      <c r="D7" s="76">
        <f>sume_euro_0825!D7/evolutie_rp_0825!D6</f>
        <v>43.801164656145843</v>
      </c>
      <c r="E7" s="76">
        <f>sume_euro_0825!E7/evolutie_rp_0825!E6</f>
        <v>44.023646126440205</v>
      </c>
      <c r="F7" s="76">
        <f>sume_euro_0825!F7/evolutie_rp_0825!F6</f>
        <v>45.389354579701184</v>
      </c>
      <c r="G7" s="76">
        <f>sume_euro_0825!G7/evolutie_rp_0825!G6</f>
        <v>45.264540277640485</v>
      </c>
      <c r="H7" s="76">
        <f>sume_euro_0825!H7/evolutie_rp_0825!H6</f>
        <v>46.347333211967701</v>
      </c>
      <c r="I7" s="76">
        <f>sume_euro_0825!I7/evolutie_rp_0825!I6</f>
        <v>44.832091655008064</v>
      </c>
      <c r="J7" s="76">
        <f>sume_euro_0825!J7/evolutie_rp_0825!J6</f>
        <v>44.253708203068165</v>
      </c>
      <c r="K7" s="77">
        <f>sume_euro_0825!K7/evolutie_rp_0825!K6</f>
        <v>43.017717147916507</v>
      </c>
    </row>
    <row r="8" spans="2:13" ht="15" x14ac:dyDescent="0.25">
      <c r="B8" s="53">
        <f>k_total_tec_0825!B8</f>
        <v>3</v>
      </c>
      <c r="C8" s="54" t="str">
        <f>k_total_tec_0825!C8</f>
        <v>BCR</v>
      </c>
      <c r="D8" s="76">
        <f>sume_euro_0825!D8/evolutie_rp_0825!D7</f>
        <v>38.70742712858096</v>
      </c>
      <c r="E8" s="76">
        <f>sume_euro_0825!E8/evolutie_rp_0825!E7</f>
        <v>38.755416848243769</v>
      </c>
      <c r="F8" s="76">
        <f>sume_euro_0825!F8/evolutie_rp_0825!F7</f>
        <v>40.108883660883549</v>
      </c>
      <c r="G8" s="76">
        <f>sume_euro_0825!G8/evolutie_rp_0825!G7</f>
        <v>40.81975295470729</v>
      </c>
      <c r="H8" s="76">
        <f>sume_euro_0825!H8/evolutie_rp_0825!H7</f>
        <v>41.276631573498925</v>
      </c>
      <c r="I8" s="76">
        <f>sume_euro_0825!I8/evolutie_rp_0825!I7</f>
        <v>39.960804899950958</v>
      </c>
      <c r="J8" s="76">
        <f>sume_euro_0825!J8/evolutie_rp_0825!J7</f>
        <v>39.482498273882754</v>
      </c>
      <c r="K8" s="77">
        <f>sume_euro_0825!K8/evolutie_rp_0825!K7</f>
        <v>38.368816112174407</v>
      </c>
    </row>
    <row r="9" spans="2:13" ht="15" x14ac:dyDescent="0.25">
      <c r="B9" s="53">
        <f>k_total_tec_0825!B9</f>
        <v>4</v>
      </c>
      <c r="C9" s="54" t="str">
        <f>k_total_tec_0825!C9</f>
        <v>BRD</v>
      </c>
      <c r="D9" s="76">
        <f>sume_euro_0825!D9/evolutie_rp_0825!D8</f>
        <v>37.005649946693062</v>
      </c>
      <c r="E9" s="76">
        <f>sume_euro_0825!E9/evolutie_rp_0825!E8</f>
        <v>36.993455498518578</v>
      </c>
      <c r="F9" s="76">
        <f>sume_euro_0825!F9/evolutie_rp_0825!F8</f>
        <v>38.763428896734759</v>
      </c>
      <c r="G9" s="76">
        <f>sume_euro_0825!G9/evolutie_rp_0825!G8</f>
        <v>38.620903517938935</v>
      </c>
      <c r="H9" s="76">
        <f>sume_euro_0825!H9/evolutie_rp_0825!H8</f>
        <v>39.521188947327403</v>
      </c>
      <c r="I9" s="76">
        <f>sume_euro_0825!I9/evolutie_rp_0825!I8</f>
        <v>38.164277287609835</v>
      </c>
      <c r="J9" s="76">
        <f>sume_euro_0825!J9/evolutie_rp_0825!J8</f>
        <v>37.810805623872703</v>
      </c>
      <c r="K9" s="77">
        <f>sume_euro_0825!K9/evolutie_rp_0825!K8</f>
        <v>36.752409308683589</v>
      </c>
    </row>
    <row r="10" spans="2:13" ht="15" x14ac:dyDescent="0.25">
      <c r="B10" s="53">
        <f>k_total_tec_0825!B10</f>
        <v>5</v>
      </c>
      <c r="C10" s="54" t="str">
        <f>k_total_tec_0825!C10</f>
        <v>VITAL</v>
      </c>
      <c r="D10" s="76">
        <f>sume_euro_0825!D10/evolutie_rp_0825!D9</f>
        <v>38.680230017335901</v>
      </c>
      <c r="E10" s="76">
        <f>sume_euro_0825!E10/evolutie_rp_0825!E9</f>
        <v>38.779922859324927</v>
      </c>
      <c r="F10" s="76">
        <f>sume_euro_0825!F10/evolutie_rp_0825!F9</f>
        <v>40.323589624410261</v>
      </c>
      <c r="G10" s="76">
        <f>sume_euro_0825!G10/evolutie_rp_0825!G9</f>
        <v>40.146282188143779</v>
      </c>
      <c r="H10" s="76">
        <f>sume_euro_0825!H10/evolutie_rp_0825!H9</f>
        <v>40.904396848204996</v>
      </c>
      <c r="I10" s="76">
        <f>sume_euro_0825!I10/evolutie_rp_0825!I9</f>
        <v>39.740826978484407</v>
      </c>
      <c r="J10" s="76">
        <f>sume_euro_0825!J10/evolutie_rp_0825!J9</f>
        <v>39.340993081647724</v>
      </c>
      <c r="K10" s="77">
        <f>sume_euro_0825!K10/evolutie_rp_0825!K9</f>
        <v>38.342414873230801</v>
      </c>
    </row>
    <row r="11" spans="2:13" ht="15" x14ac:dyDescent="0.25">
      <c r="B11" s="53">
        <f>k_total_tec_0825!B11</f>
        <v>6</v>
      </c>
      <c r="C11" s="54" t="str">
        <f>k_total_tec_0825!C11</f>
        <v>ARIPI</v>
      </c>
      <c r="D11" s="76">
        <f>sume_euro_0825!D11/evolutie_rp_0825!D10</f>
        <v>40.25753821476134</v>
      </c>
      <c r="E11" s="76">
        <f>sume_euro_0825!E11/evolutie_rp_0825!E10</f>
        <v>40.113252977617726</v>
      </c>
      <c r="F11" s="76">
        <f>sume_euro_0825!F11/evolutie_rp_0825!F10</f>
        <v>41.540275429555898</v>
      </c>
      <c r="G11" s="76">
        <f>sume_euro_0825!G11/evolutie_rp_0825!G10</f>
        <v>41.712112767403873</v>
      </c>
      <c r="H11" s="76">
        <f>sume_euro_0825!H11/evolutie_rp_0825!H10</f>
        <v>42.56864283483435</v>
      </c>
      <c r="I11" s="76">
        <f>sume_euro_0825!I11/evolutie_rp_0825!I10</f>
        <v>41.172100718294978</v>
      </c>
      <c r="J11" s="76">
        <f>sume_euro_0825!J11/evolutie_rp_0825!J10</f>
        <v>40.718839530078874</v>
      </c>
      <c r="K11" s="77">
        <f>sume_euro_0825!K11/evolutie_rp_0825!K10</f>
        <v>39.58470172346626</v>
      </c>
    </row>
    <row r="12" spans="2:13" ht="15" x14ac:dyDescent="0.25">
      <c r="B12" s="53">
        <f>k_total_tec_0825!B12</f>
        <v>7</v>
      </c>
      <c r="C12" s="54" t="str">
        <f>k_total_tec_0825!C12</f>
        <v>NN</v>
      </c>
      <c r="D12" s="76">
        <f>sume_euro_0825!D12/evolutie_rp_0825!D11</f>
        <v>52.383626408994715</v>
      </c>
      <c r="E12" s="76">
        <f>sume_euro_0825!E12/evolutie_rp_0825!E11</f>
        <v>52.528140332186162</v>
      </c>
      <c r="F12" s="76">
        <f>sume_euro_0825!F12/evolutie_rp_0825!F11</f>
        <v>55.136734912278584</v>
      </c>
      <c r="G12" s="76">
        <f>sume_euro_0825!G12/evolutie_rp_0825!G11</f>
        <v>54.541245286418786</v>
      </c>
      <c r="H12" s="76">
        <f>sume_euro_0825!H12/evolutie_rp_0825!H11</f>
        <v>55.063860092056956</v>
      </c>
      <c r="I12" s="76">
        <f>sume_euro_0825!I12/evolutie_rp_0825!I11</f>
        <v>53.467613068990694</v>
      </c>
      <c r="J12" s="76">
        <f>sume_euro_0825!J12/evolutie_rp_0825!J11</f>
        <v>52.685674052490612</v>
      </c>
      <c r="K12" s="77">
        <f>sume_euro_0825!K12/evolutie_rp_0825!K11</f>
        <v>51.033835486808002</v>
      </c>
    </row>
    <row r="13" spans="2:13" ht="15.75" thickBot="1" x14ac:dyDescent="0.3">
      <c r="B13" s="115" t="s">
        <v>43</v>
      </c>
      <c r="C13" s="116"/>
      <c r="D13" s="74">
        <f>sume_euro_0825!D13/evolutie_rp_0825!D12</f>
        <v>44.065045091201192</v>
      </c>
      <c r="E13" s="74">
        <f>sume_euro_0825!E13/evolutie_rp_0825!E12</f>
        <v>44.143138897204672</v>
      </c>
      <c r="F13" s="74">
        <f>sume_euro_0825!F13/evolutie_rp_0825!F12</f>
        <v>45.959293390625291</v>
      </c>
      <c r="G13" s="74">
        <f>sume_euro_0825!G13/evolutie_rp_0825!G12</f>
        <v>45.794748172336604</v>
      </c>
      <c r="H13" s="74">
        <f>sume_euro_0825!H13/evolutie_rp_0825!H12</f>
        <v>46.556205309819816</v>
      </c>
      <c r="I13" s="74">
        <f>sume_euro_0825!I13/evolutie_rp_0825!I12</f>
        <v>45.108651058143842</v>
      </c>
      <c r="J13" s="74">
        <f>sume_euro_0825!J13/evolutie_rp_0825!J12</f>
        <v>44.527548936185219</v>
      </c>
      <c r="K13" s="75">
        <f>sume_euro_0825!K13/evolutie_rp_0825!K12</f>
        <v>43.234713383208785</v>
      </c>
    </row>
    <row r="18" spans="3:22" ht="18" x14ac:dyDescent="0.25">
      <c r="C18" s="1"/>
      <c r="D18" s="1"/>
      <c r="E18" s="1"/>
      <c r="F18" s="1"/>
      <c r="G18" s="1"/>
      <c r="H18" s="1"/>
    </row>
    <row r="19" spans="3:22" ht="18" x14ac:dyDescent="0.25">
      <c r="C19" s="1"/>
      <c r="D19" s="21"/>
      <c r="E19" s="1"/>
      <c r="F19" s="1"/>
      <c r="G19" s="1"/>
      <c r="H19" s="1"/>
      <c r="Q19" s="20"/>
      <c r="R19" s="20"/>
      <c r="V19" s="25"/>
    </row>
    <row r="20" spans="3:22" x14ac:dyDescent="0.2">
      <c r="D20" s="20"/>
      <c r="Q20" s="20"/>
      <c r="R20" s="20"/>
      <c r="V20" s="25"/>
    </row>
    <row r="21" spans="3:22" x14ac:dyDescent="0.2">
      <c r="D21" s="20"/>
      <c r="Q21" s="20"/>
      <c r="R21" s="20"/>
      <c r="V21" s="25"/>
    </row>
    <row r="22" spans="3:22" x14ac:dyDescent="0.2">
      <c r="D22" s="20"/>
      <c r="Q22" s="20"/>
      <c r="R22" s="20"/>
      <c r="V22" s="25"/>
    </row>
    <row r="23" spans="3:22" x14ac:dyDescent="0.2">
      <c r="D23" s="20"/>
      <c r="Q23" s="20"/>
      <c r="R23" s="20"/>
      <c r="V23" s="25"/>
    </row>
    <row r="24" spans="3:22" x14ac:dyDescent="0.2">
      <c r="D24" s="20"/>
      <c r="Q24" s="20"/>
      <c r="R24" s="20"/>
      <c r="V24" s="25"/>
    </row>
    <row r="25" spans="3:22" x14ac:dyDescent="0.2">
      <c r="D25" s="20"/>
      <c r="Q25" s="20"/>
      <c r="R25" s="20"/>
      <c r="V25" s="25"/>
    </row>
    <row r="26" spans="3:22" x14ac:dyDescent="0.2">
      <c r="D26" s="20"/>
      <c r="Q26" s="20"/>
      <c r="R26" s="20"/>
      <c r="V26" s="25"/>
    </row>
    <row r="27" spans="3:22" x14ac:dyDescent="0.2">
      <c r="D27" s="20"/>
      <c r="Q27" s="20"/>
      <c r="R27" s="20"/>
      <c r="V27" s="25"/>
    </row>
    <row r="28" spans="3:22" x14ac:dyDescent="0.2">
      <c r="D28" s="20"/>
      <c r="Q28" s="20"/>
      <c r="R28" s="20"/>
      <c r="V28" s="25"/>
    </row>
    <row r="29" spans="3:22" x14ac:dyDescent="0.2">
      <c r="D29" s="20"/>
      <c r="Q29" s="20"/>
      <c r="R29" s="20"/>
      <c r="V29" s="25"/>
    </row>
    <row r="30" spans="3:22" x14ac:dyDescent="0.2">
      <c r="D30" s="20"/>
      <c r="Q30" s="20"/>
      <c r="R30" s="20"/>
      <c r="V30" s="25"/>
    </row>
    <row r="31" spans="3:22" x14ac:dyDescent="0.2">
      <c r="D31" s="20"/>
      <c r="Q31" s="20"/>
      <c r="R31" s="20"/>
    </row>
    <row r="32" spans="3:22" x14ac:dyDescent="0.2">
      <c r="D32" s="20"/>
      <c r="Q32" s="20"/>
      <c r="R32" s="20"/>
    </row>
    <row r="33" spans="4:18" x14ac:dyDescent="0.2">
      <c r="D33" s="20"/>
      <c r="Q33" s="20"/>
      <c r="R33" s="20"/>
    </row>
  </sheetData>
  <mergeCells count="12">
    <mergeCell ref="J3:J4"/>
    <mergeCell ref="H3:H4"/>
    <mergeCell ref="B2:K2"/>
    <mergeCell ref="D3:D4"/>
    <mergeCell ref="B13:C13"/>
    <mergeCell ref="C3:C5"/>
    <mergeCell ref="B3:B5"/>
    <mergeCell ref="E3:E4"/>
    <mergeCell ref="F3:F4"/>
    <mergeCell ref="K3:K4"/>
    <mergeCell ref="I3:I4"/>
    <mergeCell ref="G3:G4"/>
  </mergeCells>
  <phoneticPr fontId="0" type="noConversion"/>
  <printOptions horizontalCentered="1" verticalCentered="1"/>
  <pageMargins left="0" right="0" top="0" bottom="0" header="0" footer="0"/>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E20" sqref="E20"/>
    </sheetView>
  </sheetViews>
  <sheetFormatPr defaultRowHeight="12.75" x14ac:dyDescent="0.2"/>
  <cols>
    <col min="2" max="2" width="5.42578125" customWidth="1"/>
    <col min="3" max="3" width="18.140625"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x14ac:dyDescent="0.25"/>
    <row r="2" spans="2:15" s="2" customFormat="1" ht="44.25" customHeight="1" x14ac:dyDescent="0.25">
      <c r="B2" s="104" t="s">
        <v>220</v>
      </c>
      <c r="C2" s="105"/>
      <c r="D2" s="105"/>
      <c r="E2" s="105"/>
      <c r="F2" s="105"/>
      <c r="G2" s="105"/>
      <c r="H2" s="105"/>
      <c r="I2" s="105"/>
      <c r="J2" s="105"/>
      <c r="K2" s="105"/>
      <c r="L2" s="105"/>
      <c r="M2" s="106"/>
      <c r="N2" s="3"/>
      <c r="O2" s="3"/>
    </row>
    <row r="3" spans="2:15" ht="27" customHeight="1" x14ac:dyDescent="0.2">
      <c r="B3" s="107" t="s">
        <v>45</v>
      </c>
      <c r="C3" s="102" t="s">
        <v>44</v>
      </c>
      <c r="D3" s="102" t="s">
        <v>197</v>
      </c>
      <c r="E3" s="102" t="s">
        <v>198</v>
      </c>
      <c r="F3" s="102" t="s">
        <v>199</v>
      </c>
      <c r="G3" s="102" t="s">
        <v>200</v>
      </c>
      <c r="H3" s="102" t="s">
        <v>31</v>
      </c>
      <c r="I3" s="102"/>
      <c r="J3" s="102"/>
      <c r="K3" s="102"/>
      <c r="L3" s="102" t="s">
        <v>201</v>
      </c>
      <c r="M3" s="112" t="s">
        <v>202</v>
      </c>
    </row>
    <row r="4" spans="2:15" ht="84" customHeight="1" x14ac:dyDescent="0.2">
      <c r="B4" s="120"/>
      <c r="C4" s="118"/>
      <c r="D4" s="118"/>
      <c r="E4" s="118"/>
      <c r="F4" s="118"/>
      <c r="G4" s="102"/>
      <c r="H4" s="44" t="s">
        <v>7</v>
      </c>
      <c r="I4" s="44" t="s">
        <v>8</v>
      </c>
      <c r="J4" s="44" t="s">
        <v>36</v>
      </c>
      <c r="K4" s="44" t="s">
        <v>37</v>
      </c>
      <c r="L4" s="118"/>
      <c r="M4" s="119"/>
    </row>
    <row r="5" spans="2:15" ht="15.75" x14ac:dyDescent="0.25">
      <c r="B5" s="49">
        <f>k_total_tec_0825!B6</f>
        <v>1</v>
      </c>
      <c r="C5" s="50" t="str">
        <f>k_total_tec_0825!C6</f>
        <v>METROPOLITAN LIFE</v>
      </c>
      <c r="D5" s="51">
        <v>1159538</v>
      </c>
      <c r="E5" s="59">
        <v>37</v>
      </c>
      <c r="F5" s="51">
        <v>40</v>
      </c>
      <c r="G5" s="51">
        <v>9</v>
      </c>
      <c r="H5" s="51">
        <v>819</v>
      </c>
      <c r="I5" s="51">
        <v>0</v>
      </c>
      <c r="J5" s="51">
        <v>0</v>
      </c>
      <c r="K5" s="51">
        <v>0</v>
      </c>
      <c r="L5" s="51">
        <v>1997</v>
      </c>
      <c r="M5" s="52">
        <f>D5-E5+F5+G5-H5+I5+L5+J5+K5</f>
        <v>1160728</v>
      </c>
      <c r="N5" s="78"/>
      <c r="O5" s="4"/>
    </row>
    <row r="6" spans="2:15" ht="15.75" x14ac:dyDescent="0.25">
      <c r="B6" s="53">
        <f>k_total_tec_0825!B7</f>
        <v>2</v>
      </c>
      <c r="C6" s="50" t="str">
        <f>k_total_tec_0825!C7</f>
        <v>AZT VIITORUL TAU</v>
      </c>
      <c r="D6" s="51">
        <v>1706917</v>
      </c>
      <c r="E6" s="59">
        <v>28</v>
      </c>
      <c r="F6" s="51">
        <v>8</v>
      </c>
      <c r="G6" s="51">
        <v>7</v>
      </c>
      <c r="H6" s="51">
        <v>1036</v>
      </c>
      <c r="I6" s="51">
        <v>0</v>
      </c>
      <c r="J6" s="51">
        <v>0</v>
      </c>
      <c r="K6" s="51">
        <v>0</v>
      </c>
      <c r="L6" s="51">
        <v>1997</v>
      </c>
      <c r="M6" s="52">
        <f t="shared" ref="M6:M11" si="0">D6-E6+F6+G6-H6+I6+L6+J6+K6</f>
        <v>1707865</v>
      </c>
      <c r="N6" s="78"/>
      <c r="O6" s="4"/>
    </row>
    <row r="7" spans="2:15" ht="15.75" x14ac:dyDescent="0.25">
      <c r="B7" s="53">
        <f>k_total_tec_0825!B8</f>
        <v>3</v>
      </c>
      <c r="C7" s="54" t="str">
        <f>k_total_tec_0825!C8</f>
        <v>BCR</v>
      </c>
      <c r="D7" s="51">
        <v>816138</v>
      </c>
      <c r="E7" s="59">
        <v>20</v>
      </c>
      <c r="F7" s="51">
        <v>90</v>
      </c>
      <c r="G7" s="51">
        <v>47</v>
      </c>
      <c r="H7" s="51">
        <v>477</v>
      </c>
      <c r="I7" s="51">
        <v>0</v>
      </c>
      <c r="J7" s="51">
        <v>1</v>
      </c>
      <c r="K7" s="51">
        <v>1</v>
      </c>
      <c r="L7" s="51">
        <v>1997</v>
      </c>
      <c r="M7" s="52">
        <f t="shared" si="0"/>
        <v>817777</v>
      </c>
      <c r="N7" s="78"/>
      <c r="O7" s="4"/>
    </row>
    <row r="8" spans="2:15" ht="15.75" x14ac:dyDescent="0.25">
      <c r="B8" s="53">
        <f>k_total_tec_0825!B9</f>
        <v>4</v>
      </c>
      <c r="C8" s="54" t="str">
        <f>k_total_tec_0825!C9</f>
        <v>BRD</v>
      </c>
      <c r="D8" s="51">
        <v>604286</v>
      </c>
      <c r="E8" s="59">
        <v>43</v>
      </c>
      <c r="F8" s="51">
        <v>1</v>
      </c>
      <c r="G8" s="51">
        <v>0</v>
      </c>
      <c r="H8" s="51">
        <v>101</v>
      </c>
      <c r="I8" s="51">
        <v>0</v>
      </c>
      <c r="J8" s="51">
        <v>0</v>
      </c>
      <c r="K8" s="51">
        <v>1</v>
      </c>
      <c r="L8" s="51">
        <v>2011</v>
      </c>
      <c r="M8" s="52">
        <f t="shared" si="0"/>
        <v>606155</v>
      </c>
      <c r="N8" s="78"/>
      <c r="O8" s="4"/>
    </row>
    <row r="9" spans="2:15" ht="15.75" x14ac:dyDescent="0.25">
      <c r="B9" s="53">
        <f>k_total_tec_0825!B10</f>
        <v>5</v>
      </c>
      <c r="C9" s="54" t="str">
        <f>k_total_tec_0825!C10</f>
        <v>VITAL</v>
      </c>
      <c r="D9" s="51">
        <v>1069925</v>
      </c>
      <c r="E9" s="59">
        <v>63</v>
      </c>
      <c r="F9" s="51">
        <v>2</v>
      </c>
      <c r="G9" s="51">
        <v>0</v>
      </c>
      <c r="H9" s="51">
        <v>437</v>
      </c>
      <c r="I9" s="51">
        <v>0</v>
      </c>
      <c r="J9" s="51">
        <v>0</v>
      </c>
      <c r="K9" s="51">
        <v>0</v>
      </c>
      <c r="L9" s="51">
        <v>1997</v>
      </c>
      <c r="M9" s="52">
        <f t="shared" si="0"/>
        <v>1071424</v>
      </c>
      <c r="N9" s="78"/>
      <c r="O9" s="4"/>
    </row>
    <row r="10" spans="2:15" ht="15.75" x14ac:dyDescent="0.25">
      <c r="B10" s="53">
        <f>k_total_tec_0825!B11</f>
        <v>6</v>
      </c>
      <c r="C10" s="54" t="str">
        <f>k_total_tec_0825!C11</f>
        <v>ARIPI</v>
      </c>
      <c r="D10" s="51">
        <v>909873</v>
      </c>
      <c r="E10" s="59">
        <v>17</v>
      </c>
      <c r="F10" s="51">
        <v>27</v>
      </c>
      <c r="G10" s="51">
        <v>8</v>
      </c>
      <c r="H10" s="51">
        <v>353</v>
      </c>
      <c r="I10" s="51">
        <v>0</v>
      </c>
      <c r="J10" s="51">
        <v>0</v>
      </c>
      <c r="K10" s="51">
        <v>0</v>
      </c>
      <c r="L10" s="51">
        <v>1997</v>
      </c>
      <c r="M10" s="52">
        <f t="shared" si="0"/>
        <v>911535</v>
      </c>
      <c r="N10" s="78"/>
      <c r="O10" s="4"/>
    </row>
    <row r="11" spans="2:15" ht="15.75" x14ac:dyDescent="0.25">
      <c r="B11" s="53">
        <f>k_total_tec_0825!B12</f>
        <v>7</v>
      </c>
      <c r="C11" s="54" t="str">
        <f>k_total_tec_0825!C12</f>
        <v>NN</v>
      </c>
      <c r="D11" s="51">
        <v>2125230</v>
      </c>
      <c r="E11" s="59">
        <v>31</v>
      </c>
      <c r="F11" s="51">
        <v>71</v>
      </c>
      <c r="G11" s="51">
        <v>29</v>
      </c>
      <c r="H11" s="51">
        <v>2410</v>
      </c>
      <c r="I11" s="51">
        <v>0</v>
      </c>
      <c r="J11" s="51">
        <v>0</v>
      </c>
      <c r="K11" s="51">
        <v>0</v>
      </c>
      <c r="L11" s="51">
        <v>1997</v>
      </c>
      <c r="M11" s="52">
        <f t="shared" si="0"/>
        <v>2124886</v>
      </c>
      <c r="N11" s="79"/>
      <c r="O11" s="4"/>
    </row>
    <row r="12" spans="2:15" ht="15.75" thickBot="1" x14ac:dyDescent="0.3">
      <c r="B12" s="115" t="s">
        <v>43</v>
      </c>
      <c r="C12" s="116"/>
      <c r="D12" s="47">
        <f t="shared" ref="D12:M12" si="1">SUM(D5:D11)</f>
        <v>8391907</v>
      </c>
      <c r="E12" s="47">
        <f t="shared" si="1"/>
        <v>239</v>
      </c>
      <c r="F12" s="47">
        <f t="shared" si="1"/>
        <v>239</v>
      </c>
      <c r="G12" s="47">
        <f t="shared" si="1"/>
        <v>100</v>
      </c>
      <c r="H12" s="47">
        <f t="shared" si="1"/>
        <v>5633</v>
      </c>
      <c r="I12" s="47">
        <f t="shared" si="1"/>
        <v>0</v>
      </c>
      <c r="J12" s="47">
        <f t="shared" si="1"/>
        <v>1</v>
      </c>
      <c r="K12" s="47">
        <f t="shared" si="1"/>
        <v>2</v>
      </c>
      <c r="L12" s="47">
        <f t="shared" si="1"/>
        <v>13993</v>
      </c>
      <c r="M12" s="48">
        <f t="shared" si="1"/>
        <v>8400370</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ht="18"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2:M2"/>
    <mergeCell ref="B12:C12"/>
    <mergeCell ref="L3:L4"/>
    <mergeCell ref="C3:C4"/>
    <mergeCell ref="M3:M4"/>
    <mergeCell ref="D3:D4"/>
    <mergeCell ref="G3:G4"/>
    <mergeCell ref="H3:K3"/>
    <mergeCell ref="E3:E4"/>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3"/>
  <sheetViews>
    <sheetView workbookViewId="0">
      <selection activeCell="J29" sqref="J29"/>
    </sheetView>
  </sheetViews>
  <sheetFormatPr defaultRowHeight="12.75" x14ac:dyDescent="0.2"/>
  <cols>
    <col min="2" max="2" width="15.85546875" bestFit="1" customWidth="1"/>
    <col min="3" max="3" width="15.28515625" customWidth="1"/>
    <col min="4" max="4" width="13.85546875" bestFit="1" customWidth="1"/>
    <col min="5" max="5" width="15.140625" customWidth="1"/>
    <col min="6" max="7" width="13.85546875" bestFit="1" customWidth="1"/>
    <col min="8" max="8" width="18.42578125" customWidth="1"/>
    <col min="9" max="9" width="17.7109375" customWidth="1"/>
    <col min="10" max="10" width="17" customWidth="1"/>
    <col min="11" max="11" width="16.5703125" customWidth="1"/>
    <col min="12" max="12" width="16.28515625" customWidth="1"/>
    <col min="13" max="13" width="20.85546875" bestFit="1" customWidth="1"/>
    <col min="14" max="14" width="15.28515625" customWidth="1"/>
    <col min="15" max="17" width="13.85546875" bestFit="1" customWidth="1"/>
    <col min="18" max="19" width="15.140625" customWidth="1"/>
    <col min="20" max="20" width="16.5703125" bestFit="1" customWidth="1"/>
    <col min="21" max="22" width="18.140625" customWidth="1"/>
    <col min="23" max="23" width="16.28515625" customWidth="1"/>
    <col min="24" max="24" width="13.85546875" bestFit="1" customWidth="1"/>
    <col min="25" max="25" width="16.7109375" customWidth="1"/>
    <col min="26" max="31" width="13.85546875" bestFit="1" customWidth="1"/>
    <col min="32" max="32" width="16.7109375" customWidth="1"/>
    <col min="33" max="33" width="16.42578125" customWidth="1"/>
    <col min="34" max="39" width="15.140625" customWidth="1"/>
    <col min="40" max="43" width="13.85546875" bestFit="1" customWidth="1"/>
    <col min="44" max="58" width="17.42578125" customWidth="1"/>
    <col min="59" max="67" width="15.42578125" customWidth="1"/>
    <col min="68" max="211" width="16.140625" customWidth="1"/>
  </cols>
  <sheetData>
    <row r="1" spans="2:9" ht="13.5" thickBot="1" x14ac:dyDescent="0.25"/>
    <row r="2" spans="2:9" ht="25.5" x14ac:dyDescent="0.2">
      <c r="B2" s="80" t="s">
        <v>157</v>
      </c>
      <c r="C2" s="71" t="s">
        <v>163</v>
      </c>
      <c r="D2" s="71" t="s">
        <v>170</v>
      </c>
      <c r="E2" s="71" t="s">
        <v>174</v>
      </c>
      <c r="F2" s="71" t="s">
        <v>179</v>
      </c>
      <c r="G2" s="71" t="s">
        <v>184</v>
      </c>
      <c r="H2" s="71" t="s">
        <v>189</v>
      </c>
      <c r="I2" s="72" t="s">
        <v>194</v>
      </c>
    </row>
    <row r="3" spans="2:9" ht="15.75" thickBot="1" x14ac:dyDescent="0.3">
      <c r="B3" s="81">
        <v>8314780</v>
      </c>
      <c r="C3" s="82">
        <v>8324769</v>
      </c>
      <c r="D3" s="82">
        <v>8330485</v>
      </c>
      <c r="E3" s="82">
        <v>8366240</v>
      </c>
      <c r="F3" s="82">
        <v>8375013</v>
      </c>
      <c r="G3" s="82">
        <v>8384475</v>
      </c>
      <c r="H3" s="82">
        <v>8391907</v>
      </c>
      <c r="I3" s="83">
        <v>8400370</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A6"/>
  <sheetViews>
    <sheetView workbookViewId="0">
      <selection activeCell="G36" sqref="G36"/>
    </sheetView>
  </sheetViews>
  <sheetFormatPr defaultRowHeight="12.75" x14ac:dyDescent="0.2"/>
  <cols>
    <col min="2" max="2" width="15.85546875" bestFit="1" customWidth="1"/>
    <col min="3" max="3" width="15.42578125" customWidth="1"/>
    <col min="4" max="5" width="13.85546875" bestFit="1" customWidth="1"/>
    <col min="6" max="6" width="18" customWidth="1"/>
    <col min="7" max="7" width="16.5703125" customWidth="1"/>
    <col min="8" max="8" width="14.42578125" customWidth="1"/>
    <col min="9" max="9" width="15.85546875" customWidth="1"/>
    <col min="10" max="10" width="16.7109375" customWidth="1"/>
    <col min="11" max="12" width="14.85546875" customWidth="1"/>
    <col min="13" max="13" width="11.85546875" customWidth="1"/>
    <col min="14" max="15" width="11.42578125" bestFit="1" customWidth="1"/>
    <col min="16" max="16" width="12" customWidth="1"/>
    <col min="17" max="17" width="12.140625" customWidth="1"/>
    <col min="18" max="18" width="16.85546875" customWidth="1"/>
    <col min="19" max="20" width="16.140625" customWidth="1"/>
    <col min="21" max="21" width="15" customWidth="1"/>
    <col min="22" max="22" width="13.85546875" bestFit="1" customWidth="1"/>
    <col min="23" max="23" width="16.5703125" customWidth="1"/>
    <col min="24" max="24" width="14.85546875" customWidth="1"/>
    <col min="25" max="29" width="13.85546875" bestFit="1" customWidth="1"/>
    <col min="30" max="30" width="16.5703125" customWidth="1"/>
    <col min="31" max="31" width="17" customWidth="1"/>
    <col min="32" max="37" width="15.28515625" customWidth="1"/>
    <col min="38" max="41" width="13.85546875" bestFit="1" customWidth="1"/>
    <col min="42" max="65" width="16.5703125" bestFit="1" customWidth="1"/>
    <col min="66" max="66" width="18.42578125" customWidth="1"/>
    <col min="67" max="209" width="16.7109375" customWidth="1"/>
  </cols>
  <sheetData>
    <row r="1" spans="2:209" ht="13.5" thickBot="1" x14ac:dyDescent="0.25"/>
    <row r="2" spans="2:209" ht="25.5" x14ac:dyDescent="0.2">
      <c r="B2" s="80" t="s">
        <v>158</v>
      </c>
      <c r="C2" s="71" t="s">
        <v>164</v>
      </c>
      <c r="D2" s="71" t="s">
        <v>170</v>
      </c>
      <c r="E2" s="71" t="s">
        <v>174</v>
      </c>
      <c r="F2" s="71" t="s">
        <v>179</v>
      </c>
      <c r="G2" s="71" t="s">
        <v>184</v>
      </c>
      <c r="H2" s="71" t="s">
        <v>189</v>
      </c>
      <c r="I2" s="72" t="s">
        <v>194</v>
      </c>
    </row>
    <row r="3" spans="2:209" ht="20.25" customHeight="1" thickBot="1" x14ac:dyDescent="0.3">
      <c r="B3" s="81">
        <v>4373417</v>
      </c>
      <c r="C3" s="82">
        <v>4386318</v>
      </c>
      <c r="D3" s="82">
        <v>4395143</v>
      </c>
      <c r="E3" s="82">
        <v>4433879</v>
      </c>
      <c r="F3" s="82">
        <v>4445953</v>
      </c>
      <c r="G3" s="82">
        <v>4458786</v>
      </c>
      <c r="H3" s="82">
        <v>4470331</v>
      </c>
      <c r="I3" s="83">
        <v>4484326</v>
      </c>
    </row>
    <row r="6" spans="2:209" x14ac:dyDescent="0.2">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k_total_tec_0825</vt:lpstr>
      <vt:lpstr>regularizati_0825</vt:lpstr>
      <vt:lpstr>evolutie_rp_0825</vt:lpstr>
      <vt:lpstr>sume_euro_0825</vt:lpstr>
      <vt:lpstr>sume_euro_0825_graf</vt:lpstr>
      <vt:lpstr>evolutie_contrib_0825</vt:lpstr>
      <vt:lpstr>part_fonduri_0825</vt:lpstr>
      <vt:lpstr>evolutie_rp_0825_graf</vt:lpstr>
      <vt:lpstr>evolutie_aleatorii_0825_graf</vt:lpstr>
      <vt:lpstr>participanti_judete_0825</vt:lpstr>
      <vt:lpstr>participanti_jud_dom_0825</vt:lpstr>
      <vt:lpstr>conturi_goale_0825</vt:lpstr>
      <vt:lpstr>rp_sexe_0825</vt:lpstr>
      <vt:lpstr>Sheet2</vt:lpstr>
      <vt:lpstr>rp_varste_sexe_0825</vt:lpstr>
      <vt:lpstr>Sheet1</vt:lpstr>
      <vt:lpstr>evolutie_contrib_0825!Print_Area</vt:lpstr>
      <vt:lpstr>evolutie_rp_0825!Print_Area</vt:lpstr>
      <vt:lpstr>k_total_tec_0825!Print_Area</vt:lpstr>
      <vt:lpstr>part_fonduri_0825!Print_Area</vt:lpstr>
      <vt:lpstr>participanti_judete_0825!Print_Area</vt:lpstr>
      <vt:lpstr>rp_sexe_0825!Print_Area</vt:lpstr>
      <vt:lpstr>rp_varste_sexe_0825!Print_Area</vt:lpstr>
      <vt:lpstr>sume_euro_0825!Print_Area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2025-10-31T09:23:42Z</cp:lastPrinted>
  <dcterms:created xsi:type="dcterms:W3CDTF">2008-08-08T07:39:32Z</dcterms:created>
  <dcterms:modified xsi:type="dcterms:W3CDTF">2025-10-31T09:25:21Z</dcterms:modified>
</cp:coreProperties>
</file>