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septembrie 19\"/>
    </mc:Choice>
  </mc:AlternateContent>
  <xr:revisionPtr revIDLastSave="0" documentId="13_ncr:1_{0C6761B6-2F16-4E4A-A83D-E014DF9B9755}" xr6:coauthVersionLast="47" xr6:coauthVersionMax="47" xr10:uidLastSave="{00000000-0000-0000-0000-000000000000}"/>
  <bookViews>
    <workbookView xWindow="-120" yWindow="-120" windowWidth="29040" windowHeight="15720" tabRatio="860" xr2:uid="{00000000-000D-0000-FFFF-FFFF00000000}"/>
  </bookViews>
  <sheets>
    <sheet name="k_total_tec_0725" sheetId="23" r:id="rId1"/>
    <sheet name="regularizati_0725" sheetId="31" r:id="rId2"/>
    <sheet name="evolutie_rp_0725" sheetId="1" r:id="rId3"/>
    <sheet name="sume_euro_0725" sheetId="15" r:id="rId4"/>
    <sheet name="sume_euro_0725_graf" sheetId="16" r:id="rId5"/>
    <sheet name="evolutie_contrib_0725" sheetId="25" r:id="rId6"/>
    <sheet name="part_fonduri_0725" sheetId="24" r:id="rId7"/>
    <sheet name="evolutie_rp_0725_graf" sheetId="13" r:id="rId8"/>
    <sheet name="evolutie_aleatorii_0725_graf" sheetId="14" r:id="rId9"/>
    <sheet name="participanti_judete_0725" sheetId="17" r:id="rId10"/>
    <sheet name="participanti_jud_dom_0725" sheetId="32" r:id="rId11"/>
    <sheet name="conturi_goale_0725" sheetId="30" r:id="rId12"/>
    <sheet name="rp_sexe_0725" sheetId="26" r:id="rId13"/>
    <sheet name="Sheet2" sheetId="34" r:id="rId14"/>
    <sheet name="rp_varste_sexe_0725" sheetId="28" r:id="rId15"/>
    <sheet name="Sheet1" sheetId="33" r:id="rId16"/>
  </sheets>
  <externalReferences>
    <externalReference r:id="rId17"/>
  </externalReferences>
  <definedNames>
    <definedName name="_xlnm.Print_Area" localSheetId="5">evolutie_contrib_0725!$B$2:$C$13</definedName>
    <definedName name="_xlnm.Print_Area" localSheetId="2">evolutie_rp_0725!$B$2:$C$12</definedName>
    <definedName name="_xlnm.Print_Area" localSheetId="0">k_total_tec_0725!$B$2:$R$16</definedName>
    <definedName name="_xlnm.Print_Area" localSheetId="6">part_fonduri_0725!$B$2:$M$12</definedName>
    <definedName name="_xlnm.Print_Area" localSheetId="9">participanti_judete_0725!$B$2:$E$48</definedName>
    <definedName name="_xlnm.Print_Area" localSheetId="12">rp_sexe_0725!$B$2:$F$12</definedName>
    <definedName name="_xlnm.Print_Area" localSheetId="14">rp_varste_sexe_0725!$B$2:$P$14</definedName>
    <definedName name="_xlnm.Print_Area" localSheetId="3">sume_euro_0725!$B$2:$K$13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28" l="1"/>
  <c r="H9" i="28"/>
  <c r="H10" i="28"/>
  <c r="H11" i="28"/>
  <c r="H12" i="28"/>
  <c r="H13" i="28"/>
  <c r="G8" i="28"/>
  <c r="G9" i="28"/>
  <c r="G10" i="28"/>
  <c r="G11" i="28"/>
  <c r="G12" i="28"/>
  <c r="G13" i="28"/>
  <c r="F8" i="28"/>
  <c r="F9" i="28"/>
  <c r="F10" i="28"/>
  <c r="F11" i="28"/>
  <c r="F12" i="28"/>
  <c r="F13" i="28"/>
  <c r="E8" i="28"/>
  <c r="D8" i="28" s="1"/>
  <c r="E9" i="28"/>
  <c r="D9" i="28"/>
  <c r="E10" i="28"/>
  <c r="D10" i="28" s="1"/>
  <c r="E11" i="28"/>
  <c r="D11" i="28" s="1"/>
  <c r="E12" i="28"/>
  <c r="E13" i="28"/>
  <c r="D13" i="28"/>
  <c r="D6" i="26"/>
  <c r="D7" i="26"/>
  <c r="D8" i="26"/>
  <c r="D9" i="26"/>
  <c r="D10" i="26"/>
  <c r="D11" i="26"/>
  <c r="J12" i="25"/>
  <c r="J11" i="25"/>
  <c r="J10" i="25"/>
  <c r="J9" i="25"/>
  <c r="J8" i="25"/>
  <c r="J7" i="25"/>
  <c r="J6" i="25"/>
  <c r="K7" i="15"/>
  <c r="K8" i="15"/>
  <c r="K9" i="15"/>
  <c r="K10" i="15"/>
  <c r="K11" i="15"/>
  <c r="K12" i="15"/>
  <c r="K6" i="15"/>
  <c r="J13" i="15"/>
  <c r="J12" i="1"/>
  <c r="E7" i="28"/>
  <c r="F7" i="28"/>
  <c r="G7" i="28"/>
  <c r="G14" i="28" s="1"/>
  <c r="H7" i="28"/>
  <c r="D48" i="17"/>
  <c r="E20" i="17" s="1"/>
  <c r="I12" i="25"/>
  <c r="I11" i="25"/>
  <c r="I10" i="25"/>
  <c r="I9" i="25"/>
  <c r="I8" i="25"/>
  <c r="I7" i="25"/>
  <c r="I6" i="25"/>
  <c r="I13" i="15"/>
  <c r="I12" i="1"/>
  <c r="H12" i="25"/>
  <c r="H11" i="25"/>
  <c r="H10" i="25"/>
  <c r="H9" i="25"/>
  <c r="H8" i="25"/>
  <c r="H7" i="25"/>
  <c r="H6" i="25"/>
  <c r="H13" i="15"/>
  <c r="H12" i="1"/>
  <c r="H13" i="25" s="1"/>
  <c r="G12" i="25"/>
  <c r="G11" i="25"/>
  <c r="G10" i="25"/>
  <c r="G9" i="25"/>
  <c r="G8" i="25"/>
  <c r="G7" i="25"/>
  <c r="G6" i="25"/>
  <c r="G13" i="15"/>
  <c r="G13" i="25" s="1"/>
  <c r="G12" i="1"/>
  <c r="F12" i="25"/>
  <c r="F11" i="25"/>
  <c r="F10" i="25"/>
  <c r="F9" i="25"/>
  <c r="F8" i="25"/>
  <c r="F7" i="25"/>
  <c r="F6" i="25"/>
  <c r="F13" i="15"/>
  <c r="F12" i="1"/>
  <c r="F13" i="25" s="1"/>
  <c r="E12" i="25"/>
  <c r="E11" i="25"/>
  <c r="E10" i="25"/>
  <c r="E9" i="25"/>
  <c r="E8" i="25"/>
  <c r="E7" i="25"/>
  <c r="E6" i="25"/>
  <c r="E13" i="15"/>
  <c r="E12" i="1"/>
  <c r="D12" i="25"/>
  <c r="D11" i="25"/>
  <c r="D10" i="25"/>
  <c r="D9" i="25"/>
  <c r="D8" i="25"/>
  <c r="D7" i="25"/>
  <c r="D6" i="25"/>
  <c r="D13" i="15"/>
  <c r="D12" i="1"/>
  <c r="F7" i="31"/>
  <c r="F8" i="31"/>
  <c r="F9" i="31"/>
  <c r="F10" i="31"/>
  <c r="F11" i="31"/>
  <c r="F12" i="31"/>
  <c r="F6" i="31"/>
  <c r="G13" i="31"/>
  <c r="H11" i="31" s="1"/>
  <c r="I8" i="31"/>
  <c r="M5" i="24"/>
  <c r="M6" i="24"/>
  <c r="M7" i="24"/>
  <c r="M8" i="24"/>
  <c r="M9" i="24"/>
  <c r="M10" i="24"/>
  <c r="M11" i="24"/>
  <c r="D53" i="32"/>
  <c r="J12" i="24"/>
  <c r="L12" i="24"/>
  <c r="K12" i="24"/>
  <c r="K13" i="23"/>
  <c r="K14" i="28"/>
  <c r="O14" i="28"/>
  <c r="Q7" i="23"/>
  <c r="R7" i="23"/>
  <c r="Q8" i="23"/>
  <c r="Q13" i="23" s="1"/>
  <c r="R13" i="23" s="1"/>
  <c r="Q9" i="23"/>
  <c r="R9" i="23" s="1"/>
  <c r="Q10" i="23"/>
  <c r="R10" i="23" s="1"/>
  <c r="Q11" i="23"/>
  <c r="R11" i="23"/>
  <c r="Q12" i="23"/>
  <c r="R12" i="23" s="1"/>
  <c r="Q6" i="23"/>
  <c r="R6" i="23"/>
  <c r="N6" i="23"/>
  <c r="O6" i="23"/>
  <c r="N7" i="23"/>
  <c r="O7" i="23" s="1"/>
  <c r="N8" i="23"/>
  <c r="O8" i="23"/>
  <c r="N9" i="23"/>
  <c r="O9" i="23" s="1"/>
  <c r="N10" i="23"/>
  <c r="O10" i="23" s="1"/>
  <c r="N11" i="23"/>
  <c r="O11" i="23" s="1"/>
  <c r="N12" i="23"/>
  <c r="O12" i="23"/>
  <c r="F13" i="23"/>
  <c r="D12" i="24"/>
  <c r="G13" i="23"/>
  <c r="H8" i="23" s="1"/>
  <c r="E13" i="23"/>
  <c r="D13" i="23"/>
  <c r="D5" i="26"/>
  <c r="E12" i="26"/>
  <c r="F12" i="26"/>
  <c r="K13" i="31"/>
  <c r="J13" i="31"/>
  <c r="D13" i="31"/>
  <c r="E13" i="31"/>
  <c r="F13" i="31" s="1"/>
  <c r="I12" i="31"/>
  <c r="C11" i="31"/>
  <c r="C10" i="31"/>
  <c r="C9" i="31"/>
  <c r="C8" i="31"/>
  <c r="I7" i="31"/>
  <c r="C7" i="31"/>
  <c r="I6" i="31"/>
  <c r="B6" i="31"/>
  <c r="P13" i="23"/>
  <c r="L13" i="23"/>
  <c r="I6" i="23"/>
  <c r="I7" i="23"/>
  <c r="I8" i="23"/>
  <c r="I9" i="23"/>
  <c r="I10" i="23"/>
  <c r="I11" i="23"/>
  <c r="I12" i="23"/>
  <c r="M13" i="23"/>
  <c r="J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6" i="24"/>
  <c r="E46" i="17"/>
  <c r="E24" i="17"/>
  <c r="E8" i="17"/>
  <c r="E26" i="17"/>
  <c r="E31" i="17"/>
  <c r="E38" i="17"/>
  <c r="E42" i="17"/>
  <c r="E47" i="17"/>
  <c r="E13" i="17"/>
  <c r="E6" i="17"/>
  <c r="E21" i="17"/>
  <c r="E23" i="17"/>
  <c r="E25" i="17"/>
  <c r="E48" i="17"/>
  <c r="E45" i="17"/>
  <c r="E5" i="17"/>
  <c r="E33" i="17"/>
  <c r="E37" i="17"/>
  <c r="E15" i="17"/>
  <c r="E10" i="17"/>
  <c r="E29" i="17"/>
  <c r="E44" i="17"/>
  <c r="H13" i="23"/>
  <c r="D13" i="25"/>
  <c r="H9" i="31"/>
  <c r="H7" i="23"/>
  <c r="H9" i="23"/>
  <c r="B6" i="26"/>
  <c r="B7" i="15"/>
  <c r="B8" i="28"/>
  <c r="B7" i="25"/>
  <c r="B6" i="1"/>
  <c r="B8" i="25"/>
  <c r="B9" i="28"/>
  <c r="B7" i="24"/>
  <c r="B7" i="26"/>
  <c r="B7" i="1"/>
  <c r="B8" i="15"/>
  <c r="B10" i="28"/>
  <c r="B9" i="15"/>
  <c r="B8" i="1"/>
  <c r="B8" i="24"/>
  <c r="B8" i="26"/>
  <c r="B9" i="25"/>
  <c r="B10" i="25"/>
  <c r="B10" i="15"/>
  <c r="B9" i="26"/>
  <c r="B9" i="24"/>
  <c r="B11" i="28"/>
  <c r="B9" i="1"/>
  <c r="B11" i="25"/>
  <c r="B10" i="26"/>
  <c r="B10" i="1"/>
  <c r="B11" i="15"/>
  <c r="B10" i="24"/>
  <c r="B12" i="28"/>
  <c r="B12" i="25"/>
  <c r="B11" i="1"/>
  <c r="B11" i="26"/>
  <c r="B11" i="24"/>
  <c r="B12" i="15"/>
  <c r="B13" i="28"/>
  <c r="F14" i="28" l="1"/>
  <c r="E14" i="28"/>
  <c r="H14" i="28"/>
  <c r="D12" i="28"/>
  <c r="D7" i="28"/>
  <c r="D14" i="28" s="1"/>
  <c r="D12" i="26"/>
  <c r="E16" i="17"/>
  <c r="E19" i="17"/>
  <c r="E7" i="17"/>
  <c r="E34" i="17"/>
  <c r="E39" i="17"/>
  <c r="E27" i="17"/>
  <c r="E30" i="17"/>
  <c r="E22" i="17"/>
  <c r="E35" i="17"/>
  <c r="E43" i="17"/>
  <c r="E36" i="17"/>
  <c r="E14" i="17"/>
  <c r="E18" i="17"/>
  <c r="E9" i="17"/>
  <c r="E32" i="17"/>
  <c r="E11" i="17"/>
  <c r="E28" i="17"/>
  <c r="E41" i="17"/>
  <c r="E17" i="17"/>
  <c r="E40" i="17"/>
  <c r="E12" i="17"/>
  <c r="M12" i="24"/>
  <c r="K13" i="15"/>
  <c r="J13" i="25"/>
  <c r="E13" i="25"/>
  <c r="I13" i="25"/>
  <c r="H13" i="31"/>
  <c r="H8" i="31"/>
  <c r="I13" i="31"/>
  <c r="H7" i="31"/>
  <c r="H12" i="31"/>
  <c r="H6" i="31"/>
  <c r="H10" i="31"/>
  <c r="H6" i="23"/>
  <c r="H12" i="23"/>
  <c r="H10" i="23"/>
  <c r="I13" i="23"/>
  <c r="N13" i="23"/>
  <c r="O13" i="23" s="1"/>
  <c r="H11" i="23"/>
  <c r="R8" i="23"/>
</calcChain>
</file>

<file path=xl/sharedStrings.xml><?xml version="1.0" encoding="utf-8"?>
<sst xmlns="http://schemas.openxmlformats.org/spreadsheetml/2006/main" count="403" uniqueCount="233">
  <si>
    <t>Valoare medie pe asigurat (EUR)</t>
  </si>
  <si>
    <t>Venit asigurat  (RON)</t>
  </si>
  <si>
    <t>Venit asigurat  (EUR)</t>
  </si>
  <si>
    <t>rel. la total participanti fara viramente</t>
  </si>
  <si>
    <t>Sume curente</t>
  </si>
  <si>
    <t>Restante</t>
  </si>
  <si>
    <t>AZT VIITORUL TAU</t>
  </si>
  <si>
    <t>VITAL</t>
  </si>
  <si>
    <t>ARIPI</t>
  </si>
  <si>
    <t>Invalidari</t>
  </si>
  <si>
    <t>Afilieri</t>
  </si>
  <si>
    <t>Denumire Fond</t>
  </si>
  <si>
    <t>tot_rec</t>
  </si>
  <si>
    <t>cont_plin</t>
  </si>
  <si>
    <t>cont_gol</t>
  </si>
  <si>
    <t>cont_minus</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</si>
  <si>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</si>
  <si>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</si>
  <si>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</si>
  <si>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</si>
  <si>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</si>
  <si>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</si>
  <si>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</si>
  <si>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</si>
  <si>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</si>
  <si>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</si>
  <si>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</si>
  <si>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</si>
  <si>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</si>
  <si>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</si>
  <si>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</si>
  <si>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</si>
  <si>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</si>
  <si>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</si>
  <si>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</si>
  <si>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</si>
  <si>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</si>
  <si>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</si>
  <si>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</si>
  <si>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</si>
  <si>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</si>
  <si>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</si>
  <si>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</si>
  <si>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</si>
  <si>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Venit mediu (EUR)/ asigurat</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</si>
  <si>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</si>
  <si>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</si>
  <si>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</si>
  <si>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</si>
  <si>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</si>
  <si>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</si>
  <si>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</si>
  <si>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</si>
  <si>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</si>
  <si>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</si>
  <si>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</si>
  <si>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</si>
  <si>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</si>
  <si>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</si>
  <si>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</si>
  <si>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</si>
  <si>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</si>
  <si>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</si>
  <si>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</si>
  <si>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</si>
  <si>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</si>
  <si>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</si>
  <si>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</si>
  <si>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</si>
  <si>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</si>
  <si>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</si>
  <si>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</si>
  <si>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</si>
  <si>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</si>
  <si>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</si>
  <si>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</si>
  <si>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</si>
  <si>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</si>
  <si>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</si>
  <si>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</si>
  <si>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</si>
  <si>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</si>
  <si>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</si>
  <si>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</si>
  <si>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</si>
  <si>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</si>
  <si>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</si>
  <si>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</si>
  <si>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</si>
  <si>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</si>
  <si>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</si>
  <si>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</si>
  <si>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</si>
  <si>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</si>
  <si>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</si>
  <si>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</si>
  <si>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</si>
  <si>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</si>
  <si>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</si>
  <si>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</si>
  <si>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</si>
  <si>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</si>
  <si>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</si>
  <si>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</si>
  <si>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</si>
  <si>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</si>
  <si>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</si>
  <si>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</si>
  <si>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</si>
  <si>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</si>
  <si>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</si>
  <si>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</si>
  <si>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</si>
  <si>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</si>
  <si>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</si>
  <si>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</si>
  <si>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</si>
  <si>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</si>
  <si>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</si>
  <si>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</si>
  <si>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</si>
  <si>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</si>
  <si>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</si>
  <si>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</si>
  <si>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</si>
  <si>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</si>
  <si>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</si>
  <si>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</si>
  <si>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</si>
  <si>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</si>
  <si>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</si>
  <si>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</si>
  <si>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</si>
  <si>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</si>
  <si>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</si>
  <si>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</si>
  <si>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</si>
  <si>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</si>
  <si>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</si>
  <si>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</si>
  <si>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</si>
  <si>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</si>
  <si>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</si>
  <si>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</si>
  <si>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</si>
  <si>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</si>
  <si>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</si>
  <si>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</si>
  <si>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</si>
  <si>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</si>
  <si>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</si>
  <si>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</si>
  <si>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</si>
  <si>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</si>
  <si>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</si>
  <si>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</si>
  <si>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</si>
  <si>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</si>
  <si>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</si>
  <si>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</si>
  <si>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</si>
  <si>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</si>
  <si>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</si>
  <si>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</si>
  <si>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</si>
  <si>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</si>
  <si>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</si>
  <si>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</si>
  <si>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</si>
  <si>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</si>
  <si>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</si>
  <si>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</si>
  <si>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</si>
  <si>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</si>
  <si>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</si>
  <si>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</si>
  <si>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</si>
  <si>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</si>
  <si>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</si>
  <si>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</si>
  <si>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</si>
  <si>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</si>
  <si>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</si>
  <si>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</si>
  <si>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</si>
  <si>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IUNIE 2025</t>
  </si>
  <si>
    <t>Iunie 2025</t>
  </si>
  <si>
    <t xml:space="preserve">1Euro 5,0588 BNR 18/08/2025)              </t>
  </si>
  <si>
    <t>iunie 2025</t>
  </si>
  <si>
    <t>Numar participanti pentru care se efectueaza viramente in luna    IULIE 2025</t>
  </si>
  <si>
    <t>Numar participanti pentru care nu se efectueaza viramente in luna IULIE  2025</t>
  </si>
  <si>
    <t>Numar participanti cu sume negative prin actualizare la luna IULIE 2025</t>
  </si>
  <si>
    <t>IULIE 2025</t>
  </si>
  <si>
    <t>Numar participanti in Registrul Participantilor la luna de referinta  IUNIE 2025</t>
  </si>
  <si>
    <t>Transferuri validate catre alte fonduri la luna de referinta IULIE 2025</t>
  </si>
  <si>
    <t>Transferuri validate de la alte fonduri la luna de referinta IULIE 2025</t>
  </si>
  <si>
    <t>Acte aderare validate pentru luna de referinta IULIE 2025</t>
  </si>
  <si>
    <t>iulie 2025</t>
  </si>
  <si>
    <t>(BNR 18/09/2025)</t>
  </si>
  <si>
    <t>Iulie 2025</t>
  </si>
  <si>
    <t xml:space="preserve">1Euro 5,0695 BNR 18/09/2025)              </t>
  </si>
  <si>
    <t>Situatie centralizatoare
privind numarul participantilor si contributiile virate la fondurile de pensii administrate privat
aferente lunii de referinta 
IULIE 2025</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</si>
  <si>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</si>
  <si>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</si>
  <si>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indexed="10"/>
        <rFont val="Arial"/>
        <family val="2"/>
      </rPr>
      <t>(*)</t>
    </r>
  </si>
  <si>
    <r>
      <t>Numar participanti cu contributii restante de la luni anterioare, virate la luna de referinta</t>
    </r>
    <r>
      <rPr>
        <b/>
        <sz val="10"/>
        <color indexed="10"/>
        <rFont val="Arial"/>
        <family val="2"/>
      </rPr>
      <t xml:space="preserve"> (**)</t>
    </r>
  </si>
  <si>
    <r>
      <t xml:space="preserve">Numar participanti cu contributii achitate in plus la luni anterioare, regularizate la luna de referinta </t>
    </r>
    <r>
      <rPr>
        <b/>
        <sz val="10"/>
        <color indexed="10"/>
        <rFont val="Arial"/>
        <family val="2"/>
      </rPr>
      <t>(***)</t>
    </r>
  </si>
  <si>
    <t>Situatie centralizatoare                
privind valoarea in Euro a viramentelor catre fondurile de pensii administrate privat 
aferente lunilor de referinta 
IANUARIE 2024 - IULIE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</si>
  <si>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</si>
  <si>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</si>
  <si>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</si>
  <si>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</si>
  <si>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</si>
  <si>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</si>
  <si>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</si>
  <si>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Situatie centralizatoare               
privind evolutia contributiei medii in Euro la pilonul II a participantilor pana la luna de referinta 
IULIE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</si>
  <si>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</si>
  <si>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</si>
  <si>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</si>
  <si>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</si>
  <si>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</si>
  <si>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</si>
  <si>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 xml:space="preserve">1Euro 5,0695 
BNR 18/09/2025)              </t>
  </si>
  <si>
    <t>Situatie centralizatoare               
privind evolutia contributiei medii in Euro la pilonul II a participantilor pana la luna de referinta
 IULIE 2025</t>
  </si>
  <si>
    <t>Situatie centralizatoare           
privind repartizarea participantilor dupa judetul 
angajatorului la luna de referinta 
IULIE 2025</t>
  </si>
  <si>
    <t>Situatie centralizatoare privind repartizarea participantilor
 dupa judetul de domiciliu pentru care se fac viramente 
la luna de referinta 
IULIE 2025</t>
  </si>
  <si>
    <t>Numar de participanti pentru care se fac viramente in luna de referinta 
IULIE 2025</t>
  </si>
  <si>
    <t>Situatie centralizatoare privind numarul de participanti  
care nu figurează cu declaraţii depuse 
in sistemul public de pensii</t>
  </si>
  <si>
    <t>Situatie centralizatoare    
privind repartizarea pe sexe a participantilor    
aferente lunii de referinta 
IULIE 2025</t>
  </si>
  <si>
    <t>Situatie centralizatoare              
privind repartizarea pe sexe si varste a participantilor              
aferente lunii de referinta 
IULIE 2025</t>
  </si>
  <si>
    <t>Situatie centralizatoare               
privind evolutia numarului de participanti din Registrul participantilor 
pana la luna de referinta 
IULIE 2025</t>
  </si>
  <si>
    <t>Asigurati repartizati aleatoriu la luna de referinta 
IULIE 2025</t>
  </si>
  <si>
    <t>Numar participanti in Registrul participantilor dupa repartizarea aleatorie la luna de referinta   
IULIE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</si>
</sst>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7">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10" fontId="14" fillId="24" borderId="9" xfId="0" applyNumberFormat="1" applyFont="1" applyFill="1" applyBorder="1"/>
    <xf numFmtId="4"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10" fontId="14" fillId="25" borderId="2" xfId="0" applyNumberFormat="1" applyFont="1" applyFill="1" applyBorder="1"/>
    <xf numFmtId="4"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12" fillId="24" borderId="3" xfId="0" applyFont="1" applyFill="1" applyBorder="1" applyAlignment="1">
      <alignment horizontal="center" vertical="center" wrapText="1"/>
    </xf>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0" fillId="0" borderId="5" xfId="0" applyBorder="1"/>
    <xf numFmtId="0" fontId="0" fillId="0" borderId="8" xfId="0" applyBorder="1"/>
    <xf numFmtId="17" fontId="12" fillId="24" borderId="6" xfId="0" quotePrefix="1" applyNumberFormat="1" applyFont="1" applyFill="1" applyBorder="1" applyAlignment="1">
      <alignment horizontal="center" vertical="center" wrapText="1"/>
    </xf>
    <xf numFmtId="17" fontId="12" fillId="24" borderId="7" xfId="0" quotePrefix="1" applyNumberFormat="1" applyFont="1" applyFill="1" applyBorder="1" applyAlignment="1">
      <alignment horizontal="center" vertical="center" wrapText="1"/>
    </xf>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2" fillId="24" borderId="4" xfId="0" applyFont="1" applyFill="1"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5"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4" fillId="24" borderId="4" xfId="26" applyFont="1" applyFill="1" applyBorder="1" applyAlignment="1">
      <alignment horizontal="center"/>
    </xf>
    <xf numFmtId="0" fontId="14" fillId="24" borderId="2" xfId="26" applyFont="1" applyFill="1" applyBorder="1" applyAlignment="1">
      <alignment horizontal="center"/>
    </xf>
    <xf numFmtId="10" fontId="14" fillId="24" borderId="3" xfId="26" applyNumberFormat="1" applyFont="1" applyFill="1" applyBorder="1" applyAlignment="1">
      <alignment horizontal="center"/>
    </xf>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10" fontId="14" fillId="25" borderId="3" xfId="26" applyNumberFormat="1" applyFont="1" applyFill="1" applyBorder="1"/>
    <xf numFmtId="0" fontId="12" fillId="25" borderId="4" xfId="26" applyFont="1" applyFill="1" applyBorder="1"/>
    <xf numFmtId="0" fontId="12" fillId="25" borderId="2" xfId="26" applyFont="1" applyFill="1" applyBorder="1"/>
    <xf numFmtId="0" fontId="12" fillId="24" borderId="3" xfId="26"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3" fontId="14" fillId="24" borderId="10" xfId="25" applyNumberFormat="1" applyFont="1" applyFill="1" applyBorder="1"/>
    <xf numFmtId="0" fontId="12" fillId="25" borderId="4" xfId="26" applyFont="1" applyFill="1" applyBorder="1" applyAlignment="1">
      <alignment horizontal="left"/>
    </xf>
    <xf numFmtId="0" fontId="12" fillId="25" borderId="2" xfId="26" applyFont="1" applyFill="1" applyBorder="1" applyAlignment="1">
      <alignment horizontal="left"/>
    </xf>
    <xf numFmtId="3" fontId="14" fillId="25" borderId="3" xfId="25" applyNumberFormat="1" applyFont="1" applyFill="1" applyBorder="1"/>
    <xf numFmtId="17" fontId="14" fillId="25" borderId="4" xfId="0" quotePrefix="1" applyNumberFormat="1" applyFont="1" applyFill="1" applyBorder="1"/>
    <xf numFmtId="17" fontId="14" fillId="25" borderId="8" xfId="0" quotePrefix="1"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0" fontId="12" fillId="24" borderId="4"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horizontal="left" vertical="center"/>
    </xf>
    <xf numFmtId="0" fontId="12" fillId="24" borderId="3" xfId="0" applyFont="1" applyFill="1" applyBorder="1" applyAlignment="1">
      <alignment horizontal="center" vertical="center" wrapText="1"/>
    </xf>
    <xf numFmtId="0" fontId="7" fillId="0" borderId="0" xfId="0" applyNumberFormat="1" applyFont="1" applyAlignment="1">
      <alignment horizontal="left" vertical="top" wrapText="1"/>
    </xf>
    <xf numFmtId="0" fontId="14" fillId="24" borderId="8" xfId="0" applyFont="1" applyFill="1" applyBorder="1" applyAlignment="1">
      <alignment horizontal="center"/>
    </xf>
    <xf numFmtId="0" fontId="14" fillId="24" borderId="9" xfId="0" applyFont="1" applyFill="1" applyBorder="1" applyAlignment="1">
      <alignment horizontal="center"/>
    </xf>
    <xf numFmtId="17" fontId="12" fillId="24" borderId="2" xfId="0" quotePrefix="1" applyNumberFormat="1" applyFont="1" applyFill="1" applyBorder="1" applyAlignment="1">
      <alignment horizontal="center" vertical="center" wrapText="1"/>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4" borderId="3" xfId="0" applyFont="1" applyFill="1" applyBorder="1" applyAlignment="1">
      <alignment horizontal="center" vertical="center" wrapText="1"/>
    </xf>
    <xf numFmtId="0" fontId="7" fillId="24" borderId="4" xfId="0" applyFont="1" applyFill="1" applyBorder="1" applyAlignment="1">
      <alignment horizontal="center" vertical="center" wrapText="1"/>
    </xf>
    <xf numFmtId="0" fontId="14" fillId="24" borderId="4" xfId="26" applyFont="1" applyFill="1" applyBorder="1" applyAlignment="1">
      <alignment horizontal="center"/>
    </xf>
    <xf numFmtId="0" fontId="14" fillId="24" borderId="2" xfId="26" applyFont="1" applyFill="1" applyBorder="1" applyAlignment="1">
      <alignment horizontal="center"/>
    </xf>
    <xf numFmtId="0" fontId="14" fillId="24" borderId="3" xfId="26" applyFont="1" applyFill="1" applyBorder="1" applyAlignment="1">
      <alignment horizontal="center"/>
    </xf>
    <xf numFmtId="0" fontId="14" fillId="24" borderId="5" xfId="26" applyFont="1" applyFill="1" applyBorder="1" applyAlignment="1">
      <alignment horizontal="center" vertical="center" wrapText="1"/>
    </xf>
    <xf numFmtId="0" fontId="14" fillId="24" borderId="6" xfId="26" applyFont="1" applyFill="1" applyBorder="1" applyAlignment="1">
      <alignment horizontal="center" vertical="center"/>
    </xf>
    <xf numFmtId="0" fontId="14" fillId="24" borderId="7"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5" xfId="25" applyFont="1" applyFill="1" applyBorder="1" applyAlignment="1">
      <alignment horizontal="center" vertical="center" wrapText="1"/>
    </xf>
    <xf numFmtId="0" fontId="12" fillId="24" borderId="6" xfId="25" applyFont="1" applyFill="1" applyBorder="1" applyAlignment="1">
      <alignment horizontal="center" vertical="center"/>
    </xf>
    <xf numFmtId="0" fontId="12" fillId="24" borderId="7" xfId="25" applyFont="1" applyFill="1" applyBorder="1" applyAlignment="1">
      <alignment horizontal="center" vertical="center"/>
    </xf>
    <xf numFmtId="0" fontId="2" fillId="0" borderId="0" xfId="26" applyFont="1" applyAlignment="1">
      <alignment horizontal="center"/>
    </xf>
    <xf numFmtId="0" fontId="12" fillId="24" borderId="5" xfId="26" applyFont="1" applyFill="1" applyBorder="1" applyAlignment="1">
      <alignment horizontal="center" vertical="center" wrapText="1"/>
    </xf>
    <xf numFmtId="0" fontId="12" fillId="24" borderId="7" xfId="26"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wrapText="1"/>
    </xf>
    <xf numFmtId="0" fontId="12" fillId="24" borderId="13"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a:t>
            </a:r>
          </a:p>
          <a:p>
            <a:pPr>
              <a:defRPr sz="1050"/>
            </a:pPr>
            <a:r>
              <a:rPr lang="en-GB" sz="1050"/>
              <a:t>IULIE 2025
</a:t>
            </a:r>
          </a:p>
        </c:rich>
      </c:tx>
      <c:layout>
        <c:manualLayout>
          <c:xMode val="edge"/>
          <c:yMode val="edge"/>
          <c:x val="0.35515483040581464"/>
          <c:y val="4.9408344504882094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EA99-49F9-AAA2-4E06A4866176}"/>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EA99-49F9-AAA2-4E06A4866176}"/>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EA99-49F9-AAA2-4E06A4866176}"/>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A99-49F9-AAA2-4E06A4866176}"/>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rp_sexe_0725!$E$4:$F$4</c:f>
              <c:strCache>
                <c:ptCount val="2"/>
                <c:pt idx="0">
                  <c:v>femei</c:v>
                </c:pt>
                <c:pt idx="1">
                  <c:v>barbati</c:v>
                </c:pt>
              </c:strCache>
            </c:strRef>
          </c:cat>
          <c:val>
            <c:numRef>
              <c:f>rp_sexe_0725!$E$12:$F$12</c:f>
              <c:numCache>
                <c:formatCode>#,##0</c:formatCode>
                <c:ptCount val="2"/>
                <c:pt idx="0">
                  <c:v>4012785</c:v>
                </c:pt>
                <c:pt idx="1">
                  <c:v>4379122</c:v>
                </c:pt>
              </c:numCache>
            </c:numRef>
          </c:val>
          <c:extLst>
            <c:ext xmlns:c16="http://schemas.microsoft.com/office/drawing/2014/chart" uri="{C3380CC4-5D6E-409C-BE32-E72D297353CC}">
              <c16:uniqueId val="{00000002-EA99-49F9-AAA2-4E06A4866176}"/>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IULIE 2025
</a:t>
            </a:r>
          </a:p>
        </c:rich>
      </c:tx>
      <c:layout>
        <c:manualLayout>
          <c:xMode val="edge"/>
          <c:yMode val="edge"/>
          <c:x val="0.31964995962043208"/>
          <c:y val="6.821332264973727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rp_varste_sexe_0725!$E$5:$H$5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7116356248738138"/>
                  <c:y val="-2.2648196372713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92-4D78-9423-9E03CFA5ED6C}"/>
                </c:ext>
              </c:extLst>
            </c:dLbl>
            <c:dLbl>
              <c:idx val="1"/>
              <c:layout>
                <c:manualLayout>
                  <c:x val="-0.33282846254795073"/>
                  <c:y val="-3.0334221920890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92-4D78-9423-9E03CFA5ED6C}"/>
                </c:ext>
              </c:extLst>
            </c:dLbl>
            <c:dLbl>
              <c:idx val="2"/>
              <c:layout>
                <c:manualLayout>
                  <c:x val="-0.44457323844134866"/>
                  <c:y val="-2.3802435654447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92-4D78-9423-9E03CFA5ED6C}"/>
                </c:ext>
              </c:extLst>
            </c:dLbl>
            <c:dLbl>
              <c:idx val="3"/>
              <c:layout>
                <c:manualLayout>
                  <c:x val="-0.49209860185746013"/>
                  <c:y val="-2.70775742073336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92-4D78-9423-9E03CFA5ED6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rp_varste_sexe_0725!$E$5:$H$5</c:f>
              <c:strCache>
                <c:ptCount val="4"/>
                <c:pt idx="0">
                  <c:v>15-25 ani</c:v>
                </c:pt>
                <c:pt idx="1">
                  <c:v>25-35 ani</c:v>
                </c:pt>
                <c:pt idx="2">
                  <c:v>35-45 ani</c:v>
                </c:pt>
                <c:pt idx="3">
                  <c:v>peste 45 de ani</c:v>
                </c:pt>
              </c:strCache>
            </c:strRef>
          </c:cat>
          <c:val>
            <c:numRef>
              <c:f>rp_varste_sexe_0725!$E$14:$H$14</c:f>
              <c:numCache>
                <c:formatCode>#,##0</c:formatCode>
                <c:ptCount val="4"/>
                <c:pt idx="0">
                  <c:v>683780</c:v>
                </c:pt>
                <c:pt idx="1">
                  <c:v>1924399</c:v>
                </c:pt>
                <c:pt idx="2">
                  <c:v>2839954</c:v>
                </c:pt>
                <c:pt idx="3">
                  <c:v>2943774</c:v>
                </c:pt>
              </c:numCache>
            </c:numRef>
          </c:val>
          <c:extLst>
            <c:ext xmlns:c16="http://schemas.microsoft.com/office/drawing/2014/chart" uri="{C3380CC4-5D6E-409C-BE32-E72D297353CC}">
              <c16:uniqueId val="{00000004-EB92-4D78-9423-9E03CFA5ED6C}"/>
            </c:ext>
          </c:extLst>
        </c:ser>
        <c:dLbls>
          <c:showLegendKey val="0"/>
          <c:showVal val="0"/>
          <c:showCatName val="0"/>
          <c:showSerName val="0"/>
          <c:showPercent val="0"/>
          <c:showBubbleSize val="0"/>
        </c:dLbls>
        <c:gapWidth val="150"/>
        <c:shape val="box"/>
        <c:axId val="308550207"/>
        <c:axId val="1"/>
        <c:axId val="0"/>
      </c:bar3DChart>
      <c:catAx>
        <c:axId val="308550207"/>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308550207"/>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845985</xdr:colOff>
      <xdr:row>32</xdr:row>
      <xdr:rowOff>58254</xdr:rowOff>
    </xdr:to>
    <xdr:pic>
      <xdr:nvPicPr>
        <xdr:cNvPr id="2" name="Picture 1">
          <a:extLst>
            <a:ext uri="{FF2B5EF4-FFF2-40B4-BE49-F238E27FC236}">
              <a16:creationId xmlns:a16="http://schemas.microsoft.com/office/drawing/2014/main" id="{337C2580-A58F-4E9D-BE34-45E1EBCF7076}"/>
            </a:ext>
          </a:extLst>
        </xdr:cNvPr>
        <xdr:cNvPicPr>
          <a:picLocks noChangeAspect="1"/>
        </xdr:cNvPicPr>
      </xdr:nvPicPr>
      <xdr:blipFill>
        <a:blip xmlns:r="http://schemas.openxmlformats.org/officeDocument/2006/relationships" r:embed="rId1"/>
        <a:stretch>
          <a:fillRect/>
        </a:stretch>
      </xdr:blipFill>
      <xdr:spPr>
        <a:xfrm>
          <a:off x="609600" y="1724025"/>
          <a:ext cx="6303810" cy="3944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672228</xdr:colOff>
      <xdr:row>28</xdr:row>
      <xdr:rowOff>131412</xdr:rowOff>
    </xdr:to>
    <xdr:pic>
      <xdr:nvPicPr>
        <xdr:cNvPr id="2" name="Picture 1">
          <a:extLst>
            <a:ext uri="{FF2B5EF4-FFF2-40B4-BE49-F238E27FC236}">
              <a16:creationId xmlns:a16="http://schemas.microsoft.com/office/drawing/2014/main" id="{EDCA410E-1AE3-431E-B272-7EED02A6C5DF}"/>
            </a:ext>
          </a:extLst>
        </xdr:cNvPr>
        <xdr:cNvPicPr>
          <a:picLocks noChangeAspect="1"/>
        </xdr:cNvPicPr>
      </xdr:nvPicPr>
      <xdr:blipFill>
        <a:blip xmlns:r="http://schemas.openxmlformats.org/officeDocument/2006/relationships" r:embed="rId1"/>
        <a:stretch>
          <a:fillRect/>
        </a:stretch>
      </xdr:blipFill>
      <xdr:spPr>
        <a:xfrm>
          <a:off x="609600" y="523875"/>
          <a:ext cx="6053853" cy="4017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250060</xdr:colOff>
      <xdr:row>25</xdr:row>
      <xdr:rowOff>92886</xdr:rowOff>
    </xdr:to>
    <xdr:pic>
      <xdr:nvPicPr>
        <xdr:cNvPr id="2" name="Picture 1">
          <a:extLst>
            <a:ext uri="{FF2B5EF4-FFF2-40B4-BE49-F238E27FC236}">
              <a16:creationId xmlns:a16="http://schemas.microsoft.com/office/drawing/2014/main" id="{AE28263B-72AB-4C57-9079-305AFE8ACA05}"/>
            </a:ext>
          </a:extLst>
        </xdr:cNvPr>
        <xdr:cNvPicPr>
          <a:picLocks noChangeAspect="1"/>
        </xdr:cNvPicPr>
      </xdr:nvPicPr>
      <xdr:blipFill>
        <a:blip xmlns:r="http://schemas.openxmlformats.org/officeDocument/2006/relationships" r:embed="rId1"/>
        <a:stretch>
          <a:fillRect/>
        </a:stretch>
      </xdr:blipFill>
      <xdr:spPr>
        <a:xfrm>
          <a:off x="609600" y="695325"/>
          <a:ext cx="5822185" cy="34933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13</xdr:col>
      <xdr:colOff>1</xdr:colOff>
      <xdr:row>30</xdr:row>
      <xdr:rowOff>9525</xdr:rowOff>
    </xdr:to>
    <xdr:graphicFrame macro="">
      <xdr:nvGraphicFramePr>
        <xdr:cNvPr id="2142216" name="Chart 1">
          <a:extLst>
            <a:ext uri="{FF2B5EF4-FFF2-40B4-BE49-F238E27FC236}">
              <a16:creationId xmlns:a16="http://schemas.microsoft.com/office/drawing/2014/main" id="{D6D50F88-B01D-42E2-9BBD-358726D52C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1</xdr:colOff>
      <xdr:row>30</xdr:row>
      <xdr:rowOff>9525</xdr:rowOff>
    </xdr:to>
    <xdr:graphicFrame macro="">
      <xdr:nvGraphicFramePr>
        <xdr:cNvPr id="2148359" name="Chart 1">
          <a:extLst>
            <a:ext uri="{FF2B5EF4-FFF2-40B4-BE49-F238E27FC236}">
              <a16:creationId xmlns:a16="http://schemas.microsoft.com/office/drawing/2014/main" id="{143B8482-EB00-4F87-92BF-24DA0FBC7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1"/>
  <sheetViews>
    <sheetView tabSelected="1" zoomScaleNormal="100" workbookViewId="0">
      <selection activeCell="C23" sqref="C23"/>
    </sheetView>
  </sheetViews>
  <sheetFormatPr defaultRowHeight="12.75" x14ac:dyDescent="0.2"/>
  <cols>
    <col min="2" max="2" width="6.28515625" customWidth="1"/>
    <col min="3" max="3" width="19.28515625" style="7" customWidth="1"/>
    <col min="4" max="4" width="13.5703125" customWidth="1"/>
    <col min="5" max="5" width="12.85546875" customWidth="1"/>
    <col min="6" max="6" width="16.7109375" customWidth="1"/>
    <col min="7" max="7" width="11.28515625" bestFit="1" customWidth="1"/>
    <col min="8" max="8" width="11.5703125" bestFit="1" customWidth="1"/>
    <col min="9" max="9" width="11.42578125" customWidth="1"/>
    <col min="10" max="10" width="12.5703125" customWidth="1"/>
    <col min="11" max="12" width="14.28515625" bestFit="1" customWidth="1"/>
    <col min="13" max="13" width="12.42578125" customWidth="1"/>
    <col min="14" max="14" width="16.42578125" customWidth="1"/>
    <col min="15" max="15" width="9" bestFit="1" customWidth="1"/>
    <col min="16" max="16" width="15.42578125" style="4" bestFit="1" customWidth="1"/>
    <col min="17" max="17" width="14.5703125" style="4" customWidth="1"/>
    <col min="18" max="18" width="10.140625" style="4" customWidth="1"/>
  </cols>
  <sheetData>
    <row r="1" spans="2:18" ht="13.5" thickBot="1" x14ac:dyDescent="0.25"/>
    <row r="2" spans="2:18" ht="60" customHeight="1" x14ac:dyDescent="0.2">
      <c r="B2" s="101" t="s">
        <v>201</v>
      </c>
      <c r="C2" s="102"/>
      <c r="D2" s="102"/>
      <c r="E2" s="102"/>
      <c r="F2" s="102"/>
      <c r="G2" s="102"/>
      <c r="H2" s="102"/>
      <c r="I2" s="102"/>
      <c r="J2" s="102"/>
      <c r="K2" s="102"/>
      <c r="L2" s="102"/>
      <c r="M2" s="102"/>
      <c r="N2" s="102"/>
      <c r="O2" s="102"/>
      <c r="P2" s="102"/>
      <c r="Q2" s="102"/>
      <c r="R2" s="103"/>
    </row>
    <row r="3" spans="2:18" s="5" customFormat="1" ht="76.5" customHeight="1" x14ac:dyDescent="0.2">
      <c r="B3" s="104" t="s">
        <v>51</v>
      </c>
      <c r="C3" s="99" t="s">
        <v>34</v>
      </c>
      <c r="D3" s="99" t="s">
        <v>145</v>
      </c>
      <c r="E3" s="99" t="s">
        <v>160</v>
      </c>
      <c r="F3" s="99" t="s">
        <v>189</v>
      </c>
      <c r="G3" s="99" t="s">
        <v>190</v>
      </c>
      <c r="H3" s="99"/>
      <c r="I3" s="99"/>
      <c r="J3" s="99" t="s">
        <v>191</v>
      </c>
      <c r="K3" s="99" t="s">
        <v>161</v>
      </c>
      <c r="L3" s="99"/>
      <c r="M3" s="99"/>
      <c r="N3" s="99" t="s">
        <v>162</v>
      </c>
      <c r="O3" s="99" t="s">
        <v>0</v>
      </c>
      <c r="P3" s="98" t="s">
        <v>1</v>
      </c>
      <c r="Q3" s="98" t="s">
        <v>2</v>
      </c>
      <c r="R3" s="100" t="s">
        <v>44</v>
      </c>
    </row>
    <row r="4" spans="2:18" s="5" customFormat="1" ht="56.25" customHeight="1" x14ac:dyDescent="0.2">
      <c r="B4" s="104" t="s">
        <v>51</v>
      </c>
      <c r="C4" s="99"/>
      <c r="D4" s="99"/>
      <c r="E4" s="99"/>
      <c r="F4" s="99"/>
      <c r="G4" s="38" t="s">
        <v>57</v>
      </c>
      <c r="H4" s="38" t="s">
        <v>3</v>
      </c>
      <c r="I4" s="38" t="s">
        <v>148</v>
      </c>
      <c r="J4" s="99"/>
      <c r="K4" s="38" t="s">
        <v>49</v>
      </c>
      <c r="L4" s="38" t="s">
        <v>4</v>
      </c>
      <c r="M4" s="38" t="s">
        <v>5</v>
      </c>
      <c r="N4" s="99"/>
      <c r="O4" s="99"/>
      <c r="P4" s="98"/>
      <c r="Q4" s="98"/>
      <c r="R4" s="100"/>
    </row>
    <row r="5" spans="2:18" s="6" customFormat="1" ht="13.5" hidden="1" customHeight="1" x14ac:dyDescent="0.2">
      <c r="B5" s="26"/>
      <c r="C5" s="24"/>
      <c r="D5" s="25" t="s">
        <v>150</v>
      </c>
      <c r="E5" s="25" t="s">
        <v>12</v>
      </c>
      <c r="F5" s="25" t="s">
        <v>13</v>
      </c>
      <c r="G5" s="25" t="s">
        <v>14</v>
      </c>
      <c r="H5" s="24"/>
      <c r="I5" s="24"/>
      <c r="J5" s="25" t="s">
        <v>15</v>
      </c>
      <c r="K5" s="25" t="s">
        <v>16</v>
      </c>
      <c r="L5" s="25" t="s">
        <v>17</v>
      </c>
      <c r="M5" s="25" t="s">
        <v>18</v>
      </c>
      <c r="N5" s="24"/>
      <c r="O5" s="24"/>
      <c r="P5" s="32" t="s">
        <v>19</v>
      </c>
      <c r="Q5" s="33"/>
      <c r="R5" s="34"/>
    </row>
    <row r="6" spans="2:18" ht="15" x14ac:dyDescent="0.25">
      <c r="B6" s="45">
        <v>1</v>
      </c>
      <c r="C6" s="46" t="s">
        <v>45</v>
      </c>
      <c r="D6" s="47">
        <v>1159538</v>
      </c>
      <c r="E6" s="47">
        <v>1226498</v>
      </c>
      <c r="F6" s="47">
        <v>636456</v>
      </c>
      <c r="G6" s="47">
        <v>522538</v>
      </c>
      <c r="H6" s="48">
        <f t="shared" ref="H6:H13" si="0">G6/$G$13</f>
        <v>0.13839023472984749</v>
      </c>
      <c r="I6" s="48">
        <f>G6/D6</f>
        <v>0.45064327344166383</v>
      </c>
      <c r="J6" s="47">
        <v>544</v>
      </c>
      <c r="K6" s="47">
        <v>263370032</v>
      </c>
      <c r="L6" s="47">
        <v>258531551</v>
      </c>
      <c r="M6" s="47">
        <v>4838481</v>
      </c>
      <c r="N6" s="47">
        <f t="shared" ref="N6:N12" si="1">K6/$C$15</f>
        <v>51951875.332873069</v>
      </c>
      <c r="O6" s="49">
        <f t="shared" ref="O6:O12" si="2">N6/F6</f>
        <v>81.626813688413762</v>
      </c>
      <c r="P6" s="47">
        <v>5442544275</v>
      </c>
      <c r="Q6" s="47">
        <f t="shared" ref="Q6:Q12" si="3">P6/$C$15</f>
        <v>1073586009.4683895</v>
      </c>
      <c r="R6" s="50">
        <f>Q6/F6</f>
        <v>1686.8188994500633</v>
      </c>
    </row>
    <row r="7" spans="2:18" ht="15" x14ac:dyDescent="0.25">
      <c r="B7" s="51">
        <v>2</v>
      </c>
      <c r="C7" s="46" t="s">
        <v>6</v>
      </c>
      <c r="D7" s="47">
        <v>1706917</v>
      </c>
      <c r="E7" s="47">
        <v>1806821</v>
      </c>
      <c r="F7" s="47">
        <v>952872</v>
      </c>
      <c r="G7" s="47">
        <v>753391</v>
      </c>
      <c r="H7" s="48">
        <f t="shared" si="0"/>
        <v>0.19952990468320872</v>
      </c>
      <c r="I7" s="48">
        <f t="shared" ref="I7:I13" si="4">G7/D7</f>
        <v>0.44137529827167932</v>
      </c>
      <c r="J7" s="47">
        <v>654</v>
      </c>
      <c r="K7" s="47">
        <v>382936884</v>
      </c>
      <c r="L7" s="47">
        <v>375834447</v>
      </c>
      <c r="M7" s="47">
        <v>7102437</v>
      </c>
      <c r="N7" s="47">
        <f t="shared" si="1"/>
        <v>75537406.844856501</v>
      </c>
      <c r="O7" s="49">
        <f t="shared" si="2"/>
        <v>79.273403820089683</v>
      </c>
      <c r="P7" s="47">
        <v>7911946107</v>
      </c>
      <c r="Q7" s="47">
        <f t="shared" si="3"/>
        <v>1560695553.2103758</v>
      </c>
      <c r="R7" s="50">
        <f t="shared" ref="R7:R12" si="5">Q7/F7</f>
        <v>1637.8858369333718</v>
      </c>
    </row>
    <row r="8" spans="2:18" ht="15" x14ac:dyDescent="0.25">
      <c r="B8" s="51">
        <v>3</v>
      </c>
      <c r="C8" s="52" t="s">
        <v>47</v>
      </c>
      <c r="D8" s="47">
        <v>816138</v>
      </c>
      <c r="E8" s="47">
        <v>855630</v>
      </c>
      <c r="F8" s="47">
        <v>424278</v>
      </c>
      <c r="G8" s="47">
        <v>391502</v>
      </c>
      <c r="H8" s="48">
        <f t="shared" si="0"/>
        <v>0.10368634181093958</v>
      </c>
      <c r="I8" s="48">
        <f t="shared" si="4"/>
        <v>0.47970073688518361</v>
      </c>
      <c r="J8" s="47">
        <v>359</v>
      </c>
      <c r="K8" s="47">
        <v>163355346</v>
      </c>
      <c r="L8" s="47">
        <v>159876523</v>
      </c>
      <c r="M8" s="47">
        <v>3478823</v>
      </c>
      <c r="N8" s="47">
        <f t="shared" si="1"/>
        <v>32223167.176250126</v>
      </c>
      <c r="O8" s="49">
        <f t="shared" si="2"/>
        <v>75.948239541645165</v>
      </c>
      <c r="P8" s="47">
        <v>3365671337</v>
      </c>
      <c r="Q8" s="47">
        <f t="shared" si="3"/>
        <v>663905974.35644543</v>
      </c>
      <c r="R8" s="50">
        <f t="shared" si="5"/>
        <v>1564.7900064496519</v>
      </c>
    </row>
    <row r="9" spans="2:18" ht="15" x14ac:dyDescent="0.25">
      <c r="B9" s="51">
        <v>4</v>
      </c>
      <c r="C9" s="52" t="s">
        <v>48</v>
      </c>
      <c r="D9" s="47">
        <v>604286</v>
      </c>
      <c r="E9" s="47">
        <v>631316</v>
      </c>
      <c r="F9" s="47">
        <v>305081</v>
      </c>
      <c r="G9" s="47">
        <v>298909</v>
      </c>
      <c r="H9" s="48">
        <f t="shared" si="0"/>
        <v>7.9163786505218714E-2</v>
      </c>
      <c r="I9" s="48">
        <f t="shared" si="4"/>
        <v>0.49464822948074255</v>
      </c>
      <c r="J9" s="47">
        <v>296</v>
      </c>
      <c r="K9" s="47">
        <v>115830676</v>
      </c>
      <c r="L9" s="47">
        <v>112917260</v>
      </c>
      <c r="M9" s="47">
        <v>2913416</v>
      </c>
      <c r="N9" s="47">
        <f t="shared" si="1"/>
        <v>22848540.48722754</v>
      </c>
      <c r="O9" s="49">
        <f t="shared" si="2"/>
        <v>74.893357787694214</v>
      </c>
      <c r="P9" s="47">
        <v>2377106156</v>
      </c>
      <c r="Q9" s="47">
        <f t="shared" si="3"/>
        <v>468903472.92632413</v>
      </c>
      <c r="R9" s="50">
        <f t="shared" si="5"/>
        <v>1536.9802541827387</v>
      </c>
    </row>
    <row r="10" spans="2:18" ht="15" x14ac:dyDescent="0.25">
      <c r="B10" s="51">
        <v>5</v>
      </c>
      <c r="C10" s="52" t="s">
        <v>7</v>
      </c>
      <c r="D10" s="47">
        <v>1069925</v>
      </c>
      <c r="E10" s="47">
        <v>1123240</v>
      </c>
      <c r="F10" s="47">
        <v>551247</v>
      </c>
      <c r="G10" s="47">
        <v>518214</v>
      </c>
      <c r="H10" s="48">
        <f t="shared" si="0"/>
        <v>0.13724505605390072</v>
      </c>
      <c r="I10" s="48">
        <f t="shared" si="4"/>
        <v>0.48434609902563264</v>
      </c>
      <c r="J10" s="47">
        <v>464</v>
      </c>
      <c r="K10" s="47">
        <v>213384948</v>
      </c>
      <c r="L10" s="47">
        <v>208979954</v>
      </c>
      <c r="M10" s="47">
        <v>4404994</v>
      </c>
      <c r="N10" s="47">
        <f t="shared" si="1"/>
        <v>42091912.02288194</v>
      </c>
      <c r="O10" s="49">
        <f t="shared" si="2"/>
        <v>76.357625570537238</v>
      </c>
      <c r="P10" s="47">
        <v>4399382216</v>
      </c>
      <c r="Q10" s="47">
        <f t="shared" si="3"/>
        <v>867813830.94979787</v>
      </c>
      <c r="R10" s="50">
        <f t="shared" si="5"/>
        <v>1574.2740204478171</v>
      </c>
    </row>
    <row r="11" spans="2:18" ht="15" x14ac:dyDescent="0.25">
      <c r="B11" s="51">
        <v>6</v>
      </c>
      <c r="C11" s="52" t="s">
        <v>8</v>
      </c>
      <c r="D11" s="47">
        <v>909873</v>
      </c>
      <c r="E11" s="47">
        <v>956549</v>
      </c>
      <c r="F11" s="47">
        <v>484127</v>
      </c>
      <c r="G11" s="47">
        <v>425312</v>
      </c>
      <c r="H11" s="48">
        <f t="shared" si="0"/>
        <v>0.11264066443669339</v>
      </c>
      <c r="I11" s="48">
        <f t="shared" si="4"/>
        <v>0.46744106045568995</v>
      </c>
      <c r="J11" s="47">
        <v>434</v>
      </c>
      <c r="K11" s="47">
        <v>187819767</v>
      </c>
      <c r="L11" s="47">
        <v>184040619</v>
      </c>
      <c r="M11" s="47">
        <v>3779148</v>
      </c>
      <c r="N11" s="47">
        <f t="shared" si="1"/>
        <v>37048972.679751456</v>
      </c>
      <c r="O11" s="49">
        <f t="shared" si="2"/>
        <v>76.527383681867477</v>
      </c>
      <c r="P11" s="47">
        <v>3874367090</v>
      </c>
      <c r="Q11" s="47">
        <f t="shared" si="3"/>
        <v>764250338.2976625</v>
      </c>
      <c r="R11" s="50">
        <f t="shared" si="5"/>
        <v>1578.6154011192568</v>
      </c>
    </row>
    <row r="12" spans="2:18" ht="15" x14ac:dyDescent="0.25">
      <c r="B12" s="51">
        <v>7</v>
      </c>
      <c r="C12" s="52" t="s">
        <v>43</v>
      </c>
      <c r="D12" s="47">
        <v>2125230</v>
      </c>
      <c r="E12" s="47">
        <v>2269161</v>
      </c>
      <c r="F12" s="47">
        <v>1258308</v>
      </c>
      <c r="G12" s="47">
        <v>865964</v>
      </c>
      <c r="H12" s="48">
        <f t="shared" si="0"/>
        <v>0.22934401178019137</v>
      </c>
      <c r="I12" s="48">
        <f t="shared" si="4"/>
        <v>0.40746836812956716</v>
      </c>
      <c r="J12" s="47">
        <v>960</v>
      </c>
      <c r="K12" s="47">
        <v>567627733</v>
      </c>
      <c r="L12" s="47">
        <v>558186928</v>
      </c>
      <c r="M12" s="47">
        <v>9440805</v>
      </c>
      <c r="N12" s="47">
        <f t="shared" si="1"/>
        <v>111969175.06657462</v>
      </c>
      <c r="O12" s="49">
        <f t="shared" si="2"/>
        <v>88.983917345017773</v>
      </c>
      <c r="P12" s="47">
        <v>11750884850</v>
      </c>
      <c r="Q12" s="47">
        <f t="shared" si="3"/>
        <v>2317957362.6590395</v>
      </c>
      <c r="R12" s="50">
        <f t="shared" si="5"/>
        <v>1842.1224077563199</v>
      </c>
    </row>
    <row r="13" spans="2:18" ht="15.75" thickBot="1" x14ac:dyDescent="0.3">
      <c r="B13" s="39" t="s">
        <v>52</v>
      </c>
      <c r="C13" s="40"/>
      <c r="D13" s="41">
        <f>SUM(D6:D12)</f>
        <v>8391907</v>
      </c>
      <c r="E13" s="41">
        <f>SUM(E6:E12)</f>
        <v>8869215</v>
      </c>
      <c r="F13" s="41">
        <f>SUM(F6:F12)</f>
        <v>4612369</v>
      </c>
      <c r="G13" s="41">
        <f>SUM(G6:G12)</f>
        <v>3775830</v>
      </c>
      <c r="H13" s="42">
        <f t="shared" si="0"/>
        <v>1</v>
      </c>
      <c r="I13" s="42">
        <f t="shared" si="4"/>
        <v>0.44993706436451214</v>
      </c>
      <c r="J13" s="41">
        <f>SUM(J6:J12)</f>
        <v>3711</v>
      </c>
      <c r="K13" s="41">
        <f>SUM(K6:K12)</f>
        <v>1894325386</v>
      </c>
      <c r="L13" s="41">
        <f>SUM(L6:L12)</f>
        <v>1858367282</v>
      </c>
      <c r="M13" s="41">
        <f>SUM(M6:M12)</f>
        <v>35958104</v>
      </c>
      <c r="N13" s="41">
        <f>SUM(N6:N12)</f>
        <v>373671049.61041528</v>
      </c>
      <c r="O13" s="43">
        <f>N13/F13</f>
        <v>81.014994596142515</v>
      </c>
      <c r="P13" s="41">
        <f>SUM(P6:P12)</f>
        <v>39121902031</v>
      </c>
      <c r="Q13" s="41">
        <f>SUM(Q6:Q12)</f>
        <v>7717112541.8680344</v>
      </c>
      <c r="R13" s="44">
        <f>Q13/F13</f>
        <v>1673.1342487706499</v>
      </c>
    </row>
    <row r="15" spans="2:18" s="13" customFormat="1" x14ac:dyDescent="0.2">
      <c r="B15" s="35" t="s">
        <v>202</v>
      </c>
      <c r="C15" s="36">
        <v>5.0694999999999997</v>
      </c>
      <c r="P15" s="14"/>
      <c r="Q15" s="14"/>
      <c r="R15" s="14"/>
    </row>
    <row r="16" spans="2:18" x14ac:dyDescent="0.2">
      <c r="B16" s="37"/>
      <c r="C16" s="37" t="s">
        <v>198</v>
      </c>
    </row>
    <row r="17" spans="12:12" x14ac:dyDescent="0.2">
      <c r="L17" s="20"/>
    </row>
    <row r="18" spans="12:12" x14ac:dyDescent="0.2">
      <c r="L18" s="20"/>
    </row>
    <row r="19" spans="12:12" x14ac:dyDescent="0.2">
      <c r="L19" s="20"/>
    </row>
    <row r="20" spans="12:12" x14ac:dyDescent="0.2">
      <c r="L20" s="20"/>
    </row>
    <row r="21" spans="12:12" x14ac:dyDescent="0.2">
      <c r="L21" s="20"/>
    </row>
    <row r="22" spans="12:12" x14ac:dyDescent="0.2">
      <c r="L22" s="20"/>
    </row>
    <row r="23" spans="12:12" x14ac:dyDescent="0.2">
      <c r="L23" s="20"/>
    </row>
    <row r="24" spans="12:12" x14ac:dyDescent="0.2">
      <c r="L24" s="20"/>
    </row>
    <row r="25" spans="12:12" x14ac:dyDescent="0.2">
      <c r="L25" s="20"/>
    </row>
    <row r="26" spans="12:12" x14ac:dyDescent="0.2">
      <c r="L26" s="20"/>
    </row>
    <row r="27" spans="12:12" x14ac:dyDescent="0.2">
      <c r="L27" s="20"/>
    </row>
    <row r="28" spans="12:12" x14ac:dyDescent="0.2">
      <c r="L28" s="20"/>
    </row>
    <row r="29" spans="12:12" x14ac:dyDescent="0.2">
      <c r="L29" s="20"/>
    </row>
    <row r="30" spans="12:12" x14ac:dyDescent="0.2">
      <c r="L30" s="20"/>
    </row>
    <row r="31" spans="12:12" x14ac:dyDescent="0.2">
      <c r="L31" s="20"/>
    </row>
  </sheetData>
  <mergeCells count="14">
    <mergeCell ref="F3:F4"/>
    <mergeCell ref="B2:R2"/>
    <mergeCell ref="G3:I3"/>
    <mergeCell ref="O3:O4"/>
    <mergeCell ref="B3:B4"/>
    <mergeCell ref="C3:C4"/>
    <mergeCell ref="D3:D4"/>
    <mergeCell ref="E3:E4"/>
    <mergeCell ref="P3:P4"/>
    <mergeCell ref="J3:J4"/>
    <mergeCell ref="K3:M3"/>
    <mergeCell ref="R3:R4"/>
    <mergeCell ref="Q3:Q4"/>
    <mergeCell ref="N3:N4"/>
  </mergeCells>
  <phoneticPr fontId="18" type="noConversion"/>
  <printOptions horizontalCentered="1"/>
  <pageMargins left="0.19685039370078741" right="0.23622047244094491" top="0.59055118110236227" bottom="0.43307086614173229" header="0.35433070866141736" footer="0.19685039370078741"/>
  <pageSetup paperSize="9" scale="6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J17" sqref="J17"/>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68.25" customHeight="1" x14ac:dyDescent="0.2">
      <c r="B2" s="121" t="s">
        <v>224</v>
      </c>
      <c r="C2" s="122"/>
      <c r="D2" s="122"/>
      <c r="E2" s="123"/>
    </row>
    <row r="3" spans="2:5" ht="15.75" x14ac:dyDescent="0.25">
      <c r="B3" s="118" t="s">
        <v>53</v>
      </c>
      <c r="C3" s="119"/>
      <c r="D3" s="119" t="s">
        <v>54</v>
      </c>
      <c r="E3" s="120"/>
    </row>
    <row r="4" spans="2:5" ht="15.75" x14ac:dyDescent="0.25">
      <c r="B4" s="79" t="s">
        <v>55</v>
      </c>
      <c r="C4" s="80" t="s">
        <v>56</v>
      </c>
      <c r="D4" s="80" t="s">
        <v>57</v>
      </c>
      <c r="E4" s="81" t="s">
        <v>58</v>
      </c>
    </row>
    <row r="5" spans="2:5" ht="15.75" x14ac:dyDescent="0.25">
      <c r="B5" s="86"/>
      <c r="C5" s="87" t="s">
        <v>59</v>
      </c>
      <c r="D5" s="47">
        <v>74479</v>
      </c>
      <c r="E5" s="85">
        <f t="shared" ref="E5:E48" si="0">D5/$D$48</f>
        <v>8.8750983536876656E-3</v>
      </c>
    </row>
    <row r="6" spans="2:5" ht="15.75" x14ac:dyDescent="0.25">
      <c r="B6" s="86" t="s">
        <v>60</v>
      </c>
      <c r="C6" s="87" t="s">
        <v>61</v>
      </c>
      <c r="D6" s="47">
        <v>67748</v>
      </c>
      <c r="E6" s="85">
        <f t="shared" si="0"/>
        <v>8.0730160617842883E-3</v>
      </c>
    </row>
    <row r="7" spans="2:5" ht="15.75" x14ac:dyDescent="0.25">
      <c r="B7" s="86" t="s">
        <v>62</v>
      </c>
      <c r="C7" s="87" t="s">
        <v>63</v>
      </c>
      <c r="D7" s="47">
        <v>96705</v>
      </c>
      <c r="E7" s="85">
        <f t="shared" si="0"/>
        <v>1.1523602442210096E-2</v>
      </c>
    </row>
    <row r="8" spans="2:5" ht="15.75" x14ac:dyDescent="0.25">
      <c r="B8" s="86" t="s">
        <v>64</v>
      </c>
      <c r="C8" s="87" t="s">
        <v>65</v>
      </c>
      <c r="D8" s="47">
        <v>118570</v>
      </c>
      <c r="E8" s="85">
        <f t="shared" si="0"/>
        <v>1.4129088894812585E-2</v>
      </c>
    </row>
    <row r="9" spans="2:5" ht="15.75" x14ac:dyDescent="0.25">
      <c r="B9" s="86" t="s">
        <v>66</v>
      </c>
      <c r="C9" s="87" t="s">
        <v>67</v>
      </c>
      <c r="D9" s="47">
        <v>104840</v>
      </c>
      <c r="E9" s="85">
        <f t="shared" si="0"/>
        <v>1.2492988780738394E-2</v>
      </c>
    </row>
    <row r="10" spans="2:5" ht="15.75" x14ac:dyDescent="0.25">
      <c r="B10" s="86" t="s">
        <v>68</v>
      </c>
      <c r="C10" s="87" t="s">
        <v>69</v>
      </c>
      <c r="D10" s="47">
        <v>160341</v>
      </c>
      <c r="E10" s="85">
        <f t="shared" si="0"/>
        <v>1.9106622606756725E-2</v>
      </c>
    </row>
    <row r="11" spans="2:5" ht="15.75" x14ac:dyDescent="0.25">
      <c r="B11" s="86" t="s">
        <v>70</v>
      </c>
      <c r="C11" s="87" t="s">
        <v>71</v>
      </c>
      <c r="D11" s="47">
        <v>71082</v>
      </c>
      <c r="E11" s="85">
        <f t="shared" si="0"/>
        <v>8.4703035913052897E-3</v>
      </c>
    </row>
    <row r="12" spans="2:5" ht="15.75" x14ac:dyDescent="0.25">
      <c r="B12" s="86" t="s">
        <v>72</v>
      </c>
      <c r="C12" s="87" t="s">
        <v>73</v>
      </c>
      <c r="D12" s="47">
        <v>59132</v>
      </c>
      <c r="E12" s="85">
        <f t="shared" si="0"/>
        <v>7.0463125961715261E-3</v>
      </c>
    </row>
    <row r="13" spans="2:5" ht="15.75" x14ac:dyDescent="0.25">
      <c r="B13" s="86" t="s">
        <v>74</v>
      </c>
      <c r="C13" s="87" t="s">
        <v>75</v>
      </c>
      <c r="D13" s="47">
        <v>136302</v>
      </c>
      <c r="E13" s="85">
        <f t="shared" si="0"/>
        <v>1.6242077039223625E-2</v>
      </c>
    </row>
    <row r="14" spans="2:5" ht="15.75" x14ac:dyDescent="0.25">
      <c r="B14" s="86" t="s">
        <v>76</v>
      </c>
      <c r="C14" s="87" t="s">
        <v>77</v>
      </c>
      <c r="D14" s="47">
        <v>45104</v>
      </c>
      <c r="E14" s="85">
        <f t="shared" si="0"/>
        <v>5.3747020790387689E-3</v>
      </c>
    </row>
    <row r="15" spans="2:5" ht="15.75" x14ac:dyDescent="0.25">
      <c r="B15" s="86" t="s">
        <v>78</v>
      </c>
      <c r="C15" s="87" t="s">
        <v>79</v>
      </c>
      <c r="D15" s="47">
        <v>69434</v>
      </c>
      <c r="E15" s="85">
        <f t="shared" si="0"/>
        <v>8.2739239126458381E-3</v>
      </c>
    </row>
    <row r="16" spans="2:5" ht="15.75" x14ac:dyDescent="0.25">
      <c r="B16" s="86" t="s">
        <v>80</v>
      </c>
      <c r="C16" s="87" t="s">
        <v>81</v>
      </c>
      <c r="D16" s="47">
        <v>46276</v>
      </c>
      <c r="E16" s="85">
        <f t="shared" si="0"/>
        <v>5.5143604427456121E-3</v>
      </c>
    </row>
    <row r="17" spans="2:5" ht="15.75" x14ac:dyDescent="0.25">
      <c r="B17" s="86" t="s">
        <v>82</v>
      </c>
      <c r="C17" s="87" t="s">
        <v>83</v>
      </c>
      <c r="D17" s="47">
        <v>226219</v>
      </c>
      <c r="E17" s="85">
        <f t="shared" si="0"/>
        <v>2.6956804931227193E-2</v>
      </c>
    </row>
    <row r="18" spans="2:5" ht="15.75" x14ac:dyDescent="0.25">
      <c r="B18" s="86" t="s">
        <v>84</v>
      </c>
      <c r="C18" s="87" t="s">
        <v>85</v>
      </c>
      <c r="D18" s="47">
        <v>179514</v>
      </c>
      <c r="E18" s="85">
        <f t="shared" si="0"/>
        <v>2.1391323807568412E-2</v>
      </c>
    </row>
    <row r="19" spans="2:5" ht="15.75" x14ac:dyDescent="0.25">
      <c r="B19" s="86" t="s">
        <v>86</v>
      </c>
      <c r="C19" s="87" t="s">
        <v>87</v>
      </c>
      <c r="D19" s="47">
        <v>55798</v>
      </c>
      <c r="E19" s="85">
        <f t="shared" si="0"/>
        <v>6.6490250666505239E-3</v>
      </c>
    </row>
    <row r="20" spans="2:5" ht="15.75" x14ac:dyDescent="0.25">
      <c r="B20" s="86" t="s">
        <v>88</v>
      </c>
      <c r="C20" s="87" t="s">
        <v>89</v>
      </c>
      <c r="D20" s="47">
        <v>66883</v>
      </c>
      <c r="E20" s="85">
        <f t="shared" si="0"/>
        <v>7.9699405629733502E-3</v>
      </c>
    </row>
    <row r="21" spans="2:5" ht="15.75" x14ac:dyDescent="0.25">
      <c r="B21" s="86" t="s">
        <v>90</v>
      </c>
      <c r="C21" s="87" t="s">
        <v>91</v>
      </c>
      <c r="D21" s="47">
        <v>131201</v>
      </c>
      <c r="E21" s="85">
        <f t="shared" si="0"/>
        <v>1.563422950230502E-2</v>
      </c>
    </row>
    <row r="22" spans="2:5" ht="15.75" x14ac:dyDescent="0.25">
      <c r="B22" s="86" t="s">
        <v>92</v>
      </c>
      <c r="C22" s="87" t="s">
        <v>93</v>
      </c>
      <c r="D22" s="47">
        <v>122310</v>
      </c>
      <c r="E22" s="85">
        <f t="shared" si="0"/>
        <v>1.4574756369440224E-2</v>
      </c>
    </row>
    <row r="23" spans="2:5" ht="15.75" x14ac:dyDescent="0.25">
      <c r="B23" s="86" t="s">
        <v>94</v>
      </c>
      <c r="C23" s="87" t="s">
        <v>95</v>
      </c>
      <c r="D23" s="47">
        <v>67509</v>
      </c>
      <c r="E23" s="85">
        <f t="shared" si="0"/>
        <v>8.0445362418816134E-3</v>
      </c>
    </row>
    <row r="24" spans="2:5" ht="15.75" x14ac:dyDescent="0.25">
      <c r="B24" s="86" t="s">
        <v>96</v>
      </c>
      <c r="C24" s="87" t="s">
        <v>97</v>
      </c>
      <c r="D24" s="47">
        <v>103593</v>
      </c>
      <c r="E24" s="85">
        <f t="shared" si="0"/>
        <v>1.2344393235053725E-2</v>
      </c>
    </row>
    <row r="25" spans="2:5" ht="15.75" x14ac:dyDescent="0.25">
      <c r="B25" s="86" t="s">
        <v>98</v>
      </c>
      <c r="C25" s="87" t="s">
        <v>99</v>
      </c>
      <c r="D25" s="47">
        <v>102892</v>
      </c>
      <c r="E25" s="85">
        <f t="shared" si="0"/>
        <v>1.2260860374167636E-2</v>
      </c>
    </row>
    <row r="26" spans="2:5" ht="15.75" x14ac:dyDescent="0.25">
      <c r="B26" s="86" t="s">
        <v>100</v>
      </c>
      <c r="C26" s="87" t="s">
        <v>101</v>
      </c>
      <c r="D26" s="47">
        <v>32175</v>
      </c>
      <c r="E26" s="85">
        <f t="shared" si="0"/>
        <v>3.8340510684877704E-3</v>
      </c>
    </row>
    <row r="27" spans="2:5" ht="15.75" x14ac:dyDescent="0.25">
      <c r="B27" s="86" t="s">
        <v>102</v>
      </c>
      <c r="C27" s="87" t="s">
        <v>103</v>
      </c>
      <c r="D27" s="47">
        <v>212670</v>
      </c>
      <c r="E27" s="85">
        <f t="shared" si="0"/>
        <v>2.5342273216326157E-2</v>
      </c>
    </row>
    <row r="28" spans="2:5" ht="15.75" x14ac:dyDescent="0.25">
      <c r="B28" s="86" t="s">
        <v>104</v>
      </c>
      <c r="C28" s="87" t="s">
        <v>105</v>
      </c>
      <c r="D28" s="47">
        <v>23529</v>
      </c>
      <c r="E28" s="85">
        <f t="shared" si="0"/>
        <v>2.8037727300838774E-3</v>
      </c>
    </row>
    <row r="29" spans="2:5" ht="15.75" x14ac:dyDescent="0.25">
      <c r="B29" s="86" t="s">
        <v>106</v>
      </c>
      <c r="C29" s="87" t="s">
        <v>107</v>
      </c>
      <c r="D29" s="47">
        <v>141673</v>
      </c>
      <c r="E29" s="85">
        <f t="shared" si="0"/>
        <v>1.6882098431262406E-2</v>
      </c>
    </row>
    <row r="30" spans="2:5" ht="15.75" x14ac:dyDescent="0.25">
      <c r="B30" s="86" t="s">
        <v>108</v>
      </c>
      <c r="C30" s="87" t="s">
        <v>109</v>
      </c>
      <c r="D30" s="47">
        <v>41912</v>
      </c>
      <c r="E30" s="85">
        <f t="shared" si="0"/>
        <v>4.9943356140624536E-3</v>
      </c>
    </row>
    <row r="31" spans="2:5" ht="15.75" x14ac:dyDescent="0.25">
      <c r="B31" s="86" t="s">
        <v>110</v>
      </c>
      <c r="C31" s="87" t="s">
        <v>111</v>
      </c>
      <c r="D31" s="47">
        <v>168171</v>
      </c>
      <c r="E31" s="85">
        <f t="shared" si="0"/>
        <v>2.003966440524186E-2</v>
      </c>
    </row>
    <row r="32" spans="2:5" ht="15.75" x14ac:dyDescent="0.25">
      <c r="B32" s="86" t="s">
        <v>112</v>
      </c>
      <c r="C32" s="87" t="s">
        <v>113</v>
      </c>
      <c r="D32" s="47">
        <v>109096</v>
      </c>
      <c r="E32" s="85">
        <f t="shared" si="0"/>
        <v>1.3000144067373482E-2</v>
      </c>
    </row>
    <row r="33" spans="2:13" ht="15.75" x14ac:dyDescent="0.25">
      <c r="B33" s="86" t="s">
        <v>114</v>
      </c>
      <c r="C33" s="87" t="s">
        <v>115</v>
      </c>
      <c r="D33" s="47">
        <v>79441</v>
      </c>
      <c r="E33" s="85">
        <f t="shared" si="0"/>
        <v>9.4663823133406978E-3</v>
      </c>
    </row>
    <row r="34" spans="2:13" ht="15.75" x14ac:dyDescent="0.25">
      <c r="B34" s="86" t="s">
        <v>116</v>
      </c>
      <c r="C34" s="87" t="s">
        <v>117</v>
      </c>
      <c r="D34" s="47">
        <v>166428</v>
      </c>
      <c r="E34" s="85">
        <f t="shared" si="0"/>
        <v>1.983196429607716E-2</v>
      </c>
    </row>
    <row r="35" spans="2:13" ht="15.75" x14ac:dyDescent="0.25">
      <c r="B35" s="86" t="s">
        <v>118</v>
      </c>
      <c r="C35" s="87" t="s">
        <v>119</v>
      </c>
      <c r="D35" s="47">
        <v>127786</v>
      </c>
      <c r="E35" s="85">
        <f t="shared" si="0"/>
        <v>1.5227289816247963E-2</v>
      </c>
    </row>
    <row r="36" spans="2:13" ht="15.75" x14ac:dyDescent="0.25">
      <c r="B36" s="86" t="s">
        <v>120</v>
      </c>
      <c r="C36" s="87" t="s">
        <v>121</v>
      </c>
      <c r="D36" s="47">
        <v>72479</v>
      </c>
      <c r="E36" s="85">
        <f t="shared" si="0"/>
        <v>8.6367735009456135E-3</v>
      </c>
    </row>
    <row r="37" spans="2:13" ht="15.75" x14ac:dyDescent="0.25">
      <c r="B37" s="86" t="s">
        <v>122</v>
      </c>
      <c r="C37" s="87" t="s">
        <v>123</v>
      </c>
      <c r="D37" s="47">
        <v>190244</v>
      </c>
      <c r="E37" s="85">
        <f t="shared" si="0"/>
        <v>2.2669936642529524E-2</v>
      </c>
    </row>
    <row r="38" spans="2:13" ht="15.75" x14ac:dyDescent="0.25">
      <c r="B38" s="86" t="s">
        <v>124</v>
      </c>
      <c r="C38" s="87" t="s">
        <v>125</v>
      </c>
      <c r="D38" s="47">
        <v>189744</v>
      </c>
      <c r="E38" s="85">
        <f t="shared" si="0"/>
        <v>2.261035542934401E-2</v>
      </c>
    </row>
    <row r="39" spans="2:13" ht="15.75" x14ac:dyDescent="0.25">
      <c r="B39" s="86" t="s">
        <v>126</v>
      </c>
      <c r="C39" s="87" t="s">
        <v>127</v>
      </c>
      <c r="D39" s="47">
        <v>39722</v>
      </c>
      <c r="E39" s="85">
        <f t="shared" si="0"/>
        <v>4.7333699003099059E-3</v>
      </c>
    </row>
    <row r="40" spans="2:13" ht="15.75" x14ac:dyDescent="0.25">
      <c r="B40" s="86" t="s">
        <v>128</v>
      </c>
      <c r="C40" s="87" t="s">
        <v>129</v>
      </c>
      <c r="D40" s="47">
        <v>398393</v>
      </c>
      <c r="E40" s="85">
        <f t="shared" si="0"/>
        <v>4.747347652923227E-2</v>
      </c>
      <c r="M40" s="21"/>
    </row>
    <row r="41" spans="2:13" ht="15.75" x14ac:dyDescent="0.25">
      <c r="B41" s="86" t="s">
        <v>130</v>
      </c>
      <c r="C41" s="87" t="s">
        <v>131</v>
      </c>
      <c r="D41" s="47">
        <v>61815</v>
      </c>
      <c r="E41" s="85">
        <f t="shared" si="0"/>
        <v>7.3660253861249896E-3</v>
      </c>
    </row>
    <row r="42" spans="2:13" ht="15.75" x14ac:dyDescent="0.25">
      <c r="B42" s="86" t="s">
        <v>132</v>
      </c>
      <c r="C42" s="87" t="s">
        <v>133</v>
      </c>
      <c r="D42" s="47">
        <v>91820</v>
      </c>
      <c r="E42" s="85">
        <f t="shared" si="0"/>
        <v>1.0941493989387633E-2</v>
      </c>
    </row>
    <row r="43" spans="2:13" ht="15.75" x14ac:dyDescent="0.25">
      <c r="B43" s="86" t="s">
        <v>134</v>
      </c>
      <c r="C43" s="87" t="s">
        <v>135</v>
      </c>
      <c r="D43" s="47">
        <v>109480</v>
      </c>
      <c r="E43" s="85">
        <f t="shared" si="0"/>
        <v>1.3045902439099956E-2</v>
      </c>
    </row>
    <row r="44" spans="2:13" ht="15.75" x14ac:dyDescent="0.25">
      <c r="B44" s="86" t="s">
        <v>136</v>
      </c>
      <c r="C44" s="87" t="s">
        <v>137</v>
      </c>
      <c r="D44" s="47">
        <v>90986</v>
      </c>
      <c r="E44" s="85">
        <f t="shared" si="0"/>
        <v>1.0842112525794197E-2</v>
      </c>
    </row>
    <row r="45" spans="2:13" ht="15.75" x14ac:dyDescent="0.25">
      <c r="B45" s="86" t="s">
        <v>138</v>
      </c>
      <c r="C45" s="87" t="s">
        <v>139</v>
      </c>
      <c r="D45" s="47">
        <v>41421</v>
      </c>
      <c r="E45" s="85">
        <f t="shared" si="0"/>
        <v>4.9358268627142793E-3</v>
      </c>
    </row>
    <row r="46" spans="2:13" ht="15.75" x14ac:dyDescent="0.25">
      <c r="B46" s="86" t="s">
        <v>140</v>
      </c>
      <c r="C46" s="87" t="s">
        <v>141</v>
      </c>
      <c r="D46" s="47">
        <v>2877463</v>
      </c>
      <c r="E46" s="85">
        <f t="shared" si="0"/>
        <v>0.34288547287285237</v>
      </c>
    </row>
    <row r="47" spans="2:13" ht="15.75" x14ac:dyDescent="0.25">
      <c r="B47" s="86" t="s">
        <v>142</v>
      </c>
      <c r="C47" s="87" t="s">
        <v>143</v>
      </c>
      <c r="D47" s="47">
        <v>1019527</v>
      </c>
      <c r="E47" s="85">
        <f t="shared" si="0"/>
        <v>0.12148931107077331</v>
      </c>
    </row>
    <row r="48" spans="2:13" ht="16.5" thickBot="1" x14ac:dyDescent="0.3">
      <c r="B48" s="82" t="s">
        <v>144</v>
      </c>
      <c r="C48" s="83" t="s">
        <v>52</v>
      </c>
      <c r="D48" s="41">
        <f>SUM(D5:D47)</f>
        <v>8391907</v>
      </c>
      <c r="E48" s="84">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J13" sqref="J13"/>
    </sheetView>
  </sheetViews>
  <sheetFormatPr defaultRowHeight="15" x14ac:dyDescent="0.2"/>
  <cols>
    <col min="2" max="2" width="8.5703125" customWidth="1"/>
    <col min="3" max="3" width="17.85546875" customWidth="1"/>
    <col min="4" max="4" width="32.85546875" customWidth="1"/>
    <col min="5" max="16384" width="9.140625" style="9"/>
  </cols>
  <sheetData>
    <row r="1" spans="2:4" ht="15.75" thickBot="1" x14ac:dyDescent="0.25"/>
    <row r="2" spans="2:4" ht="57.75" customHeight="1" x14ac:dyDescent="0.2">
      <c r="B2" s="126" t="s">
        <v>225</v>
      </c>
      <c r="C2" s="127"/>
      <c r="D2" s="128"/>
    </row>
    <row r="3" spans="2:4" ht="65.25" customHeight="1" x14ac:dyDescent="0.2">
      <c r="B3" s="124" t="s">
        <v>53</v>
      </c>
      <c r="C3" s="125"/>
      <c r="D3" s="88" t="s">
        <v>226</v>
      </c>
    </row>
    <row r="4" spans="2:4" x14ac:dyDescent="0.2">
      <c r="B4" s="89" t="s">
        <v>55</v>
      </c>
      <c r="C4" s="90" t="s">
        <v>37</v>
      </c>
      <c r="D4" s="91"/>
    </row>
    <row r="5" spans="2:4" ht="15.75" x14ac:dyDescent="0.25">
      <c r="B5" s="93"/>
      <c r="C5" s="94" t="s">
        <v>38</v>
      </c>
      <c r="D5" s="95">
        <v>62999</v>
      </c>
    </row>
    <row r="6" spans="2:4" ht="15.75" x14ac:dyDescent="0.25">
      <c r="B6" s="93" t="s">
        <v>60</v>
      </c>
      <c r="C6" s="94" t="s">
        <v>61</v>
      </c>
      <c r="D6" s="95">
        <v>84372</v>
      </c>
    </row>
    <row r="7" spans="2:4" ht="15.75" x14ac:dyDescent="0.25">
      <c r="B7" s="93" t="s">
        <v>62</v>
      </c>
      <c r="C7" s="94" t="s">
        <v>63</v>
      </c>
      <c r="D7" s="95">
        <v>103937</v>
      </c>
    </row>
    <row r="8" spans="2:4" ht="15.75" x14ac:dyDescent="0.25">
      <c r="B8" s="93" t="s">
        <v>64</v>
      </c>
      <c r="C8" s="94" t="s">
        <v>65</v>
      </c>
      <c r="D8" s="95">
        <v>157942</v>
      </c>
    </row>
    <row r="9" spans="2:4" ht="15.75" x14ac:dyDescent="0.25">
      <c r="B9" s="93" t="s">
        <v>66</v>
      </c>
      <c r="C9" s="94" t="s">
        <v>67</v>
      </c>
      <c r="D9" s="95">
        <v>106500</v>
      </c>
    </row>
    <row r="10" spans="2:4" ht="15.75" x14ac:dyDescent="0.25">
      <c r="B10" s="93" t="s">
        <v>68</v>
      </c>
      <c r="C10" s="94" t="s">
        <v>69</v>
      </c>
      <c r="D10" s="95">
        <v>145462</v>
      </c>
    </row>
    <row r="11" spans="2:4" ht="15.75" x14ac:dyDescent="0.25">
      <c r="B11" s="93" t="s">
        <v>70</v>
      </c>
      <c r="C11" s="94" t="s">
        <v>71</v>
      </c>
      <c r="D11" s="95">
        <v>57316</v>
      </c>
    </row>
    <row r="12" spans="2:4" ht="15.75" x14ac:dyDescent="0.25">
      <c r="B12" s="93" t="s">
        <v>72</v>
      </c>
      <c r="C12" s="94" t="s">
        <v>73</v>
      </c>
      <c r="D12" s="95">
        <v>56660</v>
      </c>
    </row>
    <row r="13" spans="2:4" ht="15.75" x14ac:dyDescent="0.25">
      <c r="B13" s="93" t="s">
        <v>74</v>
      </c>
      <c r="C13" s="94" t="s">
        <v>75</v>
      </c>
      <c r="D13" s="95">
        <v>153027</v>
      </c>
    </row>
    <row r="14" spans="2:4" ht="15.75" x14ac:dyDescent="0.25">
      <c r="B14" s="93" t="s">
        <v>76</v>
      </c>
      <c r="C14" s="94" t="s">
        <v>77</v>
      </c>
      <c r="D14" s="95">
        <v>58055</v>
      </c>
    </row>
    <row r="15" spans="2:4" ht="15.75" x14ac:dyDescent="0.25">
      <c r="B15" s="93" t="s">
        <v>78</v>
      </c>
      <c r="C15" s="94" t="s">
        <v>79</v>
      </c>
      <c r="D15" s="95">
        <v>79968</v>
      </c>
    </row>
    <row r="16" spans="2:4" ht="15.75" x14ac:dyDescent="0.25">
      <c r="B16" s="93" t="s">
        <v>80</v>
      </c>
      <c r="C16" s="94" t="s">
        <v>81</v>
      </c>
      <c r="D16" s="95">
        <v>47020</v>
      </c>
    </row>
    <row r="17" spans="2:4" ht="15.75" x14ac:dyDescent="0.25">
      <c r="B17" s="93" t="s">
        <v>82</v>
      </c>
      <c r="C17" s="94" t="s">
        <v>83</v>
      </c>
      <c r="D17" s="95">
        <v>208746</v>
      </c>
    </row>
    <row r="18" spans="2:4" ht="15.75" x14ac:dyDescent="0.25">
      <c r="B18" s="93" t="s">
        <v>84</v>
      </c>
      <c r="C18" s="94" t="s">
        <v>85</v>
      </c>
      <c r="D18" s="95">
        <v>161162</v>
      </c>
    </row>
    <row r="19" spans="2:4" ht="15.75" x14ac:dyDescent="0.25">
      <c r="B19" s="93" t="s">
        <v>86</v>
      </c>
      <c r="C19" s="94" t="s">
        <v>87</v>
      </c>
      <c r="D19" s="95">
        <v>44646</v>
      </c>
    </row>
    <row r="20" spans="2:4" ht="15.75" x14ac:dyDescent="0.25">
      <c r="B20" s="93" t="s">
        <v>88</v>
      </c>
      <c r="C20" s="94" t="s">
        <v>89</v>
      </c>
      <c r="D20" s="95">
        <v>103677</v>
      </c>
    </row>
    <row r="21" spans="2:4" ht="15.75" x14ac:dyDescent="0.25">
      <c r="B21" s="93" t="s">
        <v>90</v>
      </c>
      <c r="C21" s="94" t="s">
        <v>91</v>
      </c>
      <c r="D21" s="95">
        <v>121938</v>
      </c>
    </row>
    <row r="22" spans="2:4" ht="15.75" x14ac:dyDescent="0.25">
      <c r="B22" s="93" t="s">
        <v>92</v>
      </c>
      <c r="C22" s="94" t="s">
        <v>93</v>
      </c>
      <c r="D22" s="95">
        <v>96113</v>
      </c>
    </row>
    <row r="23" spans="2:4" ht="15.75" x14ac:dyDescent="0.25">
      <c r="B23" s="93" t="s">
        <v>94</v>
      </c>
      <c r="C23" s="94" t="s">
        <v>95</v>
      </c>
      <c r="D23" s="95">
        <v>72502</v>
      </c>
    </row>
    <row r="24" spans="2:4" ht="15.75" x14ac:dyDescent="0.25">
      <c r="B24" s="93" t="s">
        <v>96</v>
      </c>
      <c r="C24" s="94" t="s">
        <v>97</v>
      </c>
      <c r="D24" s="95">
        <v>65930</v>
      </c>
    </row>
    <row r="25" spans="2:4" ht="15.75" x14ac:dyDescent="0.25">
      <c r="B25" s="93" t="s">
        <v>98</v>
      </c>
      <c r="C25" s="94" t="s">
        <v>99</v>
      </c>
      <c r="D25" s="95">
        <v>86370</v>
      </c>
    </row>
    <row r="26" spans="2:4" ht="15.75" x14ac:dyDescent="0.25">
      <c r="B26" s="93" t="s">
        <v>100</v>
      </c>
      <c r="C26" s="94" t="s">
        <v>101</v>
      </c>
      <c r="D26" s="95">
        <v>52570</v>
      </c>
    </row>
    <row r="27" spans="2:4" ht="15.75" x14ac:dyDescent="0.25">
      <c r="B27" s="93" t="s">
        <v>102</v>
      </c>
      <c r="C27" s="94" t="s">
        <v>103</v>
      </c>
      <c r="D27" s="95">
        <v>167455</v>
      </c>
    </row>
    <row r="28" spans="2:4" ht="15.75" x14ac:dyDescent="0.25">
      <c r="B28" s="93" t="s">
        <v>104</v>
      </c>
      <c r="C28" s="94" t="s">
        <v>105</v>
      </c>
      <c r="D28" s="95">
        <v>52701</v>
      </c>
    </row>
    <row r="29" spans="2:4" ht="15.75" x14ac:dyDescent="0.25">
      <c r="B29" s="93" t="s">
        <v>106</v>
      </c>
      <c r="C29" s="94" t="s">
        <v>107</v>
      </c>
      <c r="D29" s="95">
        <v>96213</v>
      </c>
    </row>
    <row r="30" spans="2:4" ht="15.75" x14ac:dyDescent="0.25">
      <c r="B30" s="93" t="s">
        <v>108</v>
      </c>
      <c r="C30" s="94" t="s">
        <v>109</v>
      </c>
      <c r="D30" s="95">
        <v>39511</v>
      </c>
    </row>
    <row r="31" spans="2:4" ht="15.75" x14ac:dyDescent="0.25">
      <c r="B31" s="93" t="s">
        <v>110</v>
      </c>
      <c r="C31" s="94" t="s">
        <v>111</v>
      </c>
      <c r="D31" s="95">
        <v>120874</v>
      </c>
    </row>
    <row r="32" spans="2:4" ht="15.75" x14ac:dyDescent="0.25">
      <c r="B32" s="93" t="s">
        <v>112</v>
      </c>
      <c r="C32" s="94" t="s">
        <v>113</v>
      </c>
      <c r="D32" s="95">
        <v>78953</v>
      </c>
    </row>
    <row r="33" spans="2:12" ht="15.75" x14ac:dyDescent="0.25">
      <c r="B33" s="93" t="s">
        <v>114</v>
      </c>
      <c r="C33" s="94" t="s">
        <v>115</v>
      </c>
      <c r="D33" s="95">
        <v>74775</v>
      </c>
    </row>
    <row r="34" spans="2:12" ht="15.75" x14ac:dyDescent="0.25">
      <c r="B34" s="93" t="s">
        <v>116</v>
      </c>
      <c r="C34" s="94" t="s">
        <v>117</v>
      </c>
      <c r="D34" s="95">
        <v>187371</v>
      </c>
    </row>
    <row r="35" spans="2:12" ht="15.75" x14ac:dyDescent="0.25">
      <c r="B35" s="93" t="s">
        <v>118</v>
      </c>
      <c r="C35" s="94" t="s">
        <v>119</v>
      </c>
      <c r="D35" s="95">
        <v>70100</v>
      </c>
    </row>
    <row r="36" spans="2:12" ht="15.75" x14ac:dyDescent="0.25">
      <c r="B36" s="93" t="s">
        <v>120</v>
      </c>
      <c r="C36" s="94" t="s">
        <v>121</v>
      </c>
      <c r="D36" s="95">
        <v>49309</v>
      </c>
    </row>
    <row r="37" spans="2:12" ht="15.75" x14ac:dyDescent="0.25">
      <c r="B37" s="93" t="s">
        <v>122</v>
      </c>
      <c r="C37" s="94" t="s">
        <v>123</v>
      </c>
      <c r="D37" s="95">
        <v>112425</v>
      </c>
    </row>
    <row r="38" spans="2:12" ht="15.75" x14ac:dyDescent="0.25">
      <c r="B38" s="93" t="s">
        <v>124</v>
      </c>
      <c r="C38" s="94" t="s">
        <v>125</v>
      </c>
      <c r="D38" s="95">
        <v>105647</v>
      </c>
    </row>
    <row r="39" spans="2:12" ht="15.75" x14ac:dyDescent="0.25">
      <c r="B39" s="93" t="s">
        <v>126</v>
      </c>
      <c r="C39" s="94" t="s">
        <v>127</v>
      </c>
      <c r="D39" s="95">
        <v>58238</v>
      </c>
    </row>
    <row r="40" spans="2:12" ht="15.75" x14ac:dyDescent="0.25">
      <c r="B40" s="93" t="s">
        <v>128</v>
      </c>
      <c r="C40" s="94" t="s">
        <v>129</v>
      </c>
      <c r="D40" s="95">
        <v>194702</v>
      </c>
    </row>
    <row r="41" spans="2:12" ht="15.75" x14ac:dyDescent="0.25">
      <c r="B41" s="93" t="s">
        <v>130</v>
      </c>
      <c r="C41" s="94" t="s">
        <v>131</v>
      </c>
      <c r="D41" s="95">
        <v>40151</v>
      </c>
    </row>
    <row r="42" spans="2:12" ht="15.75" x14ac:dyDescent="0.25">
      <c r="B42" s="93" t="s">
        <v>132</v>
      </c>
      <c r="C42" s="94" t="s">
        <v>133</v>
      </c>
      <c r="D42" s="95">
        <v>58054</v>
      </c>
    </row>
    <row r="43" spans="2:12" ht="15.75" x14ac:dyDescent="0.25">
      <c r="B43" s="93" t="s">
        <v>134</v>
      </c>
      <c r="C43" s="94" t="s">
        <v>135</v>
      </c>
      <c r="D43" s="95">
        <v>75752</v>
      </c>
    </row>
    <row r="44" spans="2:12" ht="15.75" x14ac:dyDescent="0.25">
      <c r="B44" s="93" t="s">
        <v>136</v>
      </c>
      <c r="C44" s="94" t="s">
        <v>137</v>
      </c>
      <c r="D44" s="95">
        <v>51291</v>
      </c>
      <c r="L44" s="21"/>
    </row>
    <row r="45" spans="2:12" ht="15.75" x14ac:dyDescent="0.25">
      <c r="B45" s="93" t="s">
        <v>138</v>
      </c>
      <c r="C45" s="94" t="s">
        <v>139</v>
      </c>
      <c r="D45" s="95">
        <v>57656</v>
      </c>
    </row>
    <row r="46" spans="2:12" ht="15.75" x14ac:dyDescent="0.25">
      <c r="B46" s="93" t="s">
        <v>140</v>
      </c>
      <c r="C46" s="94" t="s">
        <v>141</v>
      </c>
      <c r="D46" s="95">
        <v>73640</v>
      </c>
    </row>
    <row r="47" spans="2:12" ht="15.75" x14ac:dyDescent="0.25">
      <c r="B47" s="93">
        <v>421</v>
      </c>
      <c r="C47" s="94" t="s">
        <v>141</v>
      </c>
      <c r="D47" s="95">
        <v>100337</v>
      </c>
    </row>
    <row r="48" spans="2:12" ht="15.75" x14ac:dyDescent="0.25">
      <c r="B48" s="93">
        <v>431</v>
      </c>
      <c r="C48" s="94" t="s">
        <v>141</v>
      </c>
      <c r="D48" s="95">
        <v>134733</v>
      </c>
    </row>
    <row r="49" spans="2:4" ht="15.75" x14ac:dyDescent="0.25">
      <c r="B49" s="93">
        <v>441</v>
      </c>
      <c r="C49" s="94" t="s">
        <v>141</v>
      </c>
      <c r="D49" s="95">
        <v>102072</v>
      </c>
    </row>
    <row r="50" spans="2:4" ht="15.75" x14ac:dyDescent="0.25">
      <c r="B50" s="93">
        <v>451</v>
      </c>
      <c r="C50" s="94" t="s">
        <v>141</v>
      </c>
      <c r="D50" s="95">
        <v>81965</v>
      </c>
    </row>
    <row r="51" spans="2:4" ht="15.75" x14ac:dyDescent="0.25">
      <c r="B51" s="93">
        <v>461</v>
      </c>
      <c r="C51" s="94" t="s">
        <v>141</v>
      </c>
      <c r="D51" s="95">
        <v>124443</v>
      </c>
    </row>
    <row r="52" spans="2:4" ht="15.75" x14ac:dyDescent="0.25">
      <c r="B52" s="93" t="s">
        <v>142</v>
      </c>
      <c r="C52" s="94" t="s">
        <v>143</v>
      </c>
      <c r="D52" s="95">
        <v>177089</v>
      </c>
    </row>
    <row r="53" spans="2:4" ht="16.5" thickBot="1" x14ac:dyDescent="0.3">
      <c r="B53" s="82" t="s">
        <v>144</v>
      </c>
      <c r="C53" s="83" t="s">
        <v>52</v>
      </c>
      <c r="D53" s="92">
        <f>SUM(D5:D52)</f>
        <v>4612369</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0"/>
  <sheetViews>
    <sheetView workbookViewId="0">
      <selection activeCell="E30" sqref="E30"/>
    </sheetView>
  </sheetViews>
  <sheetFormatPr defaultRowHeight="12.75" x14ac:dyDescent="0.2"/>
  <cols>
    <col min="1" max="1" width="12.140625" customWidth="1"/>
    <col min="2" max="2" width="30.140625" customWidth="1"/>
    <col min="3" max="3" width="31.7109375" customWidth="1"/>
  </cols>
  <sheetData>
    <row r="1" spans="2:3" ht="16.5" thickBot="1" x14ac:dyDescent="0.3">
      <c r="B1" s="129"/>
      <c r="C1" s="129"/>
    </row>
    <row r="2" spans="2:3" ht="48" customHeight="1" x14ac:dyDescent="0.2">
      <c r="B2" s="130" t="s">
        <v>227</v>
      </c>
      <c r="C2" s="131"/>
    </row>
    <row r="3" spans="2:3" x14ac:dyDescent="0.2">
      <c r="B3" s="89" t="s">
        <v>35</v>
      </c>
      <c r="C3" s="91" t="s">
        <v>54</v>
      </c>
    </row>
    <row r="4" spans="2:3" ht="15" x14ac:dyDescent="0.25">
      <c r="B4" s="96" t="s">
        <v>165</v>
      </c>
      <c r="C4" s="50">
        <v>73257</v>
      </c>
    </row>
    <row r="5" spans="2:3" ht="15" x14ac:dyDescent="0.25">
      <c r="B5" s="96" t="s">
        <v>170</v>
      </c>
      <c r="C5" s="50">
        <v>73277</v>
      </c>
    </row>
    <row r="6" spans="2:3" ht="15" x14ac:dyDescent="0.25">
      <c r="B6" s="96" t="s">
        <v>175</v>
      </c>
      <c r="C6" s="50">
        <v>73255</v>
      </c>
    </row>
    <row r="7" spans="2:3" ht="15" x14ac:dyDescent="0.25">
      <c r="B7" s="96" t="s">
        <v>179</v>
      </c>
      <c r="C7" s="50">
        <v>73121</v>
      </c>
    </row>
    <row r="8" spans="2:3" ht="15" x14ac:dyDescent="0.25">
      <c r="B8" s="96" t="s">
        <v>182</v>
      </c>
      <c r="C8" s="50">
        <v>72957</v>
      </c>
    </row>
    <row r="9" spans="2:3" ht="15" x14ac:dyDescent="0.25">
      <c r="B9" s="96" t="s">
        <v>188</v>
      </c>
      <c r="C9" s="50">
        <v>72807</v>
      </c>
    </row>
    <row r="10" spans="2:3" ht="15.75" thickBot="1" x14ac:dyDescent="0.3">
      <c r="B10" s="97" t="s">
        <v>197</v>
      </c>
      <c r="C10" s="78">
        <v>72620</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E19" sqref="E19"/>
    </sheetView>
  </sheetViews>
  <sheetFormatPr defaultColWidth="11.42578125" defaultRowHeight="12.75" x14ac:dyDescent="0.2"/>
  <cols>
    <col min="2" max="2" width="5.28515625" customWidth="1"/>
    <col min="3" max="3" width="18" style="7" customWidth="1"/>
    <col min="4" max="4" width="23.5703125" customWidth="1"/>
    <col min="5" max="6" width="13.85546875" bestFit="1" customWidth="1"/>
  </cols>
  <sheetData>
    <row r="1" spans="2:8" ht="13.5" thickBot="1" x14ac:dyDescent="0.25"/>
    <row r="2" spans="2:8" ht="54.75" customHeight="1" x14ac:dyDescent="0.2">
      <c r="B2" s="101" t="s">
        <v>228</v>
      </c>
      <c r="C2" s="102"/>
      <c r="D2" s="102"/>
      <c r="E2" s="102"/>
      <c r="F2" s="103"/>
    </row>
    <row r="3" spans="2:8" x14ac:dyDescent="0.2">
      <c r="B3" s="104" t="s">
        <v>51</v>
      </c>
      <c r="C3" s="99" t="s">
        <v>11</v>
      </c>
      <c r="D3" s="99" t="s">
        <v>145</v>
      </c>
      <c r="E3" s="99" t="s">
        <v>147</v>
      </c>
      <c r="F3" s="108"/>
    </row>
    <row r="4" spans="2:8" x14ac:dyDescent="0.2">
      <c r="B4" s="104"/>
      <c r="C4" s="99"/>
      <c r="D4" s="99"/>
      <c r="E4" s="38" t="s">
        <v>20</v>
      </c>
      <c r="F4" s="53" t="s">
        <v>21</v>
      </c>
    </row>
    <row r="5" spans="2:8" ht="15" x14ac:dyDescent="0.25">
      <c r="B5" s="45">
        <f>k_total_tec_0725!B6</f>
        <v>1</v>
      </c>
      <c r="C5" s="46" t="str">
        <f>k_total_tec_0725!C6</f>
        <v>METROPOLITAN LIFE</v>
      </c>
      <c r="D5" s="47">
        <f>E5+F5</f>
        <v>1159538</v>
      </c>
      <c r="E5" s="47">
        <v>551972</v>
      </c>
      <c r="F5" s="50">
        <v>607566</v>
      </c>
      <c r="G5" s="4"/>
      <c r="H5" s="4"/>
    </row>
    <row r="6" spans="2:8" ht="15" x14ac:dyDescent="0.25">
      <c r="B6" s="51">
        <f>k_total_tec_0725!B7</f>
        <v>2</v>
      </c>
      <c r="C6" s="46" t="str">
        <f>k_total_tec_0725!C7</f>
        <v>AZT VIITORUL TAU</v>
      </c>
      <c r="D6" s="47">
        <f t="shared" ref="D6:D11" si="0">E6+F6</f>
        <v>1706917</v>
      </c>
      <c r="E6" s="47">
        <v>814593</v>
      </c>
      <c r="F6" s="50">
        <v>892324</v>
      </c>
      <c r="G6" s="4"/>
      <c r="H6" s="4"/>
    </row>
    <row r="7" spans="2:8" ht="15" x14ac:dyDescent="0.25">
      <c r="B7" s="51">
        <f>k_total_tec_0725!B8</f>
        <v>3</v>
      </c>
      <c r="C7" s="52" t="str">
        <f>k_total_tec_0725!C8</f>
        <v>BCR</v>
      </c>
      <c r="D7" s="47">
        <f t="shared" si="0"/>
        <v>816138</v>
      </c>
      <c r="E7" s="47">
        <v>383513</v>
      </c>
      <c r="F7" s="50">
        <v>432625</v>
      </c>
      <c r="G7" s="4"/>
      <c r="H7" s="4"/>
    </row>
    <row r="8" spans="2:8" ht="15" x14ac:dyDescent="0.25">
      <c r="B8" s="51">
        <f>k_total_tec_0725!B9</f>
        <v>4</v>
      </c>
      <c r="C8" s="52" t="str">
        <f>k_total_tec_0725!C9</f>
        <v>BRD</v>
      </c>
      <c r="D8" s="47">
        <f t="shared" si="0"/>
        <v>604286</v>
      </c>
      <c r="E8" s="47">
        <v>282565</v>
      </c>
      <c r="F8" s="50">
        <v>321721</v>
      </c>
      <c r="G8" s="4"/>
      <c r="H8" s="4"/>
    </row>
    <row r="9" spans="2:8" ht="15" x14ac:dyDescent="0.25">
      <c r="B9" s="51">
        <f>k_total_tec_0725!B10</f>
        <v>5</v>
      </c>
      <c r="C9" s="52" t="str">
        <f>k_total_tec_0725!C10</f>
        <v>VITAL</v>
      </c>
      <c r="D9" s="47">
        <f t="shared" si="0"/>
        <v>1069925</v>
      </c>
      <c r="E9" s="47">
        <v>501678</v>
      </c>
      <c r="F9" s="50">
        <v>568247</v>
      </c>
      <c r="G9" s="4"/>
      <c r="H9" s="4"/>
    </row>
    <row r="10" spans="2:8" ht="15" x14ac:dyDescent="0.25">
      <c r="B10" s="51">
        <f>k_total_tec_0725!B11</f>
        <v>6</v>
      </c>
      <c r="C10" s="52" t="str">
        <f>k_total_tec_0725!C11</f>
        <v>ARIPI</v>
      </c>
      <c r="D10" s="47">
        <f t="shared" si="0"/>
        <v>909873</v>
      </c>
      <c r="E10" s="47">
        <v>428477</v>
      </c>
      <c r="F10" s="50">
        <v>481396</v>
      </c>
      <c r="G10" s="4"/>
      <c r="H10" s="4"/>
    </row>
    <row r="11" spans="2:8" ht="15" x14ac:dyDescent="0.25">
      <c r="B11" s="51">
        <f>k_total_tec_0725!B12</f>
        <v>7</v>
      </c>
      <c r="C11" s="52" t="s">
        <v>43</v>
      </c>
      <c r="D11" s="47">
        <f t="shared" si="0"/>
        <v>2125230</v>
      </c>
      <c r="E11" s="47">
        <v>1049987</v>
      </c>
      <c r="F11" s="50">
        <v>1075243</v>
      </c>
      <c r="G11" s="4"/>
      <c r="H11" s="4"/>
    </row>
    <row r="12" spans="2:8" ht="15.75" thickBot="1" x14ac:dyDescent="0.3">
      <c r="B12" s="132" t="s">
        <v>52</v>
      </c>
      <c r="C12" s="133"/>
      <c r="D12" s="41">
        <f>SUM(D5:D11)</f>
        <v>8391907</v>
      </c>
      <c r="E12" s="41">
        <f>SUM(E5:E11)</f>
        <v>4012785</v>
      </c>
      <c r="F12" s="44">
        <f>SUM(F5:F11)</f>
        <v>4379122</v>
      </c>
      <c r="G12" s="4"/>
      <c r="H12" s="4"/>
    </row>
    <row r="14" spans="2:8" x14ac:dyDescent="0.2">
      <c r="B14" s="11"/>
      <c r="C14" s="12"/>
    </row>
    <row r="15" spans="2:8" x14ac:dyDescent="0.2">
      <c r="B15" s="15"/>
      <c r="C15" s="15"/>
    </row>
  </sheetData>
  <mergeCells count="6">
    <mergeCell ref="B2:F2"/>
    <mergeCell ref="B12:C12"/>
    <mergeCell ref="D3:D4"/>
    <mergeCell ref="E3:F3"/>
    <mergeCell ref="B3:B4"/>
    <mergeCell ref="C3:C4"/>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L39" sqref="L39"/>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F22" sqref="F22"/>
    </sheetView>
  </sheetViews>
  <sheetFormatPr defaultColWidth="11.42578125" defaultRowHeight="12.75" x14ac:dyDescent="0.2"/>
  <cols>
    <col min="2" max="2" width="5.85546875" customWidth="1"/>
    <col min="3" max="3" width="17.8554687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8.5" customHeight="1" x14ac:dyDescent="0.2">
      <c r="B2" s="101" t="s">
        <v>229</v>
      </c>
      <c r="C2" s="102"/>
      <c r="D2" s="102"/>
      <c r="E2" s="102"/>
      <c r="F2" s="102"/>
      <c r="G2" s="102"/>
      <c r="H2" s="102"/>
      <c r="I2" s="102"/>
      <c r="J2" s="102"/>
      <c r="K2" s="102"/>
      <c r="L2" s="102"/>
      <c r="M2" s="102"/>
      <c r="N2" s="102"/>
      <c r="O2" s="102"/>
      <c r="P2" s="103"/>
    </row>
    <row r="3" spans="2:19" ht="23.25" customHeight="1" x14ac:dyDescent="0.2">
      <c r="B3" s="104" t="s">
        <v>51</v>
      </c>
      <c r="C3" s="99" t="s">
        <v>11</v>
      </c>
      <c r="D3" s="99" t="s">
        <v>145</v>
      </c>
      <c r="E3" s="134"/>
      <c r="F3" s="135"/>
      <c r="G3" s="135"/>
      <c r="H3" s="136"/>
      <c r="I3" s="99" t="s">
        <v>147</v>
      </c>
      <c r="J3" s="99"/>
      <c r="K3" s="99"/>
      <c r="L3" s="99"/>
      <c r="M3" s="99"/>
      <c r="N3" s="99"/>
      <c r="O3" s="99"/>
      <c r="P3" s="108"/>
    </row>
    <row r="4" spans="2:19" ht="23.25" customHeight="1" x14ac:dyDescent="0.2">
      <c r="B4" s="104"/>
      <c r="C4" s="99"/>
      <c r="D4" s="99"/>
      <c r="E4" s="99" t="s">
        <v>52</v>
      </c>
      <c r="F4" s="99"/>
      <c r="G4" s="99"/>
      <c r="H4" s="99"/>
      <c r="I4" s="99" t="s">
        <v>22</v>
      </c>
      <c r="J4" s="99"/>
      <c r="K4" s="99"/>
      <c r="L4" s="99"/>
      <c r="M4" s="99" t="s">
        <v>23</v>
      </c>
      <c r="N4" s="99"/>
      <c r="O4" s="99"/>
      <c r="P4" s="108"/>
    </row>
    <row r="5" spans="2:19" ht="47.25" customHeight="1" x14ac:dyDescent="0.2">
      <c r="B5" s="104"/>
      <c r="C5" s="99"/>
      <c r="D5" s="99"/>
      <c r="E5" s="38" t="s">
        <v>24</v>
      </c>
      <c r="F5" s="38" t="s">
        <v>25</v>
      </c>
      <c r="G5" s="38" t="s">
        <v>40</v>
      </c>
      <c r="H5" s="38" t="s">
        <v>39</v>
      </c>
      <c r="I5" s="38" t="s">
        <v>24</v>
      </c>
      <c r="J5" s="38" t="s">
        <v>25</v>
      </c>
      <c r="K5" s="38" t="s">
        <v>40</v>
      </c>
      <c r="L5" s="38" t="s">
        <v>39</v>
      </c>
      <c r="M5" s="38" t="s">
        <v>24</v>
      </c>
      <c r="N5" s="38" t="s">
        <v>25</v>
      </c>
      <c r="O5" s="38" t="s">
        <v>40</v>
      </c>
      <c r="P5" s="53" t="s">
        <v>39</v>
      </c>
    </row>
    <row r="6" spans="2:19" ht="18" hidden="1" customHeight="1" x14ac:dyDescent="0.25">
      <c r="B6" s="31"/>
      <c r="C6" s="16"/>
      <c r="D6" s="17" t="s">
        <v>26</v>
      </c>
      <c r="E6" s="17" t="s">
        <v>27</v>
      </c>
      <c r="F6" s="17" t="s">
        <v>28</v>
      </c>
      <c r="G6" s="17"/>
      <c r="H6" s="17" t="s">
        <v>29</v>
      </c>
      <c r="I6" s="17" t="s">
        <v>27</v>
      </c>
      <c r="J6" s="17" t="s">
        <v>28</v>
      </c>
      <c r="K6" s="17"/>
      <c r="L6" s="17" t="s">
        <v>29</v>
      </c>
      <c r="M6" s="17" t="s">
        <v>30</v>
      </c>
      <c r="N6" s="17" t="s">
        <v>31</v>
      </c>
      <c r="O6" s="17"/>
      <c r="P6" s="18" t="s">
        <v>32</v>
      </c>
    </row>
    <row r="7" spans="2:19" ht="15" x14ac:dyDescent="0.25">
      <c r="B7" s="45">
        <f>k_total_tec_0725!B6</f>
        <v>1</v>
      </c>
      <c r="C7" s="46" t="str">
        <f>k_total_tec_0725!C6</f>
        <v>METROPOLITAN LIFE</v>
      </c>
      <c r="D7" s="47">
        <f>SUM(E7+F7+G7+H7)</f>
        <v>1159538</v>
      </c>
      <c r="E7" s="47">
        <f>I7+M7</f>
        <v>97151</v>
      </c>
      <c r="F7" s="47">
        <f>J7+N7</f>
        <v>267924</v>
      </c>
      <c r="G7" s="47">
        <f>K7+O7</f>
        <v>415972</v>
      </c>
      <c r="H7" s="47">
        <f>L7+P7</f>
        <v>378491</v>
      </c>
      <c r="I7" s="47">
        <v>45359</v>
      </c>
      <c r="J7" s="47">
        <v>124222</v>
      </c>
      <c r="K7" s="47">
        <v>193648</v>
      </c>
      <c r="L7" s="47">
        <v>188743</v>
      </c>
      <c r="M7" s="47">
        <v>51792</v>
      </c>
      <c r="N7" s="47">
        <v>143702</v>
      </c>
      <c r="O7" s="47">
        <v>222324</v>
      </c>
      <c r="P7" s="50">
        <v>189748</v>
      </c>
    </row>
    <row r="8" spans="2:19" ht="15" x14ac:dyDescent="0.25">
      <c r="B8" s="51">
        <f>k_total_tec_0725!B7</f>
        <v>2</v>
      </c>
      <c r="C8" s="46" t="str">
        <f>k_total_tec_0725!C7</f>
        <v>AZT VIITORUL TAU</v>
      </c>
      <c r="D8" s="47">
        <f t="shared" ref="D8:D13" si="0">SUM(E8+F8+G8+H8)</f>
        <v>1706917</v>
      </c>
      <c r="E8" s="47">
        <f t="shared" ref="E8:E13" si="1">I8+M8</f>
        <v>97018</v>
      </c>
      <c r="F8" s="47">
        <f t="shared" ref="F8:F13" si="2">J8+N8</f>
        <v>256791</v>
      </c>
      <c r="G8" s="47">
        <f t="shared" ref="G8:G13" si="3">K8+O8</f>
        <v>597929</v>
      </c>
      <c r="H8" s="47">
        <f t="shared" ref="H8:H13" si="4">L8+P8</f>
        <v>755179</v>
      </c>
      <c r="I8" s="47">
        <v>45264</v>
      </c>
      <c r="J8" s="47">
        <v>119628</v>
      </c>
      <c r="K8" s="47">
        <v>278521</v>
      </c>
      <c r="L8" s="47">
        <v>371180</v>
      </c>
      <c r="M8" s="47">
        <v>51754</v>
      </c>
      <c r="N8" s="47">
        <v>137163</v>
      </c>
      <c r="O8" s="47">
        <v>319408</v>
      </c>
      <c r="P8" s="50">
        <v>383999</v>
      </c>
    </row>
    <row r="9" spans="2:19" ht="15" x14ac:dyDescent="0.25">
      <c r="B9" s="51">
        <f>k_total_tec_0725!B8</f>
        <v>3</v>
      </c>
      <c r="C9" s="52" t="str">
        <f>k_total_tec_0725!C8</f>
        <v>BCR</v>
      </c>
      <c r="D9" s="47">
        <f t="shared" si="0"/>
        <v>816138</v>
      </c>
      <c r="E9" s="47">
        <f t="shared" si="1"/>
        <v>98353</v>
      </c>
      <c r="F9" s="47">
        <f t="shared" si="2"/>
        <v>283357</v>
      </c>
      <c r="G9" s="47">
        <f t="shared" si="3"/>
        <v>256835</v>
      </c>
      <c r="H9" s="47">
        <f t="shared" si="4"/>
        <v>177593</v>
      </c>
      <c r="I9" s="47">
        <v>45824</v>
      </c>
      <c r="J9" s="47">
        <v>131332</v>
      </c>
      <c r="K9" s="47">
        <v>120259</v>
      </c>
      <c r="L9" s="47">
        <v>86098</v>
      </c>
      <c r="M9" s="47">
        <v>52529</v>
      </c>
      <c r="N9" s="47">
        <v>152025</v>
      </c>
      <c r="O9" s="47">
        <v>136576</v>
      </c>
      <c r="P9" s="50">
        <v>91495</v>
      </c>
    </row>
    <row r="10" spans="2:19" ht="15" x14ac:dyDescent="0.25">
      <c r="B10" s="51">
        <f>k_total_tec_0725!B9</f>
        <v>4</v>
      </c>
      <c r="C10" s="52" t="str">
        <f>k_total_tec_0725!C9</f>
        <v>BRD</v>
      </c>
      <c r="D10" s="47">
        <f t="shared" si="0"/>
        <v>604286</v>
      </c>
      <c r="E10" s="47">
        <f t="shared" si="1"/>
        <v>99891</v>
      </c>
      <c r="F10" s="47">
        <f t="shared" si="2"/>
        <v>260508</v>
      </c>
      <c r="G10" s="47">
        <f t="shared" si="3"/>
        <v>165878</v>
      </c>
      <c r="H10" s="47">
        <f t="shared" si="4"/>
        <v>78009</v>
      </c>
      <c r="I10" s="47">
        <v>46600</v>
      </c>
      <c r="J10" s="47">
        <v>121376</v>
      </c>
      <c r="K10" s="47">
        <v>77971</v>
      </c>
      <c r="L10" s="47">
        <v>36618</v>
      </c>
      <c r="M10" s="47">
        <v>53291</v>
      </c>
      <c r="N10" s="47">
        <v>139132</v>
      </c>
      <c r="O10" s="47">
        <v>87907</v>
      </c>
      <c r="P10" s="50">
        <v>41391</v>
      </c>
    </row>
    <row r="11" spans="2:19" ht="15" x14ac:dyDescent="0.25">
      <c r="B11" s="51">
        <f>k_total_tec_0725!B10</f>
        <v>5</v>
      </c>
      <c r="C11" s="52" t="str">
        <f>k_total_tec_0725!C10</f>
        <v>VITAL</v>
      </c>
      <c r="D11" s="47">
        <f t="shared" si="0"/>
        <v>1069925</v>
      </c>
      <c r="E11" s="47">
        <f t="shared" si="1"/>
        <v>96875</v>
      </c>
      <c r="F11" s="47">
        <f t="shared" si="2"/>
        <v>297728</v>
      </c>
      <c r="G11" s="47">
        <f t="shared" si="3"/>
        <v>386491</v>
      </c>
      <c r="H11" s="47">
        <f t="shared" si="4"/>
        <v>288831</v>
      </c>
      <c r="I11" s="47">
        <v>45235</v>
      </c>
      <c r="J11" s="47">
        <v>137630</v>
      </c>
      <c r="K11" s="47">
        <v>178213</v>
      </c>
      <c r="L11" s="47">
        <v>140600</v>
      </c>
      <c r="M11" s="47">
        <v>51640</v>
      </c>
      <c r="N11" s="47">
        <v>160098</v>
      </c>
      <c r="O11" s="47">
        <v>208278</v>
      </c>
      <c r="P11" s="50">
        <v>148231</v>
      </c>
    </row>
    <row r="12" spans="2:19" ht="15" x14ac:dyDescent="0.25">
      <c r="B12" s="51">
        <f>k_total_tec_0725!B11</f>
        <v>6</v>
      </c>
      <c r="C12" s="52" t="str">
        <f>k_total_tec_0725!C11</f>
        <v>ARIPI</v>
      </c>
      <c r="D12" s="47">
        <f t="shared" si="0"/>
        <v>909873</v>
      </c>
      <c r="E12" s="47">
        <f t="shared" si="1"/>
        <v>96738</v>
      </c>
      <c r="F12" s="47">
        <f t="shared" si="2"/>
        <v>251399</v>
      </c>
      <c r="G12" s="47">
        <f t="shared" si="3"/>
        <v>297805</v>
      </c>
      <c r="H12" s="47">
        <f t="shared" si="4"/>
        <v>263931</v>
      </c>
      <c r="I12" s="47">
        <v>45151</v>
      </c>
      <c r="J12" s="47">
        <v>116822</v>
      </c>
      <c r="K12" s="47">
        <v>137517</v>
      </c>
      <c r="L12" s="47">
        <v>128987</v>
      </c>
      <c r="M12" s="47">
        <v>51587</v>
      </c>
      <c r="N12" s="47">
        <v>134577</v>
      </c>
      <c r="O12" s="47">
        <v>160288</v>
      </c>
      <c r="P12" s="50">
        <v>134944</v>
      </c>
    </row>
    <row r="13" spans="2:19" ht="15" x14ac:dyDescent="0.25">
      <c r="B13" s="51">
        <f>k_total_tec_0725!B12</f>
        <v>7</v>
      </c>
      <c r="C13" s="52" t="s">
        <v>43</v>
      </c>
      <c r="D13" s="47">
        <f t="shared" si="0"/>
        <v>2125230</v>
      </c>
      <c r="E13" s="47">
        <f t="shared" si="1"/>
        <v>97754</v>
      </c>
      <c r="F13" s="47">
        <f t="shared" si="2"/>
        <v>306692</v>
      </c>
      <c r="G13" s="47">
        <f t="shared" si="3"/>
        <v>719044</v>
      </c>
      <c r="H13" s="47">
        <f t="shared" si="4"/>
        <v>1001740</v>
      </c>
      <c r="I13" s="47">
        <v>45585</v>
      </c>
      <c r="J13" s="47">
        <v>143253</v>
      </c>
      <c r="K13" s="47">
        <v>348149</v>
      </c>
      <c r="L13" s="47">
        <v>513000</v>
      </c>
      <c r="M13" s="47">
        <v>52169</v>
      </c>
      <c r="N13" s="47">
        <v>163439</v>
      </c>
      <c r="O13" s="47">
        <v>370895</v>
      </c>
      <c r="P13" s="50">
        <v>488740</v>
      </c>
      <c r="Q13" s="4"/>
      <c r="R13" s="4"/>
      <c r="S13" s="4"/>
    </row>
    <row r="14" spans="2:19" ht="15.75" thickBot="1" x14ac:dyDescent="0.3">
      <c r="B14" s="110" t="s">
        <v>52</v>
      </c>
      <c r="C14" s="111"/>
      <c r="D14" s="41">
        <f t="shared" ref="D14:P14" si="5">SUM(D7:D13)</f>
        <v>8391907</v>
      </c>
      <c r="E14" s="41">
        <f t="shared" si="5"/>
        <v>683780</v>
      </c>
      <c r="F14" s="41">
        <f t="shared" si="5"/>
        <v>1924399</v>
      </c>
      <c r="G14" s="41">
        <f t="shared" si="5"/>
        <v>2839954</v>
      </c>
      <c r="H14" s="41">
        <f t="shared" si="5"/>
        <v>2943774</v>
      </c>
      <c r="I14" s="41">
        <f t="shared" si="5"/>
        <v>319018</v>
      </c>
      <c r="J14" s="41">
        <f t="shared" si="5"/>
        <v>894263</v>
      </c>
      <c r="K14" s="41">
        <f t="shared" si="5"/>
        <v>1334278</v>
      </c>
      <c r="L14" s="41">
        <f t="shared" si="5"/>
        <v>1465226</v>
      </c>
      <c r="M14" s="41">
        <f t="shared" si="5"/>
        <v>364762</v>
      </c>
      <c r="N14" s="41">
        <f t="shared" si="5"/>
        <v>1030136</v>
      </c>
      <c r="O14" s="41">
        <f t="shared" si="5"/>
        <v>1505676</v>
      </c>
      <c r="P14" s="44">
        <f t="shared" si="5"/>
        <v>1478548</v>
      </c>
    </row>
    <row r="16" spans="2:19" x14ac:dyDescent="0.2">
      <c r="B16" s="11"/>
      <c r="C16" s="12"/>
      <c r="E16" s="4"/>
      <c r="I16" s="4"/>
    </row>
    <row r="17" spans="2:3" x14ac:dyDescent="0.2">
      <c r="B17" s="15"/>
      <c r="C17" s="15"/>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Q41" sqref="Q41"/>
    </sheetView>
  </sheetViews>
  <sheetFormatPr defaultRowHeight="12.75" x14ac:dyDescent="0.2"/>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N13" sqref="N13"/>
    </sheetView>
  </sheetViews>
  <sheetFormatPr defaultRowHeight="12.75" x14ac:dyDescent="0.2"/>
  <cols>
    <col min="2" max="2" width="4.5703125" customWidth="1"/>
    <col min="3" max="3" width="18.2851562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7" customHeight="1" x14ac:dyDescent="0.2">
      <c r="B2" s="101" t="s">
        <v>201</v>
      </c>
      <c r="C2" s="102"/>
      <c r="D2" s="102"/>
      <c r="E2" s="102"/>
      <c r="F2" s="102"/>
      <c r="G2" s="102"/>
      <c r="H2" s="102"/>
      <c r="I2" s="102"/>
      <c r="J2" s="102"/>
      <c r="K2" s="103"/>
    </row>
    <row r="3" spans="2:11" ht="69.75" customHeight="1" x14ac:dyDescent="0.2">
      <c r="B3" s="104" t="s">
        <v>51</v>
      </c>
      <c r="C3" s="99" t="s">
        <v>11</v>
      </c>
      <c r="D3" s="99" t="s">
        <v>46</v>
      </c>
      <c r="E3" s="99" t="s">
        <v>146</v>
      </c>
      <c r="F3" s="99"/>
      <c r="G3" s="99" t="s">
        <v>204</v>
      </c>
      <c r="H3" s="99"/>
      <c r="I3" s="99"/>
      <c r="J3" s="99" t="s">
        <v>147</v>
      </c>
      <c r="K3" s="108"/>
    </row>
    <row r="4" spans="2:11" ht="119.25" customHeight="1" x14ac:dyDescent="0.2">
      <c r="B4" s="104" t="s">
        <v>51</v>
      </c>
      <c r="C4" s="99"/>
      <c r="D4" s="99"/>
      <c r="E4" s="38" t="s">
        <v>57</v>
      </c>
      <c r="F4" s="38" t="s">
        <v>148</v>
      </c>
      <c r="G4" s="38" t="s">
        <v>57</v>
      </c>
      <c r="H4" s="38" t="s">
        <v>149</v>
      </c>
      <c r="I4" s="38" t="s">
        <v>148</v>
      </c>
      <c r="J4" s="38" t="s">
        <v>205</v>
      </c>
      <c r="K4" s="53" t="s">
        <v>206</v>
      </c>
    </row>
    <row r="5" spans="2:11" hidden="1" x14ac:dyDescent="0.2">
      <c r="B5" s="26"/>
      <c r="C5" s="24"/>
      <c r="D5" s="25" t="s">
        <v>150</v>
      </c>
      <c r="E5" s="25" t="s">
        <v>151</v>
      </c>
      <c r="F5" s="24"/>
      <c r="G5" s="25" t="s">
        <v>152</v>
      </c>
      <c r="H5" s="24"/>
      <c r="I5" s="24"/>
      <c r="J5" s="25" t="s">
        <v>153</v>
      </c>
      <c r="K5" s="27" t="s">
        <v>154</v>
      </c>
    </row>
    <row r="6" spans="2:11" ht="15" x14ac:dyDescent="0.25">
      <c r="B6" s="45">
        <f>[1]k_total_tec_0609!A10</f>
        <v>1</v>
      </c>
      <c r="C6" s="46" t="s">
        <v>45</v>
      </c>
      <c r="D6" s="47">
        <v>1159538</v>
      </c>
      <c r="E6" s="47">
        <v>636456</v>
      </c>
      <c r="F6" s="48">
        <f>E6/D6</f>
        <v>0.54888757418903045</v>
      </c>
      <c r="G6" s="47">
        <v>19802</v>
      </c>
      <c r="H6" s="48">
        <f t="shared" ref="H6:H13" si="0">G6/$G$13</f>
        <v>0.1404466888427085</v>
      </c>
      <c r="I6" s="48">
        <f>G6/D6</f>
        <v>1.7077491207705138E-2</v>
      </c>
      <c r="J6" s="47">
        <v>18309</v>
      </c>
      <c r="K6" s="50">
        <v>1493</v>
      </c>
    </row>
    <row r="7" spans="2:11" ht="15" x14ac:dyDescent="0.25">
      <c r="B7" s="51">
        <v>2</v>
      </c>
      <c r="C7" s="46" t="str">
        <f>[1]k_total_tec_0609!B12</f>
        <v>AZT VIITORUL TAU</v>
      </c>
      <c r="D7" s="47">
        <v>1706917</v>
      </c>
      <c r="E7" s="47">
        <v>952872</v>
      </c>
      <c r="F7" s="48">
        <f t="shared" ref="F7:F12" si="1">E7/D7</f>
        <v>0.55824155480319193</v>
      </c>
      <c r="G7" s="47">
        <v>28544</v>
      </c>
      <c r="H7" s="48">
        <f t="shared" si="0"/>
        <v>0.20244976700970971</v>
      </c>
      <c r="I7" s="48">
        <f>G7/D7</f>
        <v>1.6722547142011004E-2</v>
      </c>
      <c r="J7" s="47">
        <v>26269</v>
      </c>
      <c r="K7" s="50">
        <v>2275</v>
      </c>
    </row>
    <row r="8" spans="2:11" ht="15" x14ac:dyDescent="0.25">
      <c r="B8" s="51">
        <v>3</v>
      </c>
      <c r="C8" s="52" t="str">
        <f>[1]k_total_tec_0609!B13</f>
        <v>BCR</v>
      </c>
      <c r="D8" s="47">
        <v>816138</v>
      </c>
      <c r="E8" s="47">
        <v>424278</v>
      </c>
      <c r="F8" s="48">
        <f t="shared" si="1"/>
        <v>0.51986061180829712</v>
      </c>
      <c r="G8" s="47">
        <v>13393</v>
      </c>
      <c r="H8" s="48">
        <f t="shared" si="0"/>
        <v>9.4990531444823501E-2</v>
      </c>
      <c r="I8" s="48">
        <f>G8/D8</f>
        <v>1.6410214939140196E-2</v>
      </c>
      <c r="J8" s="47">
        <v>12418</v>
      </c>
      <c r="K8" s="50">
        <v>975</v>
      </c>
    </row>
    <row r="9" spans="2:11" ht="15" x14ac:dyDescent="0.25">
      <c r="B9" s="51">
        <v>4</v>
      </c>
      <c r="C9" s="52" t="str">
        <f>[1]k_total_tec_0609!B15</f>
        <v>BRD</v>
      </c>
      <c r="D9" s="47">
        <v>604286</v>
      </c>
      <c r="E9" s="47">
        <v>305081</v>
      </c>
      <c r="F9" s="48">
        <f t="shared" si="1"/>
        <v>0.50486193623549114</v>
      </c>
      <c r="G9" s="47">
        <v>10417</v>
      </c>
      <c r="H9" s="48">
        <f t="shared" si="0"/>
        <v>7.3883100579461389E-2</v>
      </c>
      <c r="I9" s="48">
        <v>2.4474098565715047E-2</v>
      </c>
      <c r="J9" s="47">
        <v>9701</v>
      </c>
      <c r="K9" s="50">
        <v>716</v>
      </c>
    </row>
    <row r="10" spans="2:11" ht="15" x14ac:dyDescent="0.25">
      <c r="B10" s="51">
        <v>5</v>
      </c>
      <c r="C10" s="52" t="str">
        <f>[1]k_total_tec_0609!B16</f>
        <v>VITAL</v>
      </c>
      <c r="D10" s="47">
        <v>1069925</v>
      </c>
      <c r="E10" s="47">
        <v>551247</v>
      </c>
      <c r="F10" s="48">
        <f t="shared" si="1"/>
        <v>0.51522022571675585</v>
      </c>
      <c r="G10" s="47">
        <v>17440</v>
      </c>
      <c r="H10" s="48">
        <f t="shared" si="0"/>
        <v>0.12369408410346613</v>
      </c>
      <c r="I10" s="48">
        <v>2.3634883424390147E-2</v>
      </c>
      <c r="J10" s="47">
        <v>16105</v>
      </c>
      <c r="K10" s="50">
        <v>1335</v>
      </c>
    </row>
    <row r="11" spans="2:11" ht="15" x14ac:dyDescent="0.25">
      <c r="B11" s="51">
        <v>6</v>
      </c>
      <c r="C11" s="52" t="str">
        <f>[1]k_total_tec_0609!B18</f>
        <v>ARIPI</v>
      </c>
      <c r="D11" s="47">
        <v>909873</v>
      </c>
      <c r="E11" s="47">
        <v>484127</v>
      </c>
      <c r="F11" s="48">
        <f t="shared" si="1"/>
        <v>0.53208194989850233</v>
      </c>
      <c r="G11" s="47">
        <v>15346</v>
      </c>
      <c r="H11" s="48">
        <f t="shared" si="0"/>
        <v>0.10884228295021739</v>
      </c>
      <c r="I11" s="48">
        <v>2.388497247862988E-2</v>
      </c>
      <c r="J11" s="47">
        <v>14169</v>
      </c>
      <c r="K11" s="50">
        <v>1177</v>
      </c>
    </row>
    <row r="12" spans="2:11" ht="15" x14ac:dyDescent="0.25">
      <c r="B12" s="51">
        <v>7</v>
      </c>
      <c r="C12" s="52" t="s">
        <v>43</v>
      </c>
      <c r="D12" s="47">
        <v>2125230</v>
      </c>
      <c r="E12" s="47">
        <v>1258308</v>
      </c>
      <c r="F12" s="48">
        <f t="shared" si="1"/>
        <v>0.59208085713075764</v>
      </c>
      <c r="G12" s="47">
        <v>36051</v>
      </c>
      <c r="H12" s="48">
        <f t="shared" si="0"/>
        <v>0.25569354506961339</v>
      </c>
      <c r="I12" s="48">
        <f>G12/D12</f>
        <v>1.6963340438446661E-2</v>
      </c>
      <c r="J12" s="47">
        <v>33206</v>
      </c>
      <c r="K12" s="50">
        <v>2845</v>
      </c>
    </row>
    <row r="13" spans="2:11" ht="15.75" thickBot="1" x14ac:dyDescent="0.3">
      <c r="B13" s="39" t="s">
        <v>52</v>
      </c>
      <c r="C13" s="40"/>
      <c r="D13" s="41">
        <f>SUM(D6:D12)</f>
        <v>8391907</v>
      </c>
      <c r="E13" s="41">
        <f>SUM(E6:E12)</f>
        <v>4612369</v>
      </c>
      <c r="F13" s="42">
        <f>E13/D13</f>
        <v>0.54962108135850407</v>
      </c>
      <c r="G13" s="41">
        <f>SUM(G6:G12)</f>
        <v>140993</v>
      </c>
      <c r="H13" s="42">
        <f t="shared" si="0"/>
        <v>1</v>
      </c>
      <c r="I13" s="42">
        <f>G13/D13</f>
        <v>1.6801067981330107E-2</v>
      </c>
      <c r="J13" s="41">
        <f>SUM(J6:J12)</f>
        <v>130177</v>
      </c>
      <c r="K13" s="44">
        <f>SUM(K6:K12)</f>
        <v>10816</v>
      </c>
    </row>
    <row r="14" spans="2:11" x14ac:dyDescent="0.2">
      <c r="C14" s="7"/>
      <c r="D14" s="4"/>
      <c r="E14" s="4"/>
    </row>
    <row r="15" spans="2:11" ht="14.25" customHeight="1" x14ac:dyDescent="0.2">
      <c r="B15" s="105" t="s">
        <v>155</v>
      </c>
      <c r="C15" s="105"/>
      <c r="D15" s="105"/>
      <c r="E15" s="105"/>
      <c r="F15" s="105"/>
      <c r="G15" s="105"/>
      <c r="H15" s="105"/>
      <c r="I15" s="105"/>
      <c r="J15" s="105"/>
      <c r="K15" s="105"/>
    </row>
    <row r="16" spans="2:11" ht="33.75" customHeight="1" x14ac:dyDescent="0.2">
      <c r="B16" s="109" t="s">
        <v>33</v>
      </c>
      <c r="C16" s="109"/>
      <c r="D16" s="109"/>
      <c r="E16" s="109"/>
      <c r="F16" s="109"/>
      <c r="G16" s="109"/>
      <c r="H16" s="109"/>
      <c r="I16" s="109"/>
      <c r="J16" s="109"/>
      <c r="K16" s="109"/>
    </row>
    <row r="17" spans="2:11" ht="30.75" customHeight="1" x14ac:dyDescent="0.2">
      <c r="B17" s="105" t="s">
        <v>156</v>
      </c>
      <c r="C17" s="105"/>
      <c r="D17" s="105"/>
      <c r="E17" s="105"/>
      <c r="F17" s="105"/>
      <c r="G17" s="105"/>
      <c r="H17" s="105"/>
      <c r="I17" s="105"/>
      <c r="J17" s="105"/>
      <c r="K17" s="105"/>
    </row>
    <row r="18" spans="2:11" ht="186.75" customHeight="1" x14ac:dyDescent="0.2">
      <c r="B18" s="106" t="s">
        <v>203</v>
      </c>
      <c r="C18" s="107"/>
      <c r="D18" s="107"/>
      <c r="E18" s="107"/>
      <c r="F18" s="107"/>
      <c r="G18" s="107"/>
      <c r="H18" s="107"/>
      <c r="I18" s="107"/>
      <c r="J18" s="107"/>
      <c r="K18" s="107"/>
    </row>
  </sheetData>
  <mergeCells count="11">
    <mergeCell ref="B18:K18"/>
    <mergeCell ref="G3:I3"/>
    <mergeCell ref="J3:K3"/>
    <mergeCell ref="B2:K2"/>
    <mergeCell ref="B15:K15"/>
    <mergeCell ref="B16:K16"/>
    <mergeCell ref="B3:B4"/>
    <mergeCell ref="C3:C4"/>
    <mergeCell ref="D3:D4"/>
    <mergeCell ref="E3:F3"/>
    <mergeCell ref="B17:K17"/>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8"/>
  <sheetViews>
    <sheetView zoomScaleNormal="100" workbookViewId="0">
      <selection activeCell="E21" sqref="E21"/>
    </sheetView>
  </sheetViews>
  <sheetFormatPr defaultRowHeight="12.75" x14ac:dyDescent="0.2"/>
  <cols>
    <col min="2" max="2" width="4.85546875" customWidth="1"/>
    <col min="3" max="3" width="18.28515625" customWidth="1"/>
    <col min="4" max="10" width="13.5703125" customWidth="1"/>
  </cols>
  <sheetData>
    <row r="1" spans="2:10" ht="13.5" thickBot="1" x14ac:dyDescent="0.25"/>
    <row r="2" spans="2:10" s="2" customFormat="1" ht="57.75" customHeight="1" x14ac:dyDescent="0.2">
      <c r="B2" s="101" t="s">
        <v>230</v>
      </c>
      <c r="C2" s="102"/>
      <c r="D2" s="102"/>
      <c r="E2" s="102"/>
      <c r="F2" s="102"/>
      <c r="G2" s="102"/>
      <c r="H2" s="102"/>
      <c r="I2" s="102"/>
      <c r="J2" s="103"/>
    </row>
    <row r="3" spans="2:10" s="19" customFormat="1" ht="12.75" customHeight="1" x14ac:dyDescent="0.2">
      <c r="B3" s="104" t="s">
        <v>51</v>
      </c>
      <c r="C3" s="99" t="s">
        <v>34</v>
      </c>
      <c r="D3" s="112" t="s">
        <v>163</v>
      </c>
      <c r="E3" s="112" t="s">
        <v>168</v>
      </c>
      <c r="F3" s="112" t="s">
        <v>174</v>
      </c>
      <c r="G3" s="112" t="s">
        <v>177</v>
      </c>
      <c r="H3" s="112" t="s">
        <v>181</v>
      </c>
      <c r="I3" s="112" t="s">
        <v>185</v>
      </c>
      <c r="J3" s="113" t="s">
        <v>192</v>
      </c>
    </row>
    <row r="4" spans="2:10" s="19" customFormat="1" ht="30" customHeight="1" x14ac:dyDescent="0.2">
      <c r="B4" s="104"/>
      <c r="C4" s="99"/>
      <c r="D4" s="99"/>
      <c r="E4" s="99"/>
      <c r="F4" s="99"/>
      <c r="G4" s="99"/>
      <c r="H4" s="99"/>
      <c r="I4" s="99"/>
      <c r="J4" s="108"/>
    </row>
    <row r="5" spans="2:10" ht="15" x14ac:dyDescent="0.25">
      <c r="B5" s="45">
        <f>k_total_tec_0725!B6</f>
        <v>1</v>
      </c>
      <c r="C5" s="46" t="str">
        <f>k_total_tec_0725!C6</f>
        <v>METROPOLITAN LIFE</v>
      </c>
      <c r="D5" s="47">
        <v>1148673</v>
      </c>
      <c r="E5" s="47">
        <v>1150126</v>
      </c>
      <c r="F5" s="47">
        <v>1150997</v>
      </c>
      <c r="G5" s="47">
        <v>1156036</v>
      </c>
      <c r="H5" s="47">
        <v>1157297</v>
      </c>
      <c r="I5" s="47">
        <v>1158676</v>
      </c>
      <c r="J5" s="50">
        <v>1159538</v>
      </c>
    </row>
    <row r="6" spans="2:10" ht="15" x14ac:dyDescent="0.25">
      <c r="B6" s="51">
        <f>k_total_tec_0725!B7</f>
        <v>2</v>
      </c>
      <c r="C6" s="46" t="str">
        <f>k_total_tec_0725!C7</f>
        <v>AZT VIITORUL TAU</v>
      </c>
      <c r="D6" s="47">
        <v>1698063</v>
      </c>
      <c r="E6" s="47">
        <v>1699079</v>
      </c>
      <c r="F6" s="47">
        <v>1699513</v>
      </c>
      <c r="G6" s="47">
        <v>1704259</v>
      </c>
      <c r="H6" s="47">
        <v>1705130</v>
      </c>
      <c r="I6" s="47">
        <v>1706135</v>
      </c>
      <c r="J6" s="50">
        <v>1706917</v>
      </c>
    </row>
    <row r="7" spans="2:10" ht="15" x14ac:dyDescent="0.25">
      <c r="B7" s="51">
        <f>k_total_tec_0725!B8</f>
        <v>3</v>
      </c>
      <c r="C7" s="52" t="str">
        <f>k_total_tec_0725!C8</f>
        <v>BCR</v>
      </c>
      <c r="D7" s="47">
        <v>802755</v>
      </c>
      <c r="E7" s="47">
        <v>804582</v>
      </c>
      <c r="F7" s="47">
        <v>805788</v>
      </c>
      <c r="G7" s="47">
        <v>811320</v>
      </c>
      <c r="H7" s="47">
        <v>813005</v>
      </c>
      <c r="I7" s="47">
        <v>814742</v>
      </c>
      <c r="J7" s="50">
        <v>816138</v>
      </c>
    </row>
    <row r="8" spans="2:10" ht="15" x14ac:dyDescent="0.25">
      <c r="B8" s="51">
        <f>k_total_tec_0725!B9</f>
        <v>4</v>
      </c>
      <c r="C8" s="52" t="str">
        <f>k_total_tec_0725!C9</f>
        <v>BRD</v>
      </c>
      <c r="D8" s="47">
        <v>591313</v>
      </c>
      <c r="E8" s="47">
        <v>592975</v>
      </c>
      <c r="F8" s="47">
        <v>594076</v>
      </c>
      <c r="G8" s="47">
        <v>599513</v>
      </c>
      <c r="H8" s="47">
        <v>601085</v>
      </c>
      <c r="I8" s="47">
        <v>602757</v>
      </c>
      <c r="J8" s="50">
        <v>604286</v>
      </c>
    </row>
    <row r="9" spans="2:10" ht="15" x14ac:dyDescent="0.25">
      <c r="B9" s="51">
        <f>k_total_tec_0725!B10</f>
        <v>5</v>
      </c>
      <c r="C9" s="52" t="str">
        <f>k_total_tec_0725!C10</f>
        <v>VITAL</v>
      </c>
      <c r="D9" s="47">
        <v>1058684</v>
      </c>
      <c r="E9" s="47">
        <v>1060148</v>
      </c>
      <c r="F9" s="47">
        <v>1060976</v>
      </c>
      <c r="G9" s="47">
        <v>1066138</v>
      </c>
      <c r="H9" s="47">
        <v>1067367</v>
      </c>
      <c r="I9" s="47">
        <v>1068699</v>
      </c>
      <c r="J9" s="50">
        <v>1069925</v>
      </c>
    </row>
    <row r="10" spans="2:10" ht="15" x14ac:dyDescent="0.25">
      <c r="B10" s="51">
        <f>k_total_tec_0725!B11</f>
        <v>6</v>
      </c>
      <c r="C10" s="52" t="str">
        <f>k_total_tec_0725!C11</f>
        <v>ARIPI</v>
      </c>
      <c r="D10" s="47">
        <v>897905</v>
      </c>
      <c r="E10" s="47">
        <v>899444</v>
      </c>
      <c r="F10" s="47">
        <v>900378</v>
      </c>
      <c r="G10" s="47">
        <v>905630</v>
      </c>
      <c r="H10" s="47">
        <v>907022</v>
      </c>
      <c r="I10" s="47">
        <v>908543</v>
      </c>
      <c r="J10" s="50">
        <v>909873</v>
      </c>
    </row>
    <row r="11" spans="2:10" ht="15" x14ac:dyDescent="0.25">
      <c r="B11" s="51">
        <f>k_total_tec_0725!B12</f>
        <v>7</v>
      </c>
      <c r="C11" s="52" t="str">
        <f>k_total_tec_0725!C12</f>
        <v>NN</v>
      </c>
      <c r="D11" s="47">
        <v>2117387</v>
      </c>
      <c r="E11" s="47">
        <v>2118415</v>
      </c>
      <c r="F11" s="47">
        <v>2118757</v>
      </c>
      <c r="G11" s="47">
        <v>2123344</v>
      </c>
      <c r="H11" s="47">
        <v>2124107</v>
      </c>
      <c r="I11" s="47">
        <v>2124923</v>
      </c>
      <c r="J11" s="50">
        <v>2125230</v>
      </c>
    </row>
    <row r="12" spans="2:10" ht="15.75" thickBot="1" x14ac:dyDescent="0.3">
      <c r="B12" s="110" t="s">
        <v>49</v>
      </c>
      <c r="C12" s="111"/>
      <c r="D12" s="54">
        <f t="shared" ref="D12:J12" si="0">SUM(D5:D11)</f>
        <v>8314780</v>
      </c>
      <c r="E12" s="54">
        <f t="shared" si="0"/>
        <v>8324769</v>
      </c>
      <c r="F12" s="54">
        <f t="shared" si="0"/>
        <v>8330485</v>
      </c>
      <c r="G12" s="54">
        <f t="shared" si="0"/>
        <v>8366240</v>
      </c>
      <c r="H12" s="54">
        <f t="shared" si="0"/>
        <v>8375013</v>
      </c>
      <c r="I12" s="54">
        <f t="shared" si="0"/>
        <v>8384475</v>
      </c>
      <c r="J12" s="55">
        <f t="shared" si="0"/>
        <v>8391907</v>
      </c>
    </row>
    <row r="17" spans="3:3" ht="18" x14ac:dyDescent="0.25">
      <c r="C17" s="1"/>
    </row>
    <row r="18" spans="3:3" ht="18" x14ac:dyDescent="0.25">
      <c r="C18" s="1"/>
    </row>
  </sheetData>
  <mergeCells count="11">
    <mergeCell ref="B2:J2"/>
    <mergeCell ref="J3:J4"/>
    <mergeCell ref="H3:H4"/>
    <mergeCell ref="I3:I4"/>
    <mergeCell ref="G3:G4"/>
    <mergeCell ref="C3:C4"/>
    <mergeCell ref="B12:C12"/>
    <mergeCell ref="B3:B4"/>
    <mergeCell ref="F3:F4"/>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4"/>
  <sheetViews>
    <sheetView zoomScaleNormal="100" workbookViewId="0">
      <selection activeCell="D20" sqref="D20"/>
    </sheetView>
  </sheetViews>
  <sheetFormatPr defaultRowHeight="12.75" x14ac:dyDescent="0.2"/>
  <cols>
    <col min="2" max="2" width="5.28515625" customWidth="1"/>
    <col min="3" max="3" width="19" customWidth="1"/>
    <col min="4" max="10" width="17.5703125" style="19" customWidth="1"/>
    <col min="11" max="11" width="15.85546875" customWidth="1"/>
    <col min="14" max="14" width="11.140625" bestFit="1" customWidth="1"/>
    <col min="17" max="17" width="16.7109375" customWidth="1"/>
  </cols>
  <sheetData>
    <row r="1" spans="2:17" ht="13.5" thickBot="1" x14ac:dyDescent="0.25"/>
    <row r="2" spans="2:17" ht="56.25" customHeight="1" x14ac:dyDescent="0.2">
      <c r="B2" s="101" t="s">
        <v>207</v>
      </c>
      <c r="C2" s="102"/>
      <c r="D2" s="102"/>
      <c r="E2" s="102"/>
      <c r="F2" s="102"/>
      <c r="G2" s="102"/>
      <c r="H2" s="102"/>
      <c r="I2" s="102"/>
      <c r="J2" s="102"/>
      <c r="K2" s="103"/>
    </row>
    <row r="3" spans="2:17" s="5" customFormat="1" ht="21" customHeight="1" x14ac:dyDescent="0.2">
      <c r="B3" s="104" t="s">
        <v>51</v>
      </c>
      <c r="C3" s="99" t="s">
        <v>34</v>
      </c>
      <c r="D3" s="114" t="s">
        <v>164</v>
      </c>
      <c r="E3" s="114" t="s">
        <v>169</v>
      </c>
      <c r="F3" s="114" t="s">
        <v>174</v>
      </c>
      <c r="G3" s="114" t="s">
        <v>177</v>
      </c>
      <c r="H3" s="114" t="s">
        <v>181</v>
      </c>
      <c r="I3" s="114" t="s">
        <v>185</v>
      </c>
      <c r="J3" s="114" t="s">
        <v>192</v>
      </c>
      <c r="K3" s="108" t="s">
        <v>49</v>
      </c>
    </row>
    <row r="4" spans="2:17" x14ac:dyDescent="0.2">
      <c r="B4" s="104"/>
      <c r="C4" s="99"/>
      <c r="D4" s="114"/>
      <c r="E4" s="114"/>
      <c r="F4" s="114"/>
      <c r="G4" s="114"/>
      <c r="H4" s="114"/>
      <c r="I4" s="114"/>
      <c r="J4" s="114"/>
      <c r="K4" s="108"/>
    </row>
    <row r="5" spans="2:17" s="8" customFormat="1" ht="36.75" customHeight="1" x14ac:dyDescent="0.2">
      <c r="B5" s="104"/>
      <c r="C5" s="99"/>
      <c r="D5" s="56" t="s">
        <v>208</v>
      </c>
      <c r="E5" s="56" t="s">
        <v>209</v>
      </c>
      <c r="F5" s="56" t="s">
        <v>210</v>
      </c>
      <c r="G5" s="56" t="s">
        <v>211</v>
      </c>
      <c r="H5" s="56" t="s">
        <v>212</v>
      </c>
      <c r="I5" s="56" t="s">
        <v>213</v>
      </c>
      <c r="J5" s="56" t="s">
        <v>214</v>
      </c>
      <c r="K5" s="108"/>
    </row>
    <row r="6" spans="2:17" ht="15.75" x14ac:dyDescent="0.25">
      <c r="B6" s="45">
        <f>k_total_tec_0725!B6</f>
        <v>1</v>
      </c>
      <c r="C6" s="46" t="str">
        <f>k_total_tec_0725!C6</f>
        <v>METROPOLITAN LIFE</v>
      </c>
      <c r="D6" s="47">
        <v>51045520.954715312</v>
      </c>
      <c r="E6" s="47">
        <v>51095193.771973886</v>
      </c>
      <c r="F6" s="47">
        <v>53370072.110203199</v>
      </c>
      <c r="G6" s="47">
        <v>53328694.485842027</v>
      </c>
      <c r="H6" s="47">
        <v>54334665.12929675</v>
      </c>
      <c r="I6" s="47">
        <v>52669058.274689652</v>
      </c>
      <c r="J6" s="47">
        <v>51951875.332873069</v>
      </c>
      <c r="K6" s="50">
        <f t="shared" ref="K6:K12" si="0">SUM(D6:J6)</f>
        <v>367795080.05959386</v>
      </c>
      <c r="Q6" s="22"/>
    </row>
    <row r="7" spans="2:17" ht="15.75" x14ac:dyDescent="0.25">
      <c r="B7" s="45">
        <f>k_total_tec_0725!B7</f>
        <v>2</v>
      </c>
      <c r="C7" s="46" t="str">
        <f>k_total_tec_0725!C7</f>
        <v>AZT VIITORUL TAU</v>
      </c>
      <c r="D7" s="47">
        <v>74377137.059508979</v>
      </c>
      <c r="E7" s="47">
        <v>74799652.636865899</v>
      </c>
      <c r="F7" s="47">
        <v>77139798.169811696</v>
      </c>
      <c r="G7" s="47">
        <v>77142500.149031296</v>
      </c>
      <c r="H7" s="47">
        <v>79028228.279722482</v>
      </c>
      <c r="I7" s="47">
        <v>76489600.695817187</v>
      </c>
      <c r="J7" s="47">
        <v>75537406.844856501</v>
      </c>
      <c r="K7" s="50">
        <f t="shared" si="0"/>
        <v>534514323.83561403</v>
      </c>
      <c r="Q7" s="22"/>
    </row>
    <row r="8" spans="2:17" ht="15.75" x14ac:dyDescent="0.25">
      <c r="B8" s="45">
        <f>k_total_tec_0725!B8</f>
        <v>3</v>
      </c>
      <c r="C8" s="52" t="str">
        <f>k_total_tec_0725!C8</f>
        <v>BCR</v>
      </c>
      <c r="D8" s="47">
        <v>31072580.664604008</v>
      </c>
      <c r="E8" s="47">
        <v>31181910.79859367</v>
      </c>
      <c r="F8" s="47">
        <v>32319257.147336036</v>
      </c>
      <c r="G8" s="47">
        <v>33117881.967213117</v>
      </c>
      <c r="H8" s="47">
        <v>33558107.852412492</v>
      </c>
      <c r="I8" s="47">
        <v>32557746.105795842</v>
      </c>
      <c r="J8" s="47">
        <v>32223167.176250126</v>
      </c>
      <c r="K8" s="50">
        <f t="shared" si="0"/>
        <v>226030651.71220529</v>
      </c>
      <c r="Q8" s="22"/>
    </row>
    <row r="9" spans="2:17" ht="15.75" x14ac:dyDescent="0.25">
      <c r="B9" s="45">
        <f>k_total_tec_0725!B9</f>
        <v>4</v>
      </c>
      <c r="C9" s="52" t="str">
        <f>k_total_tec_0725!C9</f>
        <v>BRD</v>
      </c>
      <c r="D9" s="47">
        <v>21881921.886928916</v>
      </c>
      <c r="E9" s="47">
        <v>21936194.274234053</v>
      </c>
      <c r="F9" s="47">
        <v>23028422.785256598</v>
      </c>
      <c r="G9" s="47">
        <v>23153733.730750125</v>
      </c>
      <c r="H9" s="47">
        <v>23755593.85840429</v>
      </c>
      <c r="I9" s="47">
        <v>23003785.28504784</v>
      </c>
      <c r="J9" s="47">
        <v>22848540.48722754</v>
      </c>
      <c r="K9" s="50">
        <f t="shared" si="0"/>
        <v>159608192.30784935</v>
      </c>
      <c r="Q9" s="22"/>
    </row>
    <row r="10" spans="2:17" ht="15.75" x14ac:dyDescent="0.25">
      <c r="B10" s="45">
        <f>k_total_tec_0725!B10</f>
        <v>5</v>
      </c>
      <c r="C10" s="52" t="str">
        <f>k_total_tec_0725!C10</f>
        <v>VITAL</v>
      </c>
      <c r="D10" s="47">
        <v>40950140.63567324</v>
      </c>
      <c r="E10" s="47">
        <v>41112457.6594676</v>
      </c>
      <c r="F10" s="47">
        <v>42782360.825348303</v>
      </c>
      <c r="G10" s="47">
        <v>42801476.999503233</v>
      </c>
      <c r="H10" s="47">
        <v>43660003.350678019</v>
      </c>
      <c r="I10" s="47">
        <v>42470982.05107931</v>
      </c>
      <c r="J10" s="47">
        <v>42091912.02288194</v>
      </c>
      <c r="K10" s="50">
        <f t="shared" si="0"/>
        <v>295869333.54463166</v>
      </c>
      <c r="Q10" s="22"/>
    </row>
    <row r="11" spans="2:17" ht="15.75" x14ac:dyDescent="0.25">
      <c r="B11" s="45">
        <f>k_total_tec_0725!B11</f>
        <v>6</v>
      </c>
      <c r="C11" s="52" t="str">
        <f>k_total_tec_0725!C11</f>
        <v>ARIPI</v>
      </c>
      <c r="D11" s="47">
        <v>36147444.850725278</v>
      </c>
      <c r="E11" s="47">
        <v>36079624.711200401</v>
      </c>
      <c r="F11" s="47">
        <v>37401950.110712677</v>
      </c>
      <c r="G11" s="47">
        <v>37775740.685543969</v>
      </c>
      <c r="H11" s="47">
        <v>38610695.561337121</v>
      </c>
      <c r="I11" s="47">
        <v>37406623.902901873</v>
      </c>
      <c r="J11" s="47">
        <v>37048972.679751456</v>
      </c>
      <c r="K11" s="50">
        <f t="shared" si="0"/>
        <v>260471052.50217277</v>
      </c>
      <c r="Q11" s="22"/>
    </row>
    <row r="12" spans="2:17" ht="15.75" x14ac:dyDescent="0.25">
      <c r="B12" s="45">
        <f>k_total_tec_0725!B12</f>
        <v>7</v>
      </c>
      <c r="C12" s="52" t="str">
        <f>k_total_tec_0725!C12</f>
        <v>NN</v>
      </c>
      <c r="D12" s="47">
        <v>110916409.57126209</v>
      </c>
      <c r="E12" s="47">
        <v>111276400.40180814</v>
      </c>
      <c r="F12" s="47">
        <v>116821343.05253464</v>
      </c>
      <c r="G12" s="47">
        <v>115809825.93144561</v>
      </c>
      <c r="H12" s="47">
        <v>116961530.66855882</v>
      </c>
      <c r="I12" s="47">
        <v>113614560.76539892</v>
      </c>
      <c r="J12" s="47">
        <v>111969175.06657462</v>
      </c>
      <c r="K12" s="50">
        <f t="shared" si="0"/>
        <v>797369245.45758271</v>
      </c>
      <c r="Q12" s="22"/>
    </row>
    <row r="13" spans="2:17" ht="15.75" thickBot="1" x14ac:dyDescent="0.3">
      <c r="B13" s="110" t="s">
        <v>49</v>
      </c>
      <c r="C13" s="111"/>
      <c r="D13" s="41">
        <f t="shared" ref="D13:K13" si="1">SUM(D6:D12)</f>
        <v>366391155.62341785</v>
      </c>
      <c r="E13" s="41">
        <f t="shared" si="1"/>
        <v>367481434.25414366</v>
      </c>
      <c r="F13" s="41">
        <f t="shared" si="1"/>
        <v>382863204.20120311</v>
      </c>
      <c r="G13" s="41">
        <f t="shared" si="1"/>
        <v>383129853.94932938</v>
      </c>
      <c r="H13" s="41">
        <f t="shared" si="1"/>
        <v>389908824.70041001</v>
      </c>
      <c r="I13" s="41">
        <f t="shared" si="1"/>
        <v>378212357.08073062</v>
      </c>
      <c r="J13" s="41">
        <f t="shared" si="1"/>
        <v>373671049.61041528</v>
      </c>
      <c r="K13" s="44">
        <f t="shared" si="1"/>
        <v>2641657879.4196501</v>
      </c>
      <c r="Q13" s="23"/>
    </row>
    <row r="24" spans="4:11" x14ac:dyDescent="0.2">
      <c r="D24" s="30"/>
      <c r="E24" s="30"/>
      <c r="F24" s="30"/>
      <c r="G24" s="30"/>
      <c r="H24" s="30"/>
      <c r="I24" s="30"/>
      <c r="J24" s="30"/>
      <c r="K24" s="4"/>
    </row>
  </sheetData>
  <mergeCells count="12">
    <mergeCell ref="B2:K2"/>
    <mergeCell ref="K3:K5"/>
    <mergeCell ref="B3:B5"/>
    <mergeCell ref="B13:C13"/>
    <mergeCell ref="C3:C5"/>
    <mergeCell ref="G3:G4"/>
    <mergeCell ref="D3:D4"/>
    <mergeCell ref="J3:J4"/>
    <mergeCell ref="H3:H4"/>
    <mergeCell ref="F3:F4"/>
    <mergeCell ref="E3:E4"/>
    <mergeCell ref="I3:I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7"/>
  <sheetViews>
    <sheetView workbookViewId="0">
      <selection activeCell="K20" sqref="K20"/>
    </sheetView>
  </sheetViews>
  <sheetFormatPr defaultRowHeight="12.75" x14ac:dyDescent="0.2"/>
  <cols>
    <col min="2" max="2" width="10.42578125" bestFit="1" customWidth="1"/>
    <col min="3" max="9" width="14.28515625" bestFit="1" customWidth="1"/>
  </cols>
  <sheetData>
    <row r="1" spans="2:11" ht="13.5" thickBot="1" x14ac:dyDescent="0.25"/>
    <row r="2" spans="2:11" ht="25.5" x14ac:dyDescent="0.2">
      <c r="B2" s="57"/>
      <c r="C2" s="59" t="s">
        <v>166</v>
      </c>
      <c r="D2" s="59" t="s">
        <v>172</v>
      </c>
      <c r="E2" s="59" t="s">
        <v>173</v>
      </c>
      <c r="F2" s="59" t="s">
        <v>178</v>
      </c>
      <c r="G2" s="59" t="s">
        <v>183</v>
      </c>
      <c r="H2" s="59" t="s">
        <v>186</v>
      </c>
      <c r="I2" s="60" t="s">
        <v>199</v>
      </c>
    </row>
    <row r="3" spans="2:11" ht="15" x14ac:dyDescent="0.25">
      <c r="B3" s="63" t="s">
        <v>157</v>
      </c>
      <c r="C3" s="47">
        <v>366391156</v>
      </c>
      <c r="D3" s="47">
        <v>367481434</v>
      </c>
      <c r="E3" s="47">
        <v>382863204</v>
      </c>
      <c r="F3" s="47">
        <v>383129854</v>
      </c>
      <c r="G3" s="47">
        <v>389908825</v>
      </c>
      <c r="H3" s="47">
        <v>378212357.08073062</v>
      </c>
      <c r="I3" s="50">
        <v>373671050</v>
      </c>
    </row>
    <row r="4" spans="2:11" ht="15" hidden="1" x14ac:dyDescent="0.25">
      <c r="B4" s="63"/>
      <c r="C4" s="64"/>
      <c r="D4" s="64"/>
      <c r="E4" s="64"/>
      <c r="F4" s="64"/>
      <c r="G4" s="64"/>
      <c r="H4" s="64"/>
      <c r="I4" s="65"/>
    </row>
    <row r="5" spans="2:11" ht="15" x14ac:dyDescent="0.25">
      <c r="B5" s="63" t="s">
        <v>158</v>
      </c>
      <c r="C5" s="47">
        <v>1823675338</v>
      </c>
      <c r="D5" s="47">
        <v>1829138839</v>
      </c>
      <c r="E5" s="47">
        <v>1953865790</v>
      </c>
      <c r="F5" s="47">
        <v>1928100990</v>
      </c>
      <c r="G5" s="47">
        <v>1978241413</v>
      </c>
      <c r="H5" s="47">
        <v>1913300672</v>
      </c>
      <c r="I5" s="50">
        <v>1894325386</v>
      </c>
    </row>
    <row r="6" spans="2:11" ht="15" x14ac:dyDescent="0.25">
      <c r="B6" s="63" t="s">
        <v>159</v>
      </c>
      <c r="C6" s="66">
        <v>4.9774000000000003</v>
      </c>
      <c r="D6" s="66">
        <v>4.9775</v>
      </c>
      <c r="E6" s="66">
        <v>5.1032999999999999</v>
      </c>
      <c r="F6" s="66">
        <v>5.0324999999999998</v>
      </c>
      <c r="G6" s="66">
        <v>5.0735999999999999</v>
      </c>
      <c r="H6" s="66">
        <v>5.0587999999999997</v>
      </c>
      <c r="I6" s="67">
        <v>5.0694999999999997</v>
      </c>
    </row>
    <row r="7" spans="2:11" ht="39" thickBot="1" x14ac:dyDescent="0.25">
      <c r="B7" s="58"/>
      <c r="C7" s="61" t="s">
        <v>167</v>
      </c>
      <c r="D7" s="61" t="s">
        <v>171</v>
      </c>
      <c r="E7" s="61" t="s">
        <v>176</v>
      </c>
      <c r="F7" s="61" t="s">
        <v>180</v>
      </c>
      <c r="G7" s="61" t="s">
        <v>184</v>
      </c>
      <c r="H7" s="61" t="s">
        <v>187</v>
      </c>
      <c r="I7" s="62" t="s">
        <v>200</v>
      </c>
      <c r="K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9"/>
  <sheetViews>
    <sheetView zoomScaleNormal="100" workbookViewId="0">
      <selection activeCell="G30" sqref="G30"/>
    </sheetView>
  </sheetViews>
  <sheetFormatPr defaultRowHeight="12.75" x14ac:dyDescent="0.2"/>
  <cols>
    <col min="2" max="2" width="5.28515625" customWidth="1"/>
    <col min="3" max="3" width="17.85546875" customWidth="1"/>
    <col min="4" max="10" width="16.85546875" customWidth="1"/>
  </cols>
  <sheetData>
    <row r="1" spans="2:10" ht="13.5" thickBot="1" x14ac:dyDescent="0.25"/>
    <row r="2" spans="2:10" s="2" customFormat="1" ht="47.25" customHeight="1" x14ac:dyDescent="0.2">
      <c r="B2" s="101" t="s">
        <v>215</v>
      </c>
      <c r="C2" s="102"/>
      <c r="D2" s="102"/>
      <c r="E2" s="102"/>
      <c r="F2" s="102"/>
      <c r="G2" s="102"/>
      <c r="H2" s="102"/>
      <c r="I2" s="102"/>
      <c r="J2" s="103"/>
    </row>
    <row r="3" spans="2:10" ht="12.75" customHeight="1" x14ac:dyDescent="0.2">
      <c r="B3" s="104" t="s">
        <v>51</v>
      </c>
      <c r="C3" s="99" t="s">
        <v>50</v>
      </c>
      <c r="D3" s="112" t="s">
        <v>163</v>
      </c>
      <c r="E3" s="112" t="s">
        <v>168</v>
      </c>
      <c r="F3" s="112" t="s">
        <v>174</v>
      </c>
      <c r="G3" s="112" t="s">
        <v>177</v>
      </c>
      <c r="H3" s="112" t="s">
        <v>181</v>
      </c>
      <c r="I3" s="112" t="s">
        <v>185</v>
      </c>
      <c r="J3" s="113" t="s">
        <v>192</v>
      </c>
    </row>
    <row r="4" spans="2:10" ht="21.75" customHeight="1" x14ac:dyDescent="0.2">
      <c r="B4" s="104"/>
      <c r="C4" s="99"/>
      <c r="D4" s="99"/>
      <c r="E4" s="99"/>
      <c r="F4" s="99"/>
      <c r="G4" s="99"/>
      <c r="H4" s="99"/>
      <c r="I4" s="99"/>
      <c r="J4" s="108"/>
    </row>
    <row r="5" spans="2:10" ht="25.5" x14ac:dyDescent="0.2">
      <c r="B5" s="104"/>
      <c r="C5" s="99"/>
      <c r="D5" s="56" t="s">
        <v>216</v>
      </c>
      <c r="E5" s="56" t="s">
        <v>217</v>
      </c>
      <c r="F5" s="56" t="s">
        <v>218</v>
      </c>
      <c r="G5" s="56" t="s">
        <v>219</v>
      </c>
      <c r="H5" s="56" t="s">
        <v>220</v>
      </c>
      <c r="I5" s="56" t="s">
        <v>221</v>
      </c>
      <c r="J5" s="68" t="s">
        <v>222</v>
      </c>
    </row>
    <row r="6" spans="2:10" ht="15" x14ac:dyDescent="0.25">
      <c r="B6" s="45">
        <f>k_total_tec_0725!B6</f>
        <v>1</v>
      </c>
      <c r="C6" s="46" t="str">
        <f>k_total_tec_0725!C6</f>
        <v>METROPOLITAN LIFE</v>
      </c>
      <c r="D6" s="71">
        <f>sume_euro_0725!D6/evolutie_rp_0725!D5</f>
        <v>44.43868790745087</v>
      </c>
      <c r="E6" s="71">
        <f>sume_euro_0725!E6/evolutie_rp_0725!E5</f>
        <v>44.42573576458048</v>
      </c>
      <c r="F6" s="71">
        <f>sume_euro_0725!F6/evolutie_rp_0725!F5</f>
        <v>46.3685588322152</v>
      </c>
      <c r="G6" s="71">
        <f>sume_euro_0725!G6/evolutie_rp_0725!G5</f>
        <v>46.130652060871832</v>
      </c>
      <c r="H6" s="71">
        <f>sume_euro_0725!H6/evolutie_rp_0725!H5</f>
        <v>46.949629290749698</v>
      </c>
      <c r="I6" s="71">
        <f>sume_euro_0725!I6/evolutie_rp_0725!I5</f>
        <v>45.456243397368766</v>
      </c>
      <c r="J6" s="72">
        <f>sume_euro_0725!J6/evolutie_rp_0725!J5</f>
        <v>44.803943754213378</v>
      </c>
    </row>
    <row r="7" spans="2:10" ht="15" x14ac:dyDescent="0.25">
      <c r="B7" s="51">
        <f>k_total_tec_0725!B7</f>
        <v>2</v>
      </c>
      <c r="C7" s="46" t="str">
        <f>k_total_tec_0725!C7</f>
        <v>AZT VIITORUL TAU</v>
      </c>
      <c r="D7" s="71">
        <f>sume_euro_0725!D7/evolutie_rp_0725!D6</f>
        <v>43.801164656145843</v>
      </c>
      <c r="E7" s="71">
        <f>sume_euro_0725!E7/evolutie_rp_0725!E6</f>
        <v>44.023646126440205</v>
      </c>
      <c r="F7" s="71">
        <f>sume_euro_0725!F7/evolutie_rp_0725!F6</f>
        <v>45.389354579701184</v>
      </c>
      <c r="G7" s="71">
        <f>sume_euro_0725!G7/evolutie_rp_0725!G6</f>
        <v>45.264540277640485</v>
      </c>
      <c r="H7" s="71">
        <f>sume_euro_0725!H7/evolutie_rp_0725!H6</f>
        <v>46.347333211967701</v>
      </c>
      <c r="I7" s="71">
        <f>sume_euro_0725!I7/evolutie_rp_0725!I6</f>
        <v>44.832091655008064</v>
      </c>
      <c r="J7" s="72">
        <f>sume_euro_0725!J7/evolutie_rp_0725!J6</f>
        <v>44.253708203068165</v>
      </c>
    </row>
    <row r="8" spans="2:10" ht="15" x14ac:dyDescent="0.25">
      <c r="B8" s="51">
        <f>k_total_tec_0725!B8</f>
        <v>3</v>
      </c>
      <c r="C8" s="52" t="str">
        <f>k_total_tec_0725!C8</f>
        <v>BCR</v>
      </c>
      <c r="D8" s="71">
        <f>sume_euro_0725!D8/evolutie_rp_0725!D7</f>
        <v>38.70742712858096</v>
      </c>
      <c r="E8" s="71">
        <f>sume_euro_0725!E8/evolutie_rp_0725!E7</f>
        <v>38.755416848243769</v>
      </c>
      <c r="F8" s="71">
        <f>sume_euro_0725!F8/evolutie_rp_0725!F7</f>
        <v>40.108883660883549</v>
      </c>
      <c r="G8" s="71">
        <f>sume_euro_0725!G8/evolutie_rp_0725!G7</f>
        <v>40.81975295470729</v>
      </c>
      <c r="H8" s="71">
        <f>sume_euro_0725!H8/evolutie_rp_0725!H7</f>
        <v>41.276631573498925</v>
      </c>
      <c r="I8" s="71">
        <f>sume_euro_0725!I8/evolutie_rp_0725!I7</f>
        <v>39.960804899950958</v>
      </c>
      <c r="J8" s="72">
        <f>sume_euro_0725!J8/evolutie_rp_0725!J7</f>
        <v>39.482498273882754</v>
      </c>
    </row>
    <row r="9" spans="2:10" ht="15" x14ac:dyDescent="0.25">
      <c r="B9" s="51">
        <f>k_total_tec_0725!B9</f>
        <v>4</v>
      </c>
      <c r="C9" s="52" t="str">
        <f>k_total_tec_0725!C9</f>
        <v>BRD</v>
      </c>
      <c r="D9" s="71">
        <f>sume_euro_0725!D9/evolutie_rp_0725!D8</f>
        <v>37.005649946693062</v>
      </c>
      <c r="E9" s="71">
        <f>sume_euro_0725!E9/evolutie_rp_0725!E8</f>
        <v>36.993455498518578</v>
      </c>
      <c r="F9" s="71">
        <f>sume_euro_0725!F9/evolutie_rp_0725!F8</f>
        <v>38.763428896734759</v>
      </c>
      <c r="G9" s="71">
        <f>sume_euro_0725!G9/evolutie_rp_0725!G8</f>
        <v>38.620903517938935</v>
      </c>
      <c r="H9" s="71">
        <f>sume_euro_0725!H9/evolutie_rp_0725!H8</f>
        <v>39.521188947327403</v>
      </c>
      <c r="I9" s="71">
        <f>sume_euro_0725!I9/evolutie_rp_0725!I8</f>
        <v>38.164277287609835</v>
      </c>
      <c r="J9" s="72">
        <f>sume_euro_0725!J9/evolutie_rp_0725!J8</f>
        <v>37.810805623872703</v>
      </c>
    </row>
    <row r="10" spans="2:10" ht="15" x14ac:dyDescent="0.25">
      <c r="B10" s="51">
        <f>k_total_tec_0725!B10</f>
        <v>5</v>
      </c>
      <c r="C10" s="52" t="str">
        <f>k_total_tec_0725!C10</f>
        <v>VITAL</v>
      </c>
      <c r="D10" s="71">
        <f>sume_euro_0725!D10/evolutie_rp_0725!D9</f>
        <v>38.680230017335901</v>
      </c>
      <c r="E10" s="71">
        <f>sume_euro_0725!E10/evolutie_rp_0725!E9</f>
        <v>38.779922859324927</v>
      </c>
      <c r="F10" s="71">
        <f>sume_euro_0725!F10/evolutie_rp_0725!F9</f>
        <v>40.323589624410261</v>
      </c>
      <c r="G10" s="71">
        <f>sume_euro_0725!G10/evolutie_rp_0725!G9</f>
        <v>40.146282188143779</v>
      </c>
      <c r="H10" s="71">
        <f>sume_euro_0725!H10/evolutie_rp_0725!H9</f>
        <v>40.904396848204996</v>
      </c>
      <c r="I10" s="71">
        <f>sume_euro_0725!I10/evolutie_rp_0725!I9</f>
        <v>39.740826978484407</v>
      </c>
      <c r="J10" s="72">
        <f>sume_euro_0725!J10/evolutie_rp_0725!J9</f>
        <v>39.340993081647724</v>
      </c>
    </row>
    <row r="11" spans="2:10" ht="15" x14ac:dyDescent="0.25">
      <c r="B11" s="51">
        <f>k_total_tec_0725!B11</f>
        <v>6</v>
      </c>
      <c r="C11" s="52" t="str">
        <f>k_total_tec_0725!C11</f>
        <v>ARIPI</v>
      </c>
      <c r="D11" s="71">
        <f>sume_euro_0725!D11/evolutie_rp_0725!D10</f>
        <v>40.25753821476134</v>
      </c>
      <c r="E11" s="71">
        <f>sume_euro_0725!E11/evolutie_rp_0725!E10</f>
        <v>40.113252977617726</v>
      </c>
      <c r="F11" s="71">
        <f>sume_euro_0725!F11/evolutie_rp_0725!F10</f>
        <v>41.540275429555898</v>
      </c>
      <c r="G11" s="71">
        <f>sume_euro_0725!G11/evolutie_rp_0725!G10</f>
        <v>41.712112767403873</v>
      </c>
      <c r="H11" s="71">
        <f>sume_euro_0725!H11/evolutie_rp_0725!H10</f>
        <v>42.56864283483435</v>
      </c>
      <c r="I11" s="71">
        <f>sume_euro_0725!I11/evolutie_rp_0725!I10</f>
        <v>41.172100718294978</v>
      </c>
      <c r="J11" s="72">
        <f>sume_euro_0725!J11/evolutie_rp_0725!J10</f>
        <v>40.718839530078874</v>
      </c>
    </row>
    <row r="12" spans="2:10" ht="15" x14ac:dyDescent="0.25">
      <c r="B12" s="51">
        <f>k_total_tec_0725!B12</f>
        <v>7</v>
      </c>
      <c r="C12" s="52" t="str">
        <f>k_total_tec_0725!C12</f>
        <v>NN</v>
      </c>
      <c r="D12" s="71">
        <f>sume_euro_0725!D12/evolutie_rp_0725!D11</f>
        <v>52.383626408994715</v>
      </c>
      <c r="E12" s="71">
        <f>sume_euro_0725!E12/evolutie_rp_0725!E11</f>
        <v>52.528140332186162</v>
      </c>
      <c r="F12" s="71">
        <f>sume_euro_0725!F12/evolutie_rp_0725!F11</f>
        <v>55.136734912278584</v>
      </c>
      <c r="G12" s="71">
        <f>sume_euro_0725!G12/evolutie_rp_0725!G11</f>
        <v>54.541245286418786</v>
      </c>
      <c r="H12" s="71">
        <f>sume_euro_0725!H12/evolutie_rp_0725!H11</f>
        <v>55.063860092056956</v>
      </c>
      <c r="I12" s="71">
        <f>sume_euro_0725!I12/evolutie_rp_0725!I11</f>
        <v>53.467613068990694</v>
      </c>
      <c r="J12" s="72">
        <f>sume_euro_0725!J12/evolutie_rp_0725!J11</f>
        <v>52.685674052490612</v>
      </c>
    </row>
    <row r="13" spans="2:10" ht="15.75" thickBot="1" x14ac:dyDescent="0.3">
      <c r="B13" s="110" t="s">
        <v>49</v>
      </c>
      <c r="C13" s="111"/>
      <c r="D13" s="69">
        <f>sume_euro_0725!D13/evolutie_rp_0725!D12</f>
        <v>44.065045091201192</v>
      </c>
      <c r="E13" s="69">
        <f>sume_euro_0725!E13/evolutie_rp_0725!E12</f>
        <v>44.143138897204672</v>
      </c>
      <c r="F13" s="69">
        <f>sume_euro_0725!F13/evolutie_rp_0725!F12</f>
        <v>45.959293390625291</v>
      </c>
      <c r="G13" s="69">
        <f>sume_euro_0725!G13/evolutie_rp_0725!G12</f>
        <v>45.794748172336604</v>
      </c>
      <c r="H13" s="69">
        <f>sume_euro_0725!H13/evolutie_rp_0725!H12</f>
        <v>46.556205309819816</v>
      </c>
      <c r="I13" s="69">
        <f>sume_euro_0725!I13/evolutie_rp_0725!I12</f>
        <v>45.108651058143842</v>
      </c>
      <c r="J13" s="70">
        <f>sume_euro_0725!J13/evolutie_rp_0725!J12</f>
        <v>44.527548936185219</v>
      </c>
    </row>
    <row r="18" spans="3:3" ht="18" x14ac:dyDescent="0.25">
      <c r="C18" s="1"/>
    </row>
    <row r="19" spans="3:3" ht="18" x14ac:dyDescent="0.25">
      <c r="C19" s="1"/>
    </row>
  </sheetData>
  <mergeCells count="11">
    <mergeCell ref="B13:C13"/>
    <mergeCell ref="C3:C5"/>
    <mergeCell ref="B3:B5"/>
    <mergeCell ref="B2:J2"/>
    <mergeCell ref="J3:J4"/>
    <mergeCell ref="H3:H4"/>
    <mergeCell ref="I3:I4"/>
    <mergeCell ref="G3:G4"/>
    <mergeCell ref="D3:D4"/>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21" sqref="E21"/>
    </sheetView>
  </sheetViews>
  <sheetFormatPr defaultRowHeight="12.75" x14ac:dyDescent="0.2"/>
  <cols>
    <col min="2" max="2" width="5.42578125" customWidth="1"/>
    <col min="3" max="3" width="17.7109375" customWidth="1"/>
    <col min="4"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5" customHeight="1" x14ac:dyDescent="0.25">
      <c r="B2" s="101" t="s">
        <v>223</v>
      </c>
      <c r="C2" s="102"/>
      <c r="D2" s="102"/>
      <c r="E2" s="102"/>
      <c r="F2" s="102"/>
      <c r="G2" s="102"/>
      <c r="H2" s="102"/>
      <c r="I2" s="102"/>
      <c r="J2" s="102"/>
      <c r="K2" s="102"/>
      <c r="L2" s="102"/>
      <c r="M2" s="103"/>
      <c r="N2" s="3"/>
      <c r="O2" s="3"/>
    </row>
    <row r="3" spans="2:15" ht="27" customHeight="1" x14ac:dyDescent="0.2">
      <c r="B3" s="104" t="s">
        <v>51</v>
      </c>
      <c r="C3" s="99" t="s">
        <v>50</v>
      </c>
      <c r="D3" s="99" t="s">
        <v>193</v>
      </c>
      <c r="E3" s="99" t="s">
        <v>194</v>
      </c>
      <c r="F3" s="99" t="s">
        <v>195</v>
      </c>
      <c r="G3" s="99" t="s">
        <v>196</v>
      </c>
      <c r="H3" s="99" t="s">
        <v>36</v>
      </c>
      <c r="I3" s="99"/>
      <c r="J3" s="99"/>
      <c r="K3" s="99"/>
      <c r="L3" s="99" t="s">
        <v>231</v>
      </c>
      <c r="M3" s="108" t="s">
        <v>232</v>
      </c>
    </row>
    <row r="4" spans="2:15" ht="51" x14ac:dyDescent="0.2">
      <c r="B4" s="117"/>
      <c r="C4" s="115"/>
      <c r="D4" s="115"/>
      <c r="E4" s="115"/>
      <c r="F4" s="115"/>
      <c r="G4" s="99"/>
      <c r="H4" s="38" t="s">
        <v>9</v>
      </c>
      <c r="I4" s="38" t="s">
        <v>10</v>
      </c>
      <c r="J4" s="38" t="s">
        <v>41</v>
      </c>
      <c r="K4" s="38" t="s">
        <v>42</v>
      </c>
      <c r="L4" s="115"/>
      <c r="M4" s="116"/>
    </row>
    <row r="5" spans="2:15" ht="15.75" x14ac:dyDescent="0.25">
      <c r="B5" s="45">
        <f>k_total_tec_0725!B6</f>
        <v>1</v>
      </c>
      <c r="C5" s="46" t="str">
        <f>k_total_tec_0725!C6</f>
        <v>METROPOLITAN LIFE</v>
      </c>
      <c r="D5" s="47">
        <v>1158676</v>
      </c>
      <c r="E5" s="64">
        <v>52</v>
      </c>
      <c r="F5" s="47">
        <v>25</v>
      </c>
      <c r="G5" s="47">
        <v>5</v>
      </c>
      <c r="H5" s="47">
        <v>764</v>
      </c>
      <c r="I5" s="47">
        <v>0</v>
      </c>
      <c r="J5" s="47">
        <v>0</v>
      </c>
      <c r="K5" s="47">
        <v>0</v>
      </c>
      <c r="L5" s="47">
        <v>1648</v>
      </c>
      <c r="M5" s="50">
        <f>D5-E5+F5+G5-H5+I5+L5+J5+K5</f>
        <v>1159538</v>
      </c>
      <c r="N5" s="73"/>
      <c r="O5" s="4"/>
    </row>
    <row r="6" spans="2:15" ht="15.75" x14ac:dyDescent="0.25">
      <c r="B6" s="51">
        <f>k_total_tec_0725!B7</f>
        <v>2</v>
      </c>
      <c r="C6" s="46" t="str">
        <f>k_total_tec_0725!C7</f>
        <v>AZT VIITORUL TAU</v>
      </c>
      <c r="D6" s="47">
        <v>1706135</v>
      </c>
      <c r="E6" s="64">
        <v>55</v>
      </c>
      <c r="F6" s="47">
        <v>5</v>
      </c>
      <c r="G6" s="47">
        <v>9</v>
      </c>
      <c r="H6" s="47">
        <v>826</v>
      </c>
      <c r="I6" s="47">
        <v>0</v>
      </c>
      <c r="J6" s="47">
        <v>0</v>
      </c>
      <c r="K6" s="47">
        <v>1</v>
      </c>
      <c r="L6" s="47">
        <v>1648</v>
      </c>
      <c r="M6" s="50">
        <f t="shared" ref="M6:M11" si="0">D6-E6+F6+G6-H6+I6+L6+J6+K6</f>
        <v>1706917</v>
      </c>
      <c r="N6" s="73"/>
      <c r="O6" s="4"/>
    </row>
    <row r="7" spans="2:15" ht="15.75" x14ac:dyDescent="0.25">
      <c r="B7" s="51">
        <f>k_total_tec_0725!B8</f>
        <v>3</v>
      </c>
      <c r="C7" s="52" t="str">
        <f>k_total_tec_0725!C8</f>
        <v>BCR</v>
      </c>
      <c r="D7" s="47">
        <v>814742</v>
      </c>
      <c r="E7" s="64">
        <v>15</v>
      </c>
      <c r="F7" s="47">
        <v>134</v>
      </c>
      <c r="G7" s="47">
        <v>59</v>
      </c>
      <c r="H7" s="47">
        <v>432</v>
      </c>
      <c r="I7" s="47">
        <v>0</v>
      </c>
      <c r="J7" s="47">
        <v>2</v>
      </c>
      <c r="K7" s="47">
        <v>0</v>
      </c>
      <c r="L7" s="47">
        <v>1648</v>
      </c>
      <c r="M7" s="50">
        <f t="shared" si="0"/>
        <v>816138</v>
      </c>
      <c r="N7" s="73"/>
      <c r="O7" s="4"/>
    </row>
    <row r="8" spans="2:15" ht="15.75" x14ac:dyDescent="0.25">
      <c r="B8" s="51">
        <f>k_total_tec_0725!B9</f>
        <v>4</v>
      </c>
      <c r="C8" s="52" t="str">
        <f>k_total_tec_0725!C9</f>
        <v>BRD</v>
      </c>
      <c r="D8" s="47">
        <v>602757</v>
      </c>
      <c r="E8" s="64">
        <v>50</v>
      </c>
      <c r="F8" s="47">
        <v>0</v>
      </c>
      <c r="G8" s="47">
        <v>0</v>
      </c>
      <c r="H8" s="47">
        <v>78</v>
      </c>
      <c r="I8" s="47">
        <v>0</v>
      </c>
      <c r="J8" s="47">
        <v>0</v>
      </c>
      <c r="K8" s="47">
        <v>0</v>
      </c>
      <c r="L8" s="47">
        <v>1657</v>
      </c>
      <c r="M8" s="50">
        <f t="shared" si="0"/>
        <v>604286</v>
      </c>
      <c r="N8" s="73"/>
      <c r="O8" s="4"/>
    </row>
    <row r="9" spans="2:15" ht="15.75" x14ac:dyDescent="0.25">
      <c r="B9" s="51">
        <f>k_total_tec_0725!B10</f>
        <v>5</v>
      </c>
      <c r="C9" s="52" t="str">
        <f>k_total_tec_0725!C10</f>
        <v>VITAL</v>
      </c>
      <c r="D9" s="47">
        <v>1068699</v>
      </c>
      <c r="E9" s="64">
        <v>75</v>
      </c>
      <c r="F9" s="47">
        <v>5</v>
      </c>
      <c r="G9" s="47">
        <v>2</v>
      </c>
      <c r="H9" s="47">
        <v>354</v>
      </c>
      <c r="I9" s="47">
        <v>0</v>
      </c>
      <c r="J9" s="47">
        <v>0</v>
      </c>
      <c r="K9" s="47">
        <v>0</v>
      </c>
      <c r="L9" s="47">
        <v>1648</v>
      </c>
      <c r="M9" s="50">
        <f t="shared" si="0"/>
        <v>1069925</v>
      </c>
      <c r="N9" s="73"/>
      <c r="O9" s="4"/>
    </row>
    <row r="10" spans="2:15" ht="15.75" x14ac:dyDescent="0.25">
      <c r="B10" s="51">
        <f>k_total_tec_0725!B11</f>
        <v>6</v>
      </c>
      <c r="C10" s="52" t="str">
        <f>k_total_tec_0725!C11</f>
        <v>ARIPI</v>
      </c>
      <c r="D10" s="47">
        <v>908543</v>
      </c>
      <c r="E10" s="64">
        <v>20</v>
      </c>
      <c r="F10" s="47">
        <v>16</v>
      </c>
      <c r="G10" s="47">
        <v>15</v>
      </c>
      <c r="H10" s="47">
        <v>329</v>
      </c>
      <c r="I10" s="47">
        <v>0</v>
      </c>
      <c r="J10" s="47">
        <v>0</v>
      </c>
      <c r="K10" s="47">
        <v>0</v>
      </c>
      <c r="L10" s="47">
        <v>1648</v>
      </c>
      <c r="M10" s="50">
        <f t="shared" si="0"/>
        <v>909873</v>
      </c>
      <c r="N10" s="73"/>
      <c r="O10" s="4"/>
    </row>
    <row r="11" spans="2:15" ht="15.75" x14ac:dyDescent="0.25">
      <c r="B11" s="51">
        <f>k_total_tec_0725!B12</f>
        <v>7</v>
      </c>
      <c r="C11" s="52" t="str">
        <f>k_total_tec_0725!C12</f>
        <v>NN</v>
      </c>
      <c r="D11" s="47">
        <v>2124923</v>
      </c>
      <c r="E11" s="64">
        <v>24</v>
      </c>
      <c r="F11" s="47">
        <v>106</v>
      </c>
      <c r="G11" s="47">
        <v>46</v>
      </c>
      <c r="H11" s="47">
        <v>1469</v>
      </c>
      <c r="I11" s="47">
        <v>0</v>
      </c>
      <c r="J11" s="47">
        <v>0</v>
      </c>
      <c r="K11" s="47">
        <v>0</v>
      </c>
      <c r="L11" s="47">
        <v>1648</v>
      </c>
      <c r="M11" s="50">
        <f t="shared" si="0"/>
        <v>2125230</v>
      </c>
      <c r="N11" s="74"/>
      <c r="O11" s="4"/>
    </row>
    <row r="12" spans="2:15" ht="15.75" thickBot="1" x14ac:dyDescent="0.3">
      <c r="B12" s="110" t="s">
        <v>49</v>
      </c>
      <c r="C12" s="111"/>
      <c r="D12" s="41">
        <f t="shared" ref="D12:M12" si="1">SUM(D5:D11)</f>
        <v>8384475</v>
      </c>
      <c r="E12" s="41">
        <f t="shared" si="1"/>
        <v>291</v>
      </c>
      <c r="F12" s="41">
        <f t="shared" si="1"/>
        <v>291</v>
      </c>
      <c r="G12" s="41">
        <f t="shared" si="1"/>
        <v>136</v>
      </c>
      <c r="H12" s="41">
        <f t="shared" si="1"/>
        <v>4252</v>
      </c>
      <c r="I12" s="41">
        <f t="shared" si="1"/>
        <v>0</v>
      </c>
      <c r="J12" s="41">
        <f t="shared" si="1"/>
        <v>2</v>
      </c>
      <c r="K12" s="41">
        <f t="shared" si="1"/>
        <v>1</v>
      </c>
      <c r="L12" s="41">
        <f t="shared" si="1"/>
        <v>11545</v>
      </c>
      <c r="M12" s="44">
        <f t="shared" si="1"/>
        <v>8391907</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
  <sheetViews>
    <sheetView workbookViewId="0">
      <selection activeCell="L59" sqref="L59"/>
    </sheetView>
  </sheetViews>
  <sheetFormatPr defaultRowHeight="12.75" x14ac:dyDescent="0.2"/>
  <cols>
    <col min="2" max="8" width="16.140625" customWidth="1"/>
  </cols>
  <sheetData>
    <row r="1" spans="2:8" ht="13.5" thickBot="1" x14ac:dyDescent="0.25"/>
    <row r="2" spans="2:8" x14ac:dyDescent="0.2">
      <c r="B2" s="75" t="s">
        <v>163</v>
      </c>
      <c r="C2" s="59" t="s">
        <v>168</v>
      </c>
      <c r="D2" s="59" t="s">
        <v>174</v>
      </c>
      <c r="E2" s="59" t="s">
        <v>177</v>
      </c>
      <c r="F2" s="59" t="s">
        <v>181</v>
      </c>
      <c r="G2" s="59" t="s">
        <v>185</v>
      </c>
      <c r="H2" s="60" t="s">
        <v>192</v>
      </c>
    </row>
    <row r="3" spans="2:8" ht="15.75" thickBot="1" x14ac:dyDescent="0.3">
      <c r="B3" s="76">
        <v>8314780</v>
      </c>
      <c r="C3" s="77">
        <v>8324769</v>
      </c>
      <c r="D3" s="77">
        <v>8330485</v>
      </c>
      <c r="E3" s="77">
        <v>8366240</v>
      </c>
      <c r="F3" s="77">
        <v>8375013</v>
      </c>
      <c r="G3" s="77">
        <v>8384475</v>
      </c>
      <c r="H3" s="78">
        <v>8391907</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6"/>
  <sheetViews>
    <sheetView workbookViewId="0">
      <selection activeCell="G39" sqref="G39"/>
    </sheetView>
  </sheetViews>
  <sheetFormatPr defaultRowHeight="12.75" x14ac:dyDescent="0.2"/>
  <cols>
    <col min="2" max="8" width="16.7109375" customWidth="1"/>
  </cols>
  <sheetData>
    <row r="1" spans="2:8" ht="13.5" thickBot="1" x14ac:dyDescent="0.25"/>
    <row r="2" spans="2:8" x14ac:dyDescent="0.2">
      <c r="B2" s="75" t="s">
        <v>164</v>
      </c>
      <c r="C2" s="59" t="s">
        <v>169</v>
      </c>
      <c r="D2" s="59" t="s">
        <v>174</v>
      </c>
      <c r="E2" s="59" t="s">
        <v>177</v>
      </c>
      <c r="F2" s="59" t="s">
        <v>181</v>
      </c>
      <c r="G2" s="59" t="s">
        <v>185</v>
      </c>
      <c r="H2" s="60" t="s">
        <v>192</v>
      </c>
    </row>
    <row r="3" spans="2:8" ht="15.75" thickBot="1" x14ac:dyDescent="0.3">
      <c r="B3" s="76">
        <v>4373417</v>
      </c>
      <c r="C3" s="77">
        <v>4386318</v>
      </c>
      <c r="D3" s="77">
        <v>4395143</v>
      </c>
      <c r="E3" s="77">
        <v>4433879</v>
      </c>
      <c r="F3" s="77">
        <v>4445953</v>
      </c>
      <c r="G3" s="77">
        <v>4458786</v>
      </c>
      <c r="H3" s="78">
        <v>4470331</v>
      </c>
    </row>
    <row r="6" spans="2:8" x14ac:dyDescent="0.2">
      <c r="B6" s="4"/>
      <c r="C6" s="4"/>
      <c r="D6" s="4"/>
      <c r="E6" s="4"/>
      <c r="F6" s="4"/>
      <c r="G6" s="4"/>
      <c r="H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k_total_tec_0725</vt:lpstr>
      <vt:lpstr>regularizati_0725</vt:lpstr>
      <vt:lpstr>evolutie_rp_0725</vt:lpstr>
      <vt:lpstr>sume_euro_0725</vt:lpstr>
      <vt:lpstr>sume_euro_0725_graf</vt:lpstr>
      <vt:lpstr>evolutie_contrib_0725</vt:lpstr>
      <vt:lpstr>part_fonduri_0725</vt:lpstr>
      <vt:lpstr>evolutie_rp_0725_graf</vt:lpstr>
      <vt:lpstr>evolutie_aleatorii_0725_graf</vt:lpstr>
      <vt:lpstr>participanti_judete_0725</vt:lpstr>
      <vt:lpstr>participanti_jud_dom_0725</vt:lpstr>
      <vt:lpstr>conturi_goale_0725</vt:lpstr>
      <vt:lpstr>rp_sexe_0725</vt:lpstr>
      <vt:lpstr>Sheet2</vt:lpstr>
      <vt:lpstr>rp_varste_sexe_0725</vt:lpstr>
      <vt:lpstr>Sheet1</vt:lpstr>
      <vt:lpstr>evolutie_contrib_0725!Print_Area</vt:lpstr>
      <vt:lpstr>evolutie_rp_0725!Print_Area</vt:lpstr>
      <vt:lpstr>k_total_tec_0725!Print_Area</vt:lpstr>
      <vt:lpstr>part_fonduri_0725!Print_Area</vt:lpstr>
      <vt:lpstr>participanti_judete_0725!Print_Area</vt:lpstr>
      <vt:lpstr>rp_sexe_0725!Print_Area</vt:lpstr>
      <vt:lpstr>rp_varste_sexe_0725!Print_Area</vt:lpstr>
      <vt:lpstr>sume_euro_0725!Print_Area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2025-09-19T10:27:43Z</cp:lastPrinted>
  <dcterms:created xsi:type="dcterms:W3CDTF">2008-08-08T07:39:32Z</dcterms:created>
  <dcterms:modified xsi:type="dcterms:W3CDTF">2025-09-19T10:34:45Z</dcterms:modified>
</cp:coreProperties>
</file>