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24226"/>
  <mc:AlternateContent xmlns:mc="http://schemas.openxmlformats.org/markup-compatibility/2006">
    <mc:Choice Requires="x15">
      <x15ac:absPath xmlns:x15ac="http://schemas.microsoft.com/office/spreadsheetml/2010/11/ac" url="E:\PORTAL_CRISTINA\PILONUL II\2025\iulie 21\"/>
    </mc:Choice>
  </mc:AlternateContent>
  <xr:revisionPtr revIDLastSave="0" documentId="13_ncr:1_{535A0C7B-18CB-4EC5-A2BF-A44BC67C1124}" xr6:coauthVersionLast="47" xr6:coauthVersionMax="47" xr10:uidLastSave="{00000000-0000-0000-0000-000000000000}"/>
  <bookViews>
    <workbookView xWindow="-120" yWindow="-120" windowWidth="29040" windowHeight="15720" tabRatio="860" xr2:uid="{00000000-000D-0000-FFFF-FFFF00000000}"/>
  </bookViews>
  <sheets>
    <sheet name="k_total_tec_0625" sheetId="23" r:id="rId1"/>
    <sheet name="regularizati_0525" sheetId="31" r:id="rId2"/>
    <sheet name="evolutie_rp_0525" sheetId="1" r:id="rId3"/>
    <sheet name="sume_euro_0525" sheetId="15" r:id="rId4"/>
    <sheet name="sume_euro_0525_graf" sheetId="16" r:id="rId5"/>
    <sheet name="evolutie_contrib_0525" sheetId="25" r:id="rId6"/>
    <sheet name="part_fonduri_0525" sheetId="24" r:id="rId7"/>
    <sheet name="evolutie_rp_0525_graf" sheetId="13" r:id="rId8"/>
    <sheet name="evolutie_aleatorii_0525_graf" sheetId="14" r:id="rId9"/>
    <sheet name="participanti_judete_0525" sheetId="17" r:id="rId10"/>
    <sheet name="participanti_jud_dom_0525" sheetId="32" r:id="rId11"/>
    <sheet name="conturi_goale_0525" sheetId="30" r:id="rId12"/>
    <sheet name="rp_sexe_0525" sheetId="26" r:id="rId13"/>
    <sheet name="Sheet2" sheetId="34" r:id="rId14"/>
    <sheet name="rp_varste_sexe_0525" sheetId="28" r:id="rId15"/>
    <sheet name="Sheet1" sheetId="33" r:id="rId16"/>
  </sheets>
  <externalReferences>
    <externalReference r:id="rId17"/>
  </externalReferences>
  <definedNames>
    <definedName name="_xlnm.Print_Area" localSheetId="5">evolutie_contrib_0525!$B$2:$C$13</definedName>
    <definedName name="_xlnm.Print_Area" localSheetId="2">evolutie_rp_0525!$B$2:$H$12</definedName>
    <definedName name="_xlnm.Print_Area" localSheetId="0">k_total_tec_0625!$B$2:$K$16</definedName>
    <definedName name="_xlnm.Print_Area" localSheetId="6">part_fonduri_0525!$B$2:$M$12</definedName>
    <definedName name="_xlnm.Print_Area" localSheetId="9">participanti_judete_0525!$B$2:$E$48</definedName>
    <definedName name="_xlnm.Print_Area" localSheetId="12">rp_sexe_0525!$B$2:$F$12</definedName>
    <definedName name="_xlnm.Print_Area" localSheetId="14">rp_varste_sexe_0525!$B$2:$P$14</definedName>
    <definedName name="_xlnm.Print_Area" localSheetId="3">sume_euro_0525!$B$2:$I$13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17" l="1"/>
  <c r="E11" i="17" s="1"/>
  <c r="E24" i="17"/>
  <c r="E40" i="17"/>
  <c r="H12" i="25"/>
  <c r="H11" i="25"/>
  <c r="H10" i="25"/>
  <c r="H9" i="25"/>
  <c r="H8" i="25"/>
  <c r="H7" i="25"/>
  <c r="H6" i="25"/>
  <c r="I7" i="15"/>
  <c r="I8" i="15"/>
  <c r="I9" i="15"/>
  <c r="I10" i="15"/>
  <c r="I11" i="15"/>
  <c r="I12" i="15"/>
  <c r="I6" i="15"/>
  <c r="H13" i="15"/>
  <c r="H12" i="1"/>
  <c r="G12" i="25"/>
  <c r="G11" i="25"/>
  <c r="G10" i="25"/>
  <c r="G9" i="25"/>
  <c r="G8" i="25"/>
  <c r="G7" i="25"/>
  <c r="G6" i="25"/>
  <c r="G13" i="15"/>
  <c r="G12" i="1"/>
  <c r="G13" i="25" s="1"/>
  <c r="F12" i="25"/>
  <c r="F11" i="25"/>
  <c r="F10" i="25"/>
  <c r="F9" i="25"/>
  <c r="F8" i="25"/>
  <c r="F7" i="25"/>
  <c r="F6" i="25"/>
  <c r="F13" i="15"/>
  <c r="F12" i="1"/>
  <c r="F13" i="25"/>
  <c r="E12" i="25"/>
  <c r="E11" i="25"/>
  <c r="E10" i="25"/>
  <c r="E9" i="25"/>
  <c r="E8" i="25"/>
  <c r="E7" i="25"/>
  <c r="E6" i="25"/>
  <c r="E13" i="15"/>
  <c r="E13" i="25" s="1"/>
  <c r="E12" i="1"/>
  <c r="D12" i="25"/>
  <c r="D11" i="25"/>
  <c r="D10" i="25"/>
  <c r="D9" i="25"/>
  <c r="D8" i="25"/>
  <c r="D7" i="25"/>
  <c r="D6" i="25"/>
  <c r="D13" i="15"/>
  <c r="D12" i="1"/>
  <c r="D13" i="25"/>
  <c r="D7" i="26"/>
  <c r="F7" i="31"/>
  <c r="F8" i="31"/>
  <c r="F9" i="31"/>
  <c r="F10" i="31"/>
  <c r="F11" i="31"/>
  <c r="F12" i="31"/>
  <c r="F6" i="31"/>
  <c r="G13" i="31"/>
  <c r="H11" i="31" s="1"/>
  <c r="H8" i="31"/>
  <c r="H6" i="31"/>
  <c r="I8" i="31"/>
  <c r="E7" i="28"/>
  <c r="F7" i="28"/>
  <c r="F14" i="28" s="1"/>
  <c r="G7" i="28"/>
  <c r="G8" i="28"/>
  <c r="G9" i="28"/>
  <c r="G14" i="28" s="1"/>
  <c r="G10" i="28"/>
  <c r="G11" i="28"/>
  <c r="G12" i="28"/>
  <c r="G13" i="28"/>
  <c r="H7" i="28"/>
  <c r="E8" i="28"/>
  <c r="F8" i="28"/>
  <c r="H8" i="28"/>
  <c r="E9" i="28"/>
  <c r="F9" i="28"/>
  <c r="H9" i="28"/>
  <c r="E10" i="28"/>
  <c r="F10" i="28"/>
  <c r="H10" i="28"/>
  <c r="E11" i="28"/>
  <c r="D11" i="28" s="1"/>
  <c r="F11" i="28"/>
  <c r="H11" i="28"/>
  <c r="E12" i="28"/>
  <c r="F12" i="28"/>
  <c r="H12" i="28"/>
  <c r="E13" i="28"/>
  <c r="F13" i="28"/>
  <c r="H13" i="28"/>
  <c r="M5" i="24"/>
  <c r="M6" i="24"/>
  <c r="M7" i="24"/>
  <c r="M8" i="24"/>
  <c r="M9" i="24"/>
  <c r="M12" i="24" s="1"/>
  <c r="M10" i="24"/>
  <c r="M11" i="24"/>
  <c r="D53" i="32"/>
  <c r="J12" i="24"/>
  <c r="L12" i="24"/>
  <c r="K12" i="24"/>
  <c r="F13" i="23"/>
  <c r="K14" i="28"/>
  <c r="O14" i="28"/>
  <c r="K7" i="23"/>
  <c r="K8" i="23"/>
  <c r="K9" i="23"/>
  <c r="K10" i="23"/>
  <c r="K11" i="23"/>
  <c r="K12" i="23"/>
  <c r="K6" i="23"/>
  <c r="I6" i="23"/>
  <c r="I7" i="23"/>
  <c r="I8" i="23"/>
  <c r="I9" i="23"/>
  <c r="I10" i="23"/>
  <c r="I11" i="23"/>
  <c r="I12" i="23"/>
  <c r="D12" i="24"/>
  <c r="E13" i="23"/>
  <c r="D13" i="23"/>
  <c r="D11" i="26"/>
  <c r="D10" i="26"/>
  <c r="D9" i="26"/>
  <c r="D8" i="26"/>
  <c r="D6" i="26"/>
  <c r="D5" i="26"/>
  <c r="E12" i="26"/>
  <c r="F12" i="26"/>
  <c r="K13" i="31"/>
  <c r="J13" i="31"/>
  <c r="D13" i="31"/>
  <c r="I13" i="31"/>
  <c r="E13" i="31"/>
  <c r="F13" i="31"/>
  <c r="I12" i="31"/>
  <c r="C11" i="31"/>
  <c r="C10" i="31"/>
  <c r="C9" i="31"/>
  <c r="C8" i="31"/>
  <c r="I7" i="31"/>
  <c r="C7" i="31"/>
  <c r="I6" i="31"/>
  <c r="B6" i="31"/>
  <c r="J13" i="23"/>
  <c r="G13" i="23"/>
  <c r="H13" i="23"/>
  <c r="C12" i="28"/>
  <c r="C11" i="28"/>
  <c r="C10" i="28"/>
  <c r="C9" i="28"/>
  <c r="C8" i="28"/>
  <c r="C7" i="28"/>
  <c r="B7" i="28"/>
  <c r="C10" i="26"/>
  <c r="C9" i="26"/>
  <c r="C8" i="26"/>
  <c r="C7" i="26"/>
  <c r="C6" i="26"/>
  <c r="C5" i="26"/>
  <c r="B5" i="26"/>
  <c r="C11" i="24"/>
  <c r="C10" i="24"/>
  <c r="C9" i="24"/>
  <c r="C8" i="24"/>
  <c r="C7" i="24"/>
  <c r="C6" i="24"/>
  <c r="C5" i="24"/>
  <c r="B5" i="24"/>
  <c r="C12" i="25"/>
  <c r="C11" i="25"/>
  <c r="C10" i="25"/>
  <c r="C9" i="25"/>
  <c r="C8" i="25"/>
  <c r="C7" i="25"/>
  <c r="C6" i="25"/>
  <c r="B6" i="25"/>
  <c r="C12" i="15"/>
  <c r="C11" i="15"/>
  <c r="C10" i="15"/>
  <c r="C9" i="15"/>
  <c r="C8" i="15"/>
  <c r="C7" i="15"/>
  <c r="C6" i="15"/>
  <c r="B6" i="15"/>
  <c r="B5" i="1"/>
  <c r="C11" i="1"/>
  <c r="C10" i="1"/>
  <c r="C9" i="1"/>
  <c r="C8" i="1"/>
  <c r="C7" i="1"/>
  <c r="C6" i="1"/>
  <c r="C5" i="1"/>
  <c r="E12" i="24"/>
  <c r="F12" i="24"/>
  <c r="G12" i="24"/>
  <c r="H12" i="24"/>
  <c r="I12" i="24"/>
  <c r="I14" i="28"/>
  <c r="J14" i="28"/>
  <c r="L14" i="28"/>
  <c r="M14" i="28"/>
  <c r="N14" i="28"/>
  <c r="P14" i="28"/>
  <c r="B8" i="28"/>
  <c r="E30" i="17"/>
  <c r="E34" i="17"/>
  <c r="E46" i="17"/>
  <c r="E16" i="17"/>
  <c r="E33" i="17"/>
  <c r="E27" i="17"/>
  <c r="E12" i="17"/>
  <c r="E38" i="17"/>
  <c r="E6" i="17"/>
  <c r="E8" i="17"/>
  <c r="E22" i="17"/>
  <c r="E13" i="17"/>
  <c r="H13" i="25"/>
  <c r="I13" i="15"/>
  <c r="H13" i="31"/>
  <c r="B6" i="24"/>
  <c r="B6" i="26"/>
  <c r="B7" i="15"/>
  <c r="B7" i="25"/>
  <c r="B6" i="1"/>
  <c r="B7" i="26"/>
  <c r="B8" i="25"/>
  <c r="B9" i="28"/>
  <c r="B7" i="24"/>
  <c r="B8" i="15"/>
  <c r="B7" i="1"/>
  <c r="B8" i="1"/>
  <c r="B8" i="24"/>
  <c r="B10" i="28"/>
  <c r="B9" i="15"/>
  <c r="B8" i="26"/>
  <c r="B9" i="25"/>
  <c r="B10" i="15"/>
  <c r="B11" i="28"/>
  <c r="B9" i="24"/>
  <c r="B10" i="25"/>
  <c r="B9" i="1"/>
  <c r="B9" i="26"/>
  <c r="B10" i="24"/>
  <c r="B11" i="25"/>
  <c r="B10" i="26"/>
  <c r="B11" i="15"/>
  <c r="B10" i="1"/>
  <c r="B12" i="28"/>
  <c r="B11" i="1"/>
  <c r="B11" i="24"/>
  <c r="B12" i="25"/>
  <c r="B12" i="15"/>
  <c r="B11" i="26"/>
  <c r="B13" i="28"/>
  <c r="E48" i="17"/>
  <c r="E9" i="17"/>
  <c r="E23" i="17"/>
  <c r="H9" i="31"/>
  <c r="H14" i="28" l="1"/>
  <c r="D13" i="28"/>
  <c r="D9" i="28"/>
  <c r="D12" i="28"/>
  <c r="D10" i="28"/>
  <c r="D8" i="28"/>
  <c r="E14" i="28"/>
  <c r="D7" i="28"/>
  <c r="D14" i="28" s="1"/>
  <c r="D12" i="26"/>
  <c r="E32" i="17"/>
  <c r="E14" i="17"/>
  <c r="E47" i="17"/>
  <c r="E20" i="17"/>
  <c r="E17" i="17"/>
  <c r="E29" i="17"/>
  <c r="E10" i="17"/>
  <c r="E41" i="17"/>
  <c r="E36" i="17"/>
  <c r="E43" i="17"/>
  <c r="E28" i="17"/>
  <c r="E21" i="17"/>
  <c r="E7" i="17"/>
  <c r="E42" i="17"/>
  <c r="E35" i="17"/>
  <c r="E39" i="17"/>
  <c r="E37" i="17"/>
  <c r="E31" i="17"/>
  <c r="E18" i="17"/>
  <c r="E44" i="17"/>
  <c r="E25" i="17"/>
  <c r="E5" i="17"/>
  <c r="E45" i="17"/>
  <c r="E15" i="17"/>
  <c r="E26" i="17"/>
  <c r="E19" i="17"/>
  <c r="H10" i="31"/>
  <c r="H12" i="31"/>
  <c r="H7" i="31"/>
  <c r="I13" i="23"/>
  <c r="K13" i="23"/>
</calcChain>
</file>

<file path=xl/sharedStrings.xml><?xml version="1.0" encoding="utf-8"?>
<sst xmlns="http://schemas.openxmlformats.org/spreadsheetml/2006/main" count="372" uniqueCount="213">
  <si>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</si>
  <si>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</si>
  <si>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</si>
  <si>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</si>
  <si>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</si>
  <si>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</si>
  <si>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</si>
  <si>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</si>
  <si>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</si>
  <si>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</si>
  <si>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</si>
  <si>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</si>
  <si>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</si>
  <si>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</si>
  <si>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</si>
  <si>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</si>
  <si>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</si>
  <si>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</si>
  <si>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</si>
  <si>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</si>
  <si>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</si>
  <si>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</si>
  <si>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</si>
  <si>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</si>
  <si>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</si>
  <si>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</si>
  <si>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</si>
  <si>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</si>
  <si>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</si>
  <si>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</si>
  <si>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</si>
  <si>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</si>
  <si>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</si>
  <si>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</si>
  <si>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</si>
  <si>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</si>
  <si>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</si>
  <si>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</si>
  <si>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</si>
  <si>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</si>
  <si>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</si>
  <si>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</si>
  <si>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</si>
  <si>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</si>
  <si>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</si>
  <si>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</si>
  <si>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</si>
  <si>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</si>
  <si>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</si>
  <si>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</si>
  <si>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</si>
  <si>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</si>
  <si>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</si>
  <si>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</si>
  <si>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</si>
  <si>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</si>
  <si>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</si>
  <si>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</si>
  <si>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</si>
  <si>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</si>
  <si>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</si>
  <si>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</si>
  <si>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</si>
  <si>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</si>
  <si>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</si>
  <si>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</si>
  <si>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</si>
  <si>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</si>
  <si>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</si>
  <si>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</si>
  <si>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</si>
  <si>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</si>
  <si>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</si>
  <si>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</si>
  <si>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</si>
  <si>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</si>
  <si>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</si>
  <si>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</si>
  <si>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</si>
  <si>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</si>
  <si>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</si>
  <si>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</si>
  <si>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</si>
  <si>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</si>
  <si>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</si>
  <si>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</si>
  <si>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</si>
  <si>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</si>
  <si>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</si>
  <si>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</si>
  <si>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</si>
  <si>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</si>
  <si>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</si>
  <si>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</si>
  <si>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</si>
  <si>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</si>
  <si>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</si>
  <si>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</si>
  <si>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</si>
  <si>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</si>
  <si>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</si>
  <si>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</si>
  <si>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</si>
  <si>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</si>
  <si>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</si>
  <si>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</si>
  <si>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</si>
  <si>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</si>
  <si>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</si>
  <si>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</si>
  <si>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</si>
  <si>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</si>
  <si>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</si>
  <si>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</si>
  <si>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</si>
  <si>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</si>
  <si>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</si>
  <si>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</si>
  <si>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</si>
  <si>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</si>
  <si>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</si>
  <si>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</si>
  <si>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</si>
  <si>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</si>
  <si>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</si>
  <si>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</si>
  <si>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</si>
  <si>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</si>
  <si>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</si>
  <si>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</si>
  <si>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</si>
  <si>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</si>
  <si>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</si>
  <si>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</si>
  <si>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</si>
  <si>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</si>
  <si>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</si>
  <si>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</si>
  <si>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</si>
  <si>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</si>
  <si>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</si>
  <si>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</si>
  <si>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</si>
  <si>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</si>
  <si>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</si>
  <si>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</si>
  <si>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</si>
  <si>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</si>
  <si>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</si>
  <si>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</si>
  <si>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</si>
  <si>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</si>
  <si>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</si>
  <si>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</si>
  <si>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</si>
  <si>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</si>
  <si>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</si>
  <si>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IANUARIE 2025</t>
  </si>
  <si>
    <t>IANUARIE  2025</t>
  </si>
  <si>
    <t>ianuarie 2025</t>
  </si>
  <si>
    <t>Ianuarie 2025</t>
  </si>
  <si>
    <t xml:space="preserve">1Euro 4,9774 BNR 18/03/2025)              </t>
  </si>
  <si>
    <t>FEBRUARIE 2025</t>
  </si>
  <si>
    <t>FEBRUARIE  2025</t>
  </si>
  <si>
    <t>februarie 2025</t>
  </si>
  <si>
    <t xml:space="preserve">1Euro 4,9775 BNR 16/04/2025)              </t>
  </si>
  <si>
    <t>Februarie 2025</t>
  </si>
  <si>
    <t>Martie 2025</t>
  </si>
  <si>
    <t>MARTIE 2025</t>
  </si>
  <si>
    <t>martie 2025</t>
  </si>
  <si>
    <t xml:space="preserve">1Euro 5,1033 BNR 16/05/2025)              </t>
  </si>
  <si>
    <t>APRILIE 2025</t>
  </si>
  <si>
    <t>Aprilie 2025</t>
  </si>
  <si>
    <t>aprilie 2025</t>
  </si>
  <si>
    <t xml:space="preserve">1Euro 5,0325 BNR 18/06/2025)              </t>
  </si>
  <si>
    <t>MAI 2025</t>
  </si>
  <si>
    <t>Numar participanti in Registrul Participantilor la luna de referinta  APRILIE 2025</t>
  </si>
  <si>
    <t>Transferuri validate catre alte fonduri la luna de referinta MAI 2025</t>
  </si>
  <si>
    <t>Transferuri validate de la alte fonduri la luna de referinta MAI 2025</t>
  </si>
  <si>
    <t>Acte aderare validate pentru luna de referinta MAI 2025</t>
  </si>
  <si>
    <t>Asigurati repartizati aleatoriu la luna de referinta MAI 2025</t>
  </si>
  <si>
    <t>Numar participanti in Registrul participantilor dupa repartizarea aleatorie la luna de referinta   MAI 2025</t>
  </si>
  <si>
    <t>Numar de participanti pentru care se fac viramente in luna de referinta MAI 2025</t>
  </si>
  <si>
    <t>mai 2025</t>
  </si>
  <si>
    <t>(BNR 18/07/2025)</t>
  </si>
  <si>
    <t>Mai 2025</t>
  </si>
  <si>
    <t xml:space="preserve">1Euro 5,0736 BNR 18/07/2025)              </t>
  </si>
  <si>
    <t>Situatie centralizatoare
privind numarul participantilor si contributiile virate la fondurile de pensii administrate privat
aferente lunii de referinta MAI 2025</t>
  </si>
  <si>
    <t>Situatie centralizatoare
privind numarul participantilor si contributiile virate la fondurile de pensii administrate privat
aferente lunii de referinta 
MAI 2025</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</si>
  <si>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</si>
  <si>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</si>
  <si>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</si>
  <si>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</si>
  <si>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</si>
  <si>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MAI 2025</t>
  </si>
  <si>
    <t>Situatie centralizatoare                
privind valoarea in Euro a viramentelor catre fondurile de pensii administrate privat 
aferente lunilor de referinta 
IANUARIE 2024 - MAI 2025</t>
  </si>
  <si>
    <t xml:space="preserve">1Euro 4,9774 
BNR (18/03/2025)              </t>
  </si>
  <si>
    <t xml:space="preserve">1Euro 4,9775 
BNR (16/04/2025)              </t>
  </si>
  <si>
    <t xml:space="preserve">1Euro 5,1033 
BNR (16/05/2025)              </t>
  </si>
  <si>
    <t xml:space="preserve">1Euro 5,0325 
BNR (18/06/2025)              </t>
  </si>
  <si>
    <t xml:space="preserve">1Euro 5,0736 
BNR (18/07/2025)              </t>
  </si>
  <si>
    <t>Situatie centralizatoare               
privind evolutia contributiei medii in Euro la pilonul II a participantilor pana la luna de referinta 
MAI 2025</t>
  </si>
  <si>
    <t xml:space="preserve">1Euro 4,9774 
BNR 18/03/2025)              </t>
  </si>
  <si>
    <t xml:space="preserve">1Euro 4,9775 
BNR 16/04/2025)              </t>
  </si>
  <si>
    <t xml:space="preserve">1Euro 5,1033 
BNR 16/05/2025)              </t>
  </si>
  <si>
    <t xml:space="preserve">1Euro 5,0325 
BNR 18/06/2025)              </t>
  </si>
  <si>
    <t xml:space="preserve">1Euro 5,0736 
BNR 18/07/2025)              </t>
  </si>
  <si>
    <t>Situatie centralizatoare               
privind evolutia contributiei medii in Euro la pilonul II a participantilor pana la luna de referinta
 MAI 2025</t>
  </si>
  <si>
    <t>Situatie centralizatoare           
privind repartizarea participantilor dupa judetul 
angajatorului la luna de referinta 
MAI 2025</t>
  </si>
  <si>
    <t>Situatie centralizatoare privind repartizarea participantilor
 dupa judetul de domiciliu pentru care se fac viramente 
la luna de referinta 
MAI 2025</t>
  </si>
  <si>
    <t>Situatie centralizatoare privind numarul de participanti  
care nu figurează cu declaraţii depuse 
in sistemul public de pensii</t>
  </si>
  <si>
    <t>Situatie centralizatoare    
privind repartizarea pe sexe a participantilor    
aferente lunii de referinta 
MAI 2025</t>
  </si>
  <si>
    <t>Situatie centralizatoare              
privind repartizarea pe sexe si varste a participantilor              
aferente lunii de referinta 
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</si>
</sst>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4" x14ac:knownFonts="1">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14">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29">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3" fontId="10" fillId="0" borderId="0" xfId="0" applyNumberFormat="1" applyFont="1"/>
    <xf numFmtId="3" fontId="3" fillId="0" borderId="0" xfId="0" applyNumberFormat="1" applyFont="1" applyFill="1" applyBorder="1"/>
    <xf numFmtId="3" fontId="3" fillId="23" borderId="0" xfId="0" applyNumberFormat="1" applyFont="1" applyFill="1" applyBorder="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5" xfId="0" applyFont="1" applyFill="1" applyBorder="1" applyAlignment="1">
      <alignment horizontal="centerContinuous"/>
    </xf>
    <xf numFmtId="3" fontId="14" fillId="24" borderId="5" xfId="0" applyNumberFormat="1" applyFont="1" applyFill="1" applyBorder="1"/>
    <xf numFmtId="3" fontId="14" fillId="24" borderId="6" xfId="0" applyNumberFormat="1" applyFont="1" applyFill="1" applyBorder="1"/>
    <xf numFmtId="0" fontId="14" fillId="24" borderId="7" xfId="0" applyFont="1" applyFill="1" applyBorder="1" applyAlignment="1">
      <alignment horizontal="centerContinuous"/>
    </xf>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2" fillId="24" borderId="3" xfId="0" applyFont="1" applyFill="1" applyBorder="1" applyAlignment="1">
      <alignment horizontal="center" vertical="center" wrapText="1"/>
    </xf>
    <xf numFmtId="10" fontId="14" fillId="24" borderId="5" xfId="0" applyNumberFormat="1" applyFont="1" applyFill="1" applyBorder="1"/>
    <xf numFmtId="10" fontId="14" fillId="25" borderId="2" xfId="0" applyNumberFormat="1" applyFont="1" applyFill="1" applyBorder="1"/>
    <xf numFmtId="3" fontId="14" fillId="24" borderId="5" xfId="0" applyNumberFormat="1" applyFont="1" applyFill="1" applyBorder="1" applyAlignment="1">
      <alignment horizontal="right"/>
    </xf>
    <xf numFmtId="3" fontId="14" fillId="24" borderId="6" xfId="0" applyNumberFormat="1" applyFont="1" applyFill="1" applyBorder="1" applyAlignment="1">
      <alignment horizontal="right"/>
    </xf>
    <xf numFmtId="0" fontId="21" fillId="24" borderId="2" xfId="0" applyFont="1" applyFill="1" applyBorder="1" applyAlignment="1">
      <alignment vertical="center" wrapText="1"/>
    </xf>
    <xf numFmtId="0" fontId="12" fillId="0" borderId="8" xfId="0" applyFont="1" applyBorder="1"/>
    <xf numFmtId="0" fontId="12" fillId="0" borderId="7" xfId="0" applyFont="1" applyBorder="1"/>
    <xf numFmtId="17" fontId="12" fillId="24" borderId="9" xfId="0" quotePrefix="1" applyNumberFormat="1" applyFont="1" applyFill="1" applyBorder="1" applyAlignment="1">
      <alignment horizontal="center" vertical="center" wrapText="1"/>
    </xf>
    <xf numFmtId="17" fontId="12" fillId="24" borderId="10" xfId="0" quotePrefix="1" applyNumberFormat="1" applyFont="1" applyFill="1" applyBorder="1" applyAlignment="1">
      <alignment horizontal="center" vertical="center" wrapText="1"/>
    </xf>
    <xf numFmtId="0" fontId="12" fillId="24" borderId="4" xfId="0" applyFont="1" applyFill="1" applyBorder="1"/>
    <xf numFmtId="0" fontId="21" fillId="24" borderId="5" xfId="0" applyFont="1" applyFill="1" applyBorder="1" applyAlignment="1">
      <alignment vertical="center" wrapText="1"/>
    </xf>
    <xf numFmtId="0" fontId="21" fillId="24" borderId="6" xfId="0" applyFont="1" applyFill="1" applyBorder="1" applyAlignment="1">
      <alignment vertical="center" wrapText="1"/>
    </xf>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5" xfId="0" applyNumberFormat="1" applyFont="1" applyFill="1" applyBorder="1" applyAlignment="1">
      <alignment horizontal="center"/>
    </xf>
    <xf numFmtId="2" fontId="14" fillId="24" borderId="6"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17" fontId="12" fillId="24" borderId="8" xfId="0" quotePrefix="1" applyNumberFormat="1" applyFont="1" applyFill="1" applyBorder="1" applyAlignment="1">
      <alignment horizontal="center" vertical="center" wrapText="1"/>
    </xf>
    <xf numFmtId="3" fontId="14" fillId="25" borderId="7" xfId="0" applyNumberFormat="1" applyFont="1" applyFill="1" applyBorder="1"/>
    <xf numFmtId="3" fontId="14" fillId="25" borderId="5" xfId="0" applyNumberFormat="1" applyFont="1" applyFill="1" applyBorder="1"/>
    <xf numFmtId="3" fontId="14" fillId="25" borderId="6"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4" fillId="24" borderId="7" xfId="26" applyFont="1" applyFill="1" applyBorder="1"/>
    <xf numFmtId="0" fontId="14" fillId="24" borderId="5" xfId="26" applyFont="1" applyFill="1" applyBorder="1"/>
    <xf numFmtId="10" fontId="14" fillId="24" borderId="6"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12" fillId="25" borderId="4" xfId="26" applyFont="1" applyFill="1" applyBorder="1" applyAlignment="1">
      <alignment horizontal="left"/>
    </xf>
    <xf numFmtId="0" fontId="12" fillId="25" borderId="2" xfId="26" applyFont="1" applyFill="1" applyBorder="1" applyAlignment="1">
      <alignment horizontal="left"/>
    </xf>
    <xf numFmtId="3" fontId="14" fillId="25" borderId="3" xfId="25" applyNumberFormat="1" applyFont="1" applyFill="1" applyBorder="1"/>
    <xf numFmtId="3" fontId="14" fillId="24" borderId="6" xfId="25" applyNumberFormat="1" applyFont="1" applyFill="1" applyBorder="1"/>
    <xf numFmtId="17" fontId="14" fillId="25" borderId="4" xfId="0" quotePrefix="1" applyNumberFormat="1" applyFont="1" applyFill="1" applyBorder="1"/>
    <xf numFmtId="17" fontId="14" fillId="25" borderId="7" xfId="0" quotePrefix="1" applyNumberFormat="1" applyFont="1" applyFill="1" applyBorder="1"/>
    <xf numFmtId="3" fontId="12" fillId="24" borderId="2"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2" fillId="24" borderId="4" xfId="0" applyFont="1" applyFill="1" applyBorder="1" applyAlignment="1">
      <alignment horizontal="center" vertical="center" wrapText="1"/>
    </xf>
    <xf numFmtId="0" fontId="12" fillId="24" borderId="8" xfId="0" applyFont="1" applyFill="1" applyBorder="1" applyAlignment="1">
      <alignment horizontal="center" vertical="center" wrapText="1"/>
    </xf>
    <xf numFmtId="0" fontId="12" fillId="24" borderId="9" xfId="0" applyFont="1" applyFill="1" applyBorder="1" applyAlignment="1">
      <alignment horizontal="center" vertical="center"/>
    </xf>
    <xf numFmtId="0" fontId="12" fillId="24" borderId="10" xfId="0" applyFont="1" applyFill="1" applyBorder="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NumberFormat="1" applyFont="1" applyAlignment="1">
      <alignment horizontal="left" vertical="top" wrapText="1"/>
    </xf>
    <xf numFmtId="0" fontId="12" fillId="24" borderId="3" xfId="0" applyFont="1" applyFill="1" applyBorder="1" applyAlignment="1">
      <alignment horizontal="center" vertical="center" wrapText="1"/>
    </xf>
    <xf numFmtId="0" fontId="14" fillId="24" borderId="7" xfId="0" applyFont="1" applyFill="1" applyBorder="1" applyAlignment="1">
      <alignment horizontal="center"/>
    </xf>
    <xf numFmtId="0" fontId="14" fillId="24" borderId="5" xfId="0" applyFont="1" applyFill="1" applyBorder="1" applyAlignment="1">
      <alignment horizontal="center"/>
    </xf>
    <xf numFmtId="17" fontId="12" fillId="24" borderId="2" xfId="0" quotePrefix="1" applyNumberFormat="1"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12" fillId="24" borderId="8" xfId="26" applyFont="1" applyFill="1" applyBorder="1" applyAlignment="1">
      <alignment horizontal="center" vertical="center" wrapText="1"/>
    </xf>
    <xf numFmtId="0" fontId="12" fillId="24" borderId="9" xfId="26" applyFont="1" applyFill="1" applyBorder="1" applyAlignment="1">
      <alignment horizontal="center" vertical="center"/>
    </xf>
    <xf numFmtId="0" fontId="12" fillId="24" borderId="10"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8" xfId="25" applyFont="1" applyFill="1" applyBorder="1" applyAlignment="1">
      <alignment horizontal="center" vertical="center" wrapText="1"/>
    </xf>
    <xf numFmtId="0" fontId="12" fillId="24" borderId="9" xfId="25" applyFont="1" applyFill="1" applyBorder="1" applyAlignment="1">
      <alignment horizontal="center" vertical="center"/>
    </xf>
    <xf numFmtId="0" fontId="12" fillId="24" borderId="10" xfId="25" applyFont="1" applyFill="1" applyBorder="1" applyAlignment="1">
      <alignment horizontal="center" vertical="center"/>
    </xf>
    <xf numFmtId="0" fontId="2" fillId="0" borderId="0" xfId="26" applyFont="1" applyAlignment="1">
      <alignment horizontal="center"/>
    </xf>
    <xf numFmtId="3" fontId="14" fillId="24" borderId="7" xfId="0" applyNumberFormat="1" applyFont="1" applyFill="1" applyBorder="1" applyAlignment="1">
      <alignment horizontal="center"/>
    </xf>
    <xf numFmtId="3" fontId="14" fillId="24" borderId="5" xfId="0" applyNumberFormat="1" applyFont="1" applyFill="1" applyBorder="1" applyAlignment="1">
      <alignment horizontal="center"/>
    </xf>
    <xf numFmtId="0" fontId="12" fillId="24" borderId="11" xfId="0" applyFont="1" applyFill="1" applyBorder="1" applyAlignment="1">
      <alignment horizontal="center" vertical="center" wrapText="1"/>
    </xf>
    <xf numFmtId="0" fontId="12" fillId="24" borderId="12" xfId="0" applyFont="1" applyFill="1" applyBorder="1" applyAlignment="1">
      <alignment horizontal="center" vertical="center" wrapText="1"/>
    </xf>
    <xf numFmtId="0" fontId="12" fillId="24" borderId="13"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xr:uid="{00000000-0005-0000-0000-000019000000}"/>
    <cellStyle name="Normal_k_participanti_judete_1008" xfId="26" xr:uid="{00000000-0005-0000-0000-00001A000000}"/>
    <cellStyle name="Total" xfId="2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Repartizarea pe sexe a participantilor
la luna de referinta </a:t>
            </a:r>
          </a:p>
          <a:p>
            <a:pPr>
              <a:defRPr sz="1050"/>
            </a:pPr>
            <a:r>
              <a:rPr lang="en-GB" sz="1050"/>
              <a:t>MAI 2025
</a:t>
            </a:r>
          </a:p>
        </c:rich>
      </c:tx>
      <c:layout>
        <c:manualLayout>
          <c:xMode val="edge"/>
          <c:yMode val="edge"/>
          <c:x val="0.32767905814657783"/>
          <c:y val="4.4189799804436207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5094339622641509"/>
          <c:y val="0.38336052202283849"/>
          <c:w val="0.62708102108768038"/>
          <c:h val="0.36541598694942906"/>
        </c:manualLayout>
      </c:layout>
      <c:pie3DChart>
        <c:varyColors val="1"/>
        <c:ser>
          <c:idx val="0"/>
          <c:order val="0"/>
          <c:spPr>
            <a:solidFill>
              <a:schemeClr val="accent4">
                <a:lumMod val="40000"/>
                <a:lumOff val="60000"/>
              </a:schemeClr>
            </a:solidFill>
            <a:ln>
              <a:solidFill>
                <a:schemeClr val="accent4">
                  <a:lumMod val="20000"/>
                  <a:lumOff val="80000"/>
                </a:schemeClr>
              </a:solidFill>
            </a:ln>
          </c:spPr>
          <c:dPt>
            <c:idx val="0"/>
            <c:bubble3D val="0"/>
            <c:explosion val="8"/>
            <c:spPr>
              <a:solidFill>
                <a:schemeClr val="accent4">
                  <a:lumMod val="40000"/>
                  <a:lumOff val="60000"/>
                </a:schemeClr>
              </a:solidFill>
              <a:ln>
                <a:solidFill>
                  <a:schemeClr val="accent4">
                    <a:lumMod val="20000"/>
                    <a:lumOff val="80000"/>
                  </a:schemeClr>
                </a:solidFill>
              </a:ln>
              <a:effectLst>
                <a:outerShdw blurRad="40000" dist="23000" dir="5400000" rotWithShape="0">
                  <a:srgbClr val="000000">
                    <a:alpha val="35000"/>
                  </a:srgbClr>
                </a:outerShdw>
              </a:effectLst>
              <a:sp3d>
                <a:contourClr>
                  <a:schemeClr val="accent4">
                    <a:lumMod val="20000"/>
                    <a:lumOff val="80000"/>
                  </a:schemeClr>
                </a:contourClr>
              </a:sp3d>
            </c:spPr>
            <c:extLst>
              <c:ext xmlns:c16="http://schemas.microsoft.com/office/drawing/2014/chart" uri="{C3380CC4-5D6E-409C-BE32-E72D297353CC}">
                <c16:uniqueId val="{00000000-73AD-49EF-8F61-3E197A12A489}"/>
              </c:ext>
            </c:extLst>
          </c:dPt>
          <c:dPt>
            <c:idx val="1"/>
            <c:bubble3D val="0"/>
            <c:spPr>
              <a:solidFill>
                <a:schemeClr val="accent4">
                  <a:lumMod val="40000"/>
                  <a:lumOff val="60000"/>
                </a:schemeClr>
              </a:solidFill>
              <a:ln>
                <a:solidFill>
                  <a:schemeClr val="accent4">
                    <a:lumMod val="20000"/>
                    <a:lumOff val="80000"/>
                  </a:schemeClr>
                </a:solidFill>
              </a:ln>
              <a:effectLst>
                <a:outerShdw blurRad="40000" dist="23000" dir="5400000" rotWithShape="0">
                  <a:srgbClr val="000000">
                    <a:alpha val="35000"/>
                  </a:srgbClr>
                </a:outerShdw>
              </a:effectLst>
              <a:sp3d>
                <a:contourClr>
                  <a:schemeClr val="accent4">
                    <a:lumMod val="20000"/>
                    <a:lumOff val="80000"/>
                  </a:schemeClr>
                </a:contourClr>
              </a:sp3d>
            </c:spPr>
            <c:extLst>
              <c:ext xmlns:c16="http://schemas.microsoft.com/office/drawing/2014/chart" uri="{C3380CC4-5D6E-409C-BE32-E72D297353CC}">
                <c16:uniqueId val="{00000001-73AD-49EF-8F61-3E197A12A489}"/>
              </c:ext>
            </c:extLst>
          </c:dPt>
          <c:dLbls>
            <c:dLbl>
              <c:idx val="0"/>
              <c:layout>
                <c:manualLayout>
                  <c:x val="-0.11432208598786414"/>
                  <c:y val="-0.19734381489426384"/>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0-73AD-49EF-8F61-3E197A12A489}"/>
                </c:ext>
              </c:extLst>
            </c:dLbl>
            <c:dLbl>
              <c:idx val="1"/>
              <c:layout>
                <c:manualLayout>
                  <c:x val="6.035556876145199E-2"/>
                  <c:y val="-0.28044289732951405"/>
                </c:manualLayout>
              </c:layout>
              <c:dLblPos val="bestFit"/>
              <c:showLegendKey val="0"/>
              <c:showVal val="1"/>
              <c:showCatName val="0"/>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73AD-49EF-8F61-3E197A12A489}"/>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1"/>
            <c:showBubbleSize val="0"/>
            <c:separator>
</c:separator>
            <c:showLeaderLines val="0"/>
            <c:extLst>
              <c:ext xmlns:c15="http://schemas.microsoft.com/office/drawing/2012/chart" uri="{CE6537A1-D6FC-4f65-9D91-7224C49458BB}"/>
            </c:extLst>
          </c:dLbls>
          <c:cat>
            <c:strRef>
              <c:f>rp_sexe_0525!$E$4:$F$4</c:f>
              <c:strCache>
                <c:ptCount val="2"/>
                <c:pt idx="0">
                  <c:v>femei</c:v>
                </c:pt>
                <c:pt idx="1">
                  <c:v>barbati</c:v>
                </c:pt>
              </c:strCache>
            </c:strRef>
          </c:cat>
          <c:val>
            <c:numRef>
              <c:f>rp_sexe_0525!$E$12:$F$12</c:f>
              <c:numCache>
                <c:formatCode>#,##0</c:formatCode>
                <c:ptCount val="2"/>
                <c:pt idx="0">
                  <c:v>4007757</c:v>
                </c:pt>
                <c:pt idx="1">
                  <c:v>4367256</c:v>
                </c:pt>
              </c:numCache>
            </c:numRef>
          </c:val>
          <c:extLst>
            <c:ext xmlns:c16="http://schemas.microsoft.com/office/drawing/2014/chart" uri="{C3380CC4-5D6E-409C-BE32-E72D297353CC}">
              <c16:uniqueId val="{00000002-73AD-49EF-8F61-3E197A12A489}"/>
            </c:ext>
          </c:extLst>
        </c:ser>
        <c:dLbls>
          <c:showLegendKey val="0"/>
          <c:showVal val="0"/>
          <c:showCatName val="0"/>
          <c:showSerName val="0"/>
          <c:showPercent val="0"/>
          <c:showBubbleSize val="0"/>
          <c:showLeaderLines val="0"/>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r>
              <a:rPr lang="en-GB" sz="1050"/>
              <a:t>Situatie centralizatoare privind repartizarea</a:t>
            </a:r>
          </a:p>
          <a:p>
            <a:pPr>
              <a:defRPr sz="1050"/>
            </a:pPr>
            <a:r>
              <a:rPr lang="en-GB" sz="1050"/>
              <a:t> pe sexe si categorii de varsta a participantilor</a:t>
            </a:r>
          </a:p>
          <a:p>
            <a:pPr>
              <a:defRPr sz="1050"/>
            </a:pPr>
            <a:r>
              <a:rPr lang="en-GB" sz="1050"/>
              <a:t> aferente lunii de referinta MAI 2025
</a:t>
            </a:r>
          </a:p>
        </c:rich>
      </c:tx>
      <c:layout>
        <c:manualLayout>
          <c:xMode val="edge"/>
          <c:yMode val="edge"/>
          <c:x val="0.33832348294592673"/>
          <c:y val="7.3431848416208242E-2"/>
        </c:manualLayout>
      </c:layout>
      <c:overlay val="0"/>
      <c:spPr>
        <a:noFill/>
        <a:ln>
          <a:noFill/>
        </a:ln>
        <a:effectLst/>
      </c:spPr>
      <c:txPr>
        <a:bodyPr rot="0" spcFirstLastPara="1" vertOverflow="ellipsis" vert="horz" wrap="square" anchor="ctr" anchorCtr="1"/>
        <a:lstStyle/>
        <a:p>
          <a:pPr>
            <a:defRPr sz="1050" b="1" i="0" u="none" strike="noStrike" kern="1200" baseline="0">
              <a:solidFill>
                <a:schemeClr val="tx2"/>
              </a:solidFill>
              <a:latin typeface="+mn-lt"/>
              <a:ea typeface="+mn-ea"/>
              <a:cs typeface="+mn-cs"/>
            </a:defRPr>
          </a:pPr>
          <a:endParaRPr lang="en-US"/>
        </a:p>
      </c:txPr>
    </c:title>
    <c:autoTitleDeleted val="0"/>
    <c:view3D>
      <c:rotX val="15"/>
      <c:hPercent val="100"/>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893491124260355"/>
          <c:y val="0.27032161057272952"/>
          <c:w val="0.55739644970414204"/>
          <c:h val="0.66918776323598772"/>
        </c:manualLayout>
      </c:layout>
      <c:bar3DChart>
        <c:barDir val="bar"/>
        <c:grouping val="clustered"/>
        <c:varyColors val="0"/>
        <c:ser>
          <c:idx val="0"/>
          <c:order val="0"/>
          <c:tx>
            <c:strRef>
              <c:f>rp_varste_sexe_0525!$E$5:$H$5</c:f>
              <c:strCache>
                <c:ptCount val="4"/>
                <c:pt idx="0">
                  <c:v>15-25 ani</c:v>
                </c:pt>
                <c:pt idx="1">
                  <c:v>25-35 ani</c:v>
                </c:pt>
                <c:pt idx="2">
                  <c:v>35-45 ani</c:v>
                </c:pt>
                <c:pt idx="3">
                  <c:v>peste 45 de ani</c:v>
                </c:pt>
              </c:strCache>
            </c:strRef>
          </c:tx>
          <c:spPr>
            <a:solidFill>
              <a:schemeClr val="accent4">
                <a:lumMod val="40000"/>
                <a:lumOff val="60000"/>
              </a:schemeClr>
            </a:solidFill>
            <a:ln>
              <a:noFill/>
            </a:ln>
            <a:effectLst>
              <a:outerShdw blurRad="40000" dist="23000" dir="5400000" rotWithShape="0">
                <a:srgbClr val="000000">
                  <a:alpha val="35000"/>
                </a:srgbClr>
              </a:outerShdw>
            </a:effectLst>
            <a:sp3d/>
          </c:spPr>
          <c:invertIfNegative val="0"/>
          <c:dLbls>
            <c:dLbl>
              <c:idx val="0"/>
              <c:layout>
                <c:manualLayout>
                  <c:x val="-0.16140989570548286"/>
                  <c:y val="-1.742967060624271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EAC-48B7-892E-28F3DDBF19F9}"/>
                </c:ext>
              </c:extLst>
            </c:dLbl>
            <c:dLbl>
              <c:idx val="1"/>
              <c:layout>
                <c:manualLayout>
                  <c:x val="-0.33591444954272803"/>
                  <c:y val="-2.51156961544190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EAC-48B7-892E-28F3DDBF19F9}"/>
                </c:ext>
              </c:extLst>
            </c:dLbl>
            <c:dLbl>
              <c:idx val="2"/>
              <c:layout>
                <c:manualLayout>
                  <c:x val="-0.45898084681860812"/>
                  <c:y val="-2.64116985376827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EAC-48B7-892E-28F3DDBF19F9}"/>
                </c:ext>
              </c:extLst>
            </c:dLbl>
            <c:dLbl>
              <c:idx val="3"/>
              <c:layout>
                <c:manualLayout>
                  <c:x val="-0.48551923815278486"/>
                  <c:y val="-3.229609997380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EAC-48B7-892E-28F3DDBF19F9}"/>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2"/>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rp_varste_sexe_0525!$E$5:$H$5</c:f>
              <c:strCache>
                <c:ptCount val="4"/>
                <c:pt idx="0">
                  <c:v>15-25 ani</c:v>
                </c:pt>
                <c:pt idx="1">
                  <c:v>25-35 ani</c:v>
                </c:pt>
                <c:pt idx="2">
                  <c:v>35-45 ani</c:v>
                </c:pt>
                <c:pt idx="3">
                  <c:v>peste 45 de ani</c:v>
                </c:pt>
              </c:strCache>
            </c:strRef>
          </c:cat>
          <c:val>
            <c:numRef>
              <c:f>rp_varste_sexe_0525!$E$14:$H$14</c:f>
              <c:numCache>
                <c:formatCode>#,##0</c:formatCode>
                <c:ptCount val="4"/>
                <c:pt idx="0">
                  <c:v>668892</c:v>
                </c:pt>
                <c:pt idx="1">
                  <c:v>1916860</c:v>
                </c:pt>
                <c:pt idx="2">
                  <c:v>2839861</c:v>
                </c:pt>
                <c:pt idx="3">
                  <c:v>2949400</c:v>
                </c:pt>
              </c:numCache>
            </c:numRef>
          </c:val>
          <c:extLst>
            <c:ext xmlns:c16="http://schemas.microsoft.com/office/drawing/2014/chart" uri="{C3380CC4-5D6E-409C-BE32-E72D297353CC}">
              <c16:uniqueId val="{00000004-EEAC-48B7-892E-28F3DDBF19F9}"/>
            </c:ext>
          </c:extLst>
        </c:ser>
        <c:dLbls>
          <c:showLegendKey val="0"/>
          <c:showVal val="0"/>
          <c:showCatName val="0"/>
          <c:showSerName val="0"/>
          <c:showPercent val="0"/>
          <c:showBubbleSize val="0"/>
        </c:dLbls>
        <c:gapWidth val="150"/>
        <c:shape val="box"/>
        <c:axId val="1950326911"/>
        <c:axId val="1"/>
        <c:axId val="0"/>
      </c:bar3DChart>
      <c:catAx>
        <c:axId val="1950326911"/>
        <c:scaling>
          <c:orientation val="minMax"/>
        </c:scaling>
        <c:delete val="0"/>
        <c:axPos val="l"/>
        <c:numFmt formatCode="General" sourceLinked="1"/>
        <c:majorTickMark val="none"/>
        <c:minorTickMark val="none"/>
        <c:tickLblPos val="low"/>
        <c:spPr>
          <a:noFill/>
          <a:ln w="9525" cap="flat" cmpd="sng" algn="ctr">
            <a:solidFill>
              <a:schemeClr val="tx2">
                <a:lumMod val="15000"/>
                <a:lumOff val="85000"/>
              </a:schemeClr>
            </a:solidFill>
            <a:round/>
          </a:ln>
          <a:effectLst/>
        </c:spPr>
        <c:txPr>
          <a:bodyPr rot="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crossAx val="1"/>
        <c:crosses val="autoZero"/>
        <c:auto val="0"/>
        <c:lblAlgn val="ctr"/>
        <c:lblOffset val="100"/>
        <c:tickLblSkip val="1"/>
        <c:tickMarkSkip val="1"/>
        <c:noMultiLvlLbl val="0"/>
      </c:catAx>
      <c:valAx>
        <c:axId val="1"/>
        <c:scaling>
          <c:orientation val="minMax"/>
        </c:scaling>
        <c:delete val="0"/>
        <c:axPos val="b"/>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crossAx val="1950326911"/>
        <c:crosses val="autoZero"/>
        <c:crossBetween val="between"/>
      </c:valAx>
      <c:spPr>
        <a:noFill/>
        <a:ln>
          <a:noFill/>
        </a:ln>
        <a:effectLst/>
      </c:spPr>
    </c:plotArea>
    <c:plotVisOnly val="1"/>
    <c:dispBlanksAs val="gap"/>
    <c:showDLblsOverMax val="0"/>
  </c:chart>
  <c:spPr>
    <a:solidFill>
      <a:schemeClr val="accent5">
        <a:lumMod val="20000"/>
        <a:lumOff val="80000"/>
      </a:schemeClr>
    </a:solidFill>
    <a:ln w="9525" cap="flat" cmpd="sng" algn="ctr">
      <a:solidFill>
        <a:schemeClr val="tx2"/>
      </a:solidFill>
      <a:round/>
    </a:ln>
    <a:effectLst/>
  </c:spPr>
  <c:txPr>
    <a:bodyPr/>
    <a:lstStyle/>
    <a:p>
      <a:pPr>
        <a:defRPr/>
      </a:pPr>
      <a:endParaRPr lang="en-US"/>
    </a:p>
  </c:txPr>
  <c:printSettings>
    <c:headerFooter alignWithMargins="0"/>
    <c:pageMargins b="1" l="0.75" r="0.75" t="1" header="0.5" footer="0.5"/>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90">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291254</xdr:colOff>
      <xdr:row>31</xdr:row>
      <xdr:rowOff>92152</xdr:rowOff>
    </xdr:to>
    <xdr:pic>
      <xdr:nvPicPr>
        <xdr:cNvPr id="2" name="Picture 1">
          <a:extLst>
            <a:ext uri="{FF2B5EF4-FFF2-40B4-BE49-F238E27FC236}">
              <a16:creationId xmlns:a16="http://schemas.microsoft.com/office/drawing/2014/main" id="{80DB553B-E899-40AB-A5C5-222B293D358A}"/>
            </a:ext>
          </a:extLst>
        </xdr:cNvPr>
        <xdr:cNvPicPr>
          <a:picLocks noChangeAspect="1"/>
        </xdr:cNvPicPr>
      </xdr:nvPicPr>
      <xdr:blipFill>
        <a:blip xmlns:r="http://schemas.openxmlformats.org/officeDocument/2006/relationships" r:embed="rId1"/>
        <a:stretch>
          <a:fillRect/>
        </a:stretch>
      </xdr:blipFill>
      <xdr:spPr>
        <a:xfrm>
          <a:off x="609600" y="1724025"/>
          <a:ext cx="6358679" cy="38164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464999</xdr:colOff>
      <xdr:row>25</xdr:row>
      <xdr:rowOff>159948</xdr:rowOff>
    </xdr:to>
    <xdr:pic>
      <xdr:nvPicPr>
        <xdr:cNvPr id="2" name="Picture 1">
          <a:extLst>
            <a:ext uri="{FF2B5EF4-FFF2-40B4-BE49-F238E27FC236}">
              <a16:creationId xmlns:a16="http://schemas.microsoft.com/office/drawing/2014/main" id="{F37569F0-D485-4ABA-973F-AA7CE8C47AA6}"/>
            </a:ext>
          </a:extLst>
        </xdr:cNvPr>
        <xdr:cNvPicPr>
          <a:picLocks noChangeAspect="1"/>
        </xdr:cNvPicPr>
      </xdr:nvPicPr>
      <xdr:blipFill>
        <a:blip xmlns:r="http://schemas.openxmlformats.org/officeDocument/2006/relationships" r:embed="rId1"/>
        <a:stretch>
          <a:fillRect/>
        </a:stretch>
      </xdr:blipFill>
      <xdr:spPr>
        <a:xfrm>
          <a:off x="609600" y="523875"/>
          <a:ext cx="6456224" cy="35603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36734</xdr:colOff>
      <xdr:row>24</xdr:row>
      <xdr:rowOff>157266</xdr:rowOff>
    </xdr:to>
    <xdr:pic>
      <xdr:nvPicPr>
        <xdr:cNvPr id="2" name="Picture 1">
          <a:extLst>
            <a:ext uri="{FF2B5EF4-FFF2-40B4-BE49-F238E27FC236}">
              <a16:creationId xmlns:a16="http://schemas.microsoft.com/office/drawing/2014/main" id="{09CF36A9-01D4-4B40-8640-D74F4FD97278}"/>
            </a:ext>
          </a:extLst>
        </xdr:cNvPr>
        <xdr:cNvPicPr>
          <a:picLocks noChangeAspect="1"/>
        </xdr:cNvPicPr>
      </xdr:nvPicPr>
      <xdr:blipFill>
        <a:blip xmlns:r="http://schemas.openxmlformats.org/officeDocument/2006/relationships" r:embed="rId1"/>
        <a:stretch>
          <a:fillRect/>
        </a:stretch>
      </xdr:blipFill>
      <xdr:spPr>
        <a:xfrm>
          <a:off x="609600" y="523875"/>
          <a:ext cx="6218459" cy="33957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30</xdr:row>
      <xdr:rowOff>0</xdr:rowOff>
    </xdr:to>
    <xdr:graphicFrame macro="">
      <xdr:nvGraphicFramePr>
        <xdr:cNvPr id="1961995" name="Chart 1">
          <a:extLst>
            <a:ext uri="{FF2B5EF4-FFF2-40B4-BE49-F238E27FC236}">
              <a16:creationId xmlns:a16="http://schemas.microsoft.com/office/drawing/2014/main" id="{E6295459-F053-4078-957A-DAE5A862DF4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19050</xdr:colOff>
      <xdr:row>30</xdr:row>
      <xdr:rowOff>9525</xdr:rowOff>
    </xdr:to>
    <xdr:graphicFrame macro="">
      <xdr:nvGraphicFramePr>
        <xdr:cNvPr id="1978376" name="Chart 1">
          <a:extLst>
            <a:ext uri="{FF2B5EF4-FFF2-40B4-BE49-F238E27FC236}">
              <a16:creationId xmlns:a16="http://schemas.microsoft.com/office/drawing/2014/main" id="{7F68A859-F318-40A2-945F-B7F09C4EE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1"/>
  <sheetViews>
    <sheetView tabSelected="1" zoomScaleNormal="100" workbookViewId="0">
      <selection activeCell="G22" sqref="G22"/>
    </sheetView>
  </sheetViews>
  <sheetFormatPr defaultRowHeight="12.75" x14ac:dyDescent="0.2"/>
  <cols>
    <col min="2" max="2" width="6.28515625" customWidth="1"/>
    <col min="3" max="3" width="17.425781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x14ac:dyDescent="0.25"/>
    <row r="2" spans="2:11" ht="57" customHeight="1" x14ac:dyDescent="0.2">
      <c r="B2" s="97" t="s">
        <v>188</v>
      </c>
      <c r="C2" s="98"/>
      <c r="D2" s="98"/>
      <c r="E2" s="98"/>
      <c r="F2" s="98"/>
      <c r="G2" s="98"/>
      <c r="H2" s="98"/>
      <c r="I2" s="98"/>
      <c r="J2" s="98"/>
      <c r="K2" s="99"/>
    </row>
    <row r="3" spans="2:11" s="5" customFormat="1" ht="76.5" customHeight="1" x14ac:dyDescent="0.2">
      <c r="B3" s="96" t="s">
        <v>45</v>
      </c>
      <c r="C3" s="94" t="s">
        <v>29</v>
      </c>
      <c r="D3" s="94" t="s">
        <v>139</v>
      </c>
      <c r="E3" s="94" t="s">
        <v>154</v>
      </c>
      <c r="F3" s="94" t="s">
        <v>155</v>
      </c>
      <c r="G3" s="94"/>
      <c r="H3" s="94"/>
      <c r="I3" s="94" t="s">
        <v>156</v>
      </c>
      <c r="J3" s="93" t="s">
        <v>0</v>
      </c>
      <c r="K3" s="95" t="s">
        <v>1</v>
      </c>
    </row>
    <row r="4" spans="2:11" s="5" customFormat="1" ht="56.25" customHeight="1" x14ac:dyDescent="0.2">
      <c r="B4" s="96" t="s">
        <v>45</v>
      </c>
      <c r="C4" s="94"/>
      <c r="D4" s="94"/>
      <c r="E4" s="94"/>
      <c r="F4" s="39" t="s">
        <v>43</v>
      </c>
      <c r="G4" s="39" t="s">
        <v>2</v>
      </c>
      <c r="H4" s="39" t="s">
        <v>3</v>
      </c>
      <c r="I4" s="94"/>
      <c r="J4" s="93"/>
      <c r="K4" s="95"/>
    </row>
    <row r="5" spans="2:11" s="6" customFormat="1" ht="13.5" hidden="1" customHeight="1" x14ac:dyDescent="0.2">
      <c r="B5" s="26"/>
      <c r="C5" s="24"/>
      <c r="D5" s="25" t="s">
        <v>144</v>
      </c>
      <c r="E5" s="25" t="s">
        <v>10</v>
      </c>
      <c r="F5" s="25" t="s">
        <v>11</v>
      </c>
      <c r="G5" s="25" t="s">
        <v>12</v>
      </c>
      <c r="H5" s="25" t="s">
        <v>13</v>
      </c>
      <c r="I5" s="24"/>
      <c r="J5" s="34" t="s">
        <v>14</v>
      </c>
      <c r="K5" s="35"/>
    </row>
    <row r="6" spans="2:11" ht="15" x14ac:dyDescent="0.25">
      <c r="B6" s="44">
        <v>1</v>
      </c>
      <c r="C6" s="45" t="s">
        <v>39</v>
      </c>
      <c r="D6" s="46">
        <v>1157297</v>
      </c>
      <c r="E6" s="46">
        <v>1230088</v>
      </c>
      <c r="F6" s="46">
        <v>275672357</v>
      </c>
      <c r="G6" s="46">
        <v>258386325</v>
      </c>
      <c r="H6" s="46">
        <v>17286032</v>
      </c>
      <c r="I6" s="46">
        <f t="shared" ref="I6:I12" si="0">F6/$C$15</f>
        <v>54334665.12929675</v>
      </c>
      <c r="J6" s="46">
        <v>5439480321</v>
      </c>
      <c r="K6" s="47">
        <f t="shared" ref="K6:K12" si="1">J6/$C$15</f>
        <v>1072114538.1977295</v>
      </c>
    </row>
    <row r="7" spans="2:11" ht="15" x14ac:dyDescent="0.25">
      <c r="B7" s="48">
        <v>2</v>
      </c>
      <c r="C7" s="45" t="s">
        <v>4</v>
      </c>
      <c r="D7" s="46">
        <v>1705130</v>
      </c>
      <c r="E7" s="46">
        <v>1815115</v>
      </c>
      <c r="F7" s="46">
        <v>400957619</v>
      </c>
      <c r="G7" s="46">
        <v>377327733</v>
      </c>
      <c r="H7" s="46">
        <v>23629886</v>
      </c>
      <c r="I7" s="46">
        <f t="shared" si="0"/>
        <v>79028228.279722482</v>
      </c>
      <c r="J7" s="46">
        <v>7943374079</v>
      </c>
      <c r="K7" s="47">
        <f t="shared" si="1"/>
        <v>1565628760.4462316</v>
      </c>
    </row>
    <row r="8" spans="2:11" ht="15" x14ac:dyDescent="0.25">
      <c r="B8" s="48">
        <v>3</v>
      </c>
      <c r="C8" s="49" t="s">
        <v>41</v>
      </c>
      <c r="D8" s="46">
        <v>813005</v>
      </c>
      <c r="E8" s="46">
        <v>856180</v>
      </c>
      <c r="F8" s="46">
        <v>170260416</v>
      </c>
      <c r="G8" s="46">
        <v>158849474</v>
      </c>
      <c r="H8" s="46">
        <v>11410942</v>
      </c>
      <c r="I8" s="46">
        <f t="shared" si="0"/>
        <v>33558107.852412492</v>
      </c>
      <c r="J8" s="46">
        <v>3344050843</v>
      </c>
      <c r="K8" s="47">
        <f t="shared" si="1"/>
        <v>659108097.40618098</v>
      </c>
    </row>
    <row r="9" spans="2:11" ht="15" x14ac:dyDescent="0.25">
      <c r="B9" s="48">
        <v>4</v>
      </c>
      <c r="C9" s="49" t="s">
        <v>42</v>
      </c>
      <c r="D9" s="46">
        <v>601085</v>
      </c>
      <c r="E9" s="46">
        <v>630578</v>
      </c>
      <c r="F9" s="46">
        <v>120526381</v>
      </c>
      <c r="G9" s="46">
        <v>111692782</v>
      </c>
      <c r="H9" s="46">
        <v>8833599</v>
      </c>
      <c r="I9" s="46">
        <f t="shared" si="0"/>
        <v>23755593.85840429</v>
      </c>
      <c r="J9" s="46">
        <v>2351332659</v>
      </c>
      <c r="K9" s="47">
        <f t="shared" si="1"/>
        <v>463444626.8921476</v>
      </c>
    </row>
    <row r="10" spans="2:11" ht="15" x14ac:dyDescent="0.25">
      <c r="B10" s="48">
        <v>5</v>
      </c>
      <c r="C10" s="49" t="s">
        <v>5</v>
      </c>
      <c r="D10" s="46">
        <v>1067367</v>
      </c>
      <c r="E10" s="46">
        <v>1125611</v>
      </c>
      <c r="F10" s="46">
        <v>221513393</v>
      </c>
      <c r="G10" s="46">
        <v>208221332</v>
      </c>
      <c r="H10" s="46">
        <v>13292061</v>
      </c>
      <c r="I10" s="46">
        <f t="shared" si="0"/>
        <v>43660003.350678019</v>
      </c>
      <c r="J10" s="46">
        <v>4383397386</v>
      </c>
      <c r="K10" s="47">
        <f t="shared" si="1"/>
        <v>863961957.19016087</v>
      </c>
    </row>
    <row r="11" spans="2:11" ht="15" x14ac:dyDescent="0.25">
      <c r="B11" s="48">
        <v>6</v>
      </c>
      <c r="C11" s="49" t="s">
        <v>6</v>
      </c>
      <c r="D11" s="46">
        <v>907022</v>
      </c>
      <c r="E11" s="46">
        <v>958106</v>
      </c>
      <c r="F11" s="46">
        <v>195895225</v>
      </c>
      <c r="G11" s="46">
        <v>183452946</v>
      </c>
      <c r="H11" s="46">
        <v>12442279</v>
      </c>
      <c r="I11" s="46">
        <f t="shared" si="0"/>
        <v>38610695.561337121</v>
      </c>
      <c r="J11" s="46">
        <v>3861992165</v>
      </c>
      <c r="K11" s="47">
        <f t="shared" si="1"/>
        <v>761193662.29107535</v>
      </c>
    </row>
    <row r="12" spans="2:11" ht="15" x14ac:dyDescent="0.25">
      <c r="B12" s="48">
        <v>7</v>
      </c>
      <c r="C12" s="49" t="s">
        <v>38</v>
      </c>
      <c r="D12" s="46">
        <v>2124107</v>
      </c>
      <c r="E12" s="46">
        <v>2281756</v>
      </c>
      <c r="F12" s="46">
        <v>593416022</v>
      </c>
      <c r="G12" s="46">
        <v>559769771</v>
      </c>
      <c r="H12" s="46">
        <v>33646251</v>
      </c>
      <c r="I12" s="46">
        <f t="shared" si="0"/>
        <v>116961530.66855882</v>
      </c>
      <c r="J12" s="46">
        <v>11784189385</v>
      </c>
      <c r="K12" s="47">
        <f t="shared" si="1"/>
        <v>2322648491.2093978</v>
      </c>
    </row>
    <row r="13" spans="2:11" ht="15.75" thickBot="1" x14ac:dyDescent="0.3">
      <c r="B13" s="43" t="s">
        <v>46</v>
      </c>
      <c r="C13" s="40"/>
      <c r="D13" s="41">
        <f t="shared" ref="D13:K13" si="2">SUM(D6:D12)</f>
        <v>8375013</v>
      </c>
      <c r="E13" s="41">
        <f t="shared" si="2"/>
        <v>8897434</v>
      </c>
      <c r="F13" s="41">
        <f t="shared" si="2"/>
        <v>1978241413</v>
      </c>
      <c r="G13" s="41">
        <f t="shared" si="2"/>
        <v>1857700363</v>
      </c>
      <c r="H13" s="41">
        <f t="shared" si="2"/>
        <v>120541050</v>
      </c>
      <c r="I13" s="41">
        <f t="shared" si="2"/>
        <v>389908824.70041001</v>
      </c>
      <c r="J13" s="41">
        <f t="shared" si="2"/>
        <v>39107816838</v>
      </c>
      <c r="K13" s="42">
        <f t="shared" si="2"/>
        <v>7708100133.6329231</v>
      </c>
    </row>
    <row r="15" spans="2:11" s="13" customFormat="1" x14ac:dyDescent="0.2">
      <c r="B15" s="36" t="s">
        <v>189</v>
      </c>
      <c r="C15" s="37">
        <v>5.0735999999999999</v>
      </c>
      <c r="J15" s="14"/>
      <c r="K15" s="14"/>
    </row>
    <row r="16" spans="2:11" x14ac:dyDescent="0.2">
      <c r="B16" s="38"/>
      <c r="C16" s="38" t="s">
        <v>184</v>
      </c>
    </row>
    <row r="17" spans="7:7" x14ac:dyDescent="0.2">
      <c r="G17" s="20"/>
    </row>
    <row r="18" spans="7:7" x14ac:dyDescent="0.2">
      <c r="G18" s="20"/>
    </row>
    <row r="19" spans="7:7" x14ac:dyDescent="0.2">
      <c r="G19" s="20"/>
    </row>
    <row r="20" spans="7:7" x14ac:dyDescent="0.2">
      <c r="G20" s="20"/>
    </row>
    <row r="21" spans="7:7" x14ac:dyDescent="0.2">
      <c r="G21" s="20"/>
    </row>
    <row r="22" spans="7:7" x14ac:dyDescent="0.2">
      <c r="G22" s="20"/>
    </row>
    <row r="23" spans="7:7" x14ac:dyDescent="0.2">
      <c r="G23" s="20"/>
    </row>
    <row r="24" spans="7:7" x14ac:dyDescent="0.2">
      <c r="G24" s="20"/>
    </row>
    <row r="25" spans="7:7" x14ac:dyDescent="0.2">
      <c r="G25" s="20"/>
    </row>
    <row r="26" spans="7:7" x14ac:dyDescent="0.2">
      <c r="G26" s="20"/>
    </row>
    <row r="27" spans="7:7" x14ac:dyDescent="0.2">
      <c r="G27" s="20"/>
    </row>
    <row r="28" spans="7:7" x14ac:dyDescent="0.2">
      <c r="G28" s="20"/>
    </row>
    <row r="29" spans="7:7" x14ac:dyDescent="0.2">
      <c r="G29" s="20"/>
    </row>
    <row r="30" spans="7:7" x14ac:dyDescent="0.2">
      <c r="G30" s="20"/>
    </row>
    <row r="31" spans="7:7" x14ac:dyDescent="0.2">
      <c r="G31" s="20"/>
    </row>
  </sheetData>
  <mergeCells count="9">
    <mergeCell ref="B2:K2"/>
    <mergeCell ref="D3:D4"/>
    <mergeCell ref="E3:E4"/>
    <mergeCell ref="J3:J4"/>
    <mergeCell ref="F3:H3"/>
    <mergeCell ref="K3:K4"/>
    <mergeCell ref="I3:I4"/>
    <mergeCell ref="B3:B4"/>
    <mergeCell ref="C3:C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49"/>
  <sheetViews>
    <sheetView workbookViewId="0">
      <selection activeCell="J13" sqref="J13"/>
    </sheetView>
  </sheetViews>
  <sheetFormatPr defaultRowHeight="15" x14ac:dyDescent="0.2"/>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x14ac:dyDescent="0.25"/>
    <row r="2" spans="2:5" ht="58.5" customHeight="1" x14ac:dyDescent="0.2">
      <c r="B2" s="115" t="s">
        <v>208</v>
      </c>
      <c r="C2" s="116"/>
      <c r="D2" s="116"/>
      <c r="E2" s="117"/>
    </row>
    <row r="3" spans="2:5" x14ac:dyDescent="0.2">
      <c r="B3" s="112" t="s">
        <v>47</v>
      </c>
      <c r="C3" s="113"/>
      <c r="D3" s="113" t="s">
        <v>48</v>
      </c>
      <c r="E3" s="114"/>
    </row>
    <row r="4" spans="2:5" x14ac:dyDescent="0.2">
      <c r="B4" s="76" t="s">
        <v>49</v>
      </c>
      <c r="C4" s="77" t="s">
        <v>50</v>
      </c>
      <c r="D4" s="77" t="s">
        <v>51</v>
      </c>
      <c r="E4" s="78" t="s">
        <v>52</v>
      </c>
    </row>
    <row r="5" spans="2:5" ht="15.75" x14ac:dyDescent="0.25">
      <c r="B5" s="79"/>
      <c r="C5" s="80" t="s">
        <v>53</v>
      </c>
      <c r="D5" s="46">
        <v>74834</v>
      </c>
      <c r="E5" s="81">
        <f t="shared" ref="E5:E48" si="0">D5/$D$48</f>
        <v>8.9353891152168952E-3</v>
      </c>
    </row>
    <row r="6" spans="2:5" ht="15.75" x14ac:dyDescent="0.25">
      <c r="B6" s="79" t="s">
        <v>54</v>
      </c>
      <c r="C6" s="80" t="s">
        <v>55</v>
      </c>
      <c r="D6" s="46">
        <v>68046</v>
      </c>
      <c r="E6" s="81">
        <f t="shared" si="0"/>
        <v>8.1248829106295127E-3</v>
      </c>
    </row>
    <row r="7" spans="2:5" ht="15.75" x14ac:dyDescent="0.25">
      <c r="B7" s="79" t="s">
        <v>56</v>
      </c>
      <c r="C7" s="80" t="s">
        <v>57</v>
      </c>
      <c r="D7" s="46">
        <v>97061</v>
      </c>
      <c r="E7" s="81">
        <f t="shared" si="0"/>
        <v>1.1589355144881566E-2</v>
      </c>
    </row>
    <row r="8" spans="2:5" ht="15.75" x14ac:dyDescent="0.25">
      <c r="B8" s="79" t="s">
        <v>58</v>
      </c>
      <c r="C8" s="80" t="s">
        <v>59</v>
      </c>
      <c r="D8" s="46">
        <v>119210</v>
      </c>
      <c r="E8" s="81">
        <f t="shared" si="0"/>
        <v>1.4234007756167065E-2</v>
      </c>
    </row>
    <row r="9" spans="2:5" ht="15.75" x14ac:dyDescent="0.25">
      <c r="B9" s="79" t="s">
        <v>60</v>
      </c>
      <c r="C9" s="80" t="s">
        <v>61</v>
      </c>
      <c r="D9" s="46">
        <v>104970</v>
      </c>
      <c r="E9" s="81">
        <f t="shared" si="0"/>
        <v>1.2533711887969607E-2</v>
      </c>
    </row>
    <row r="10" spans="2:5" ht="15.75" x14ac:dyDescent="0.25">
      <c r="B10" s="79" t="s">
        <v>62</v>
      </c>
      <c r="C10" s="80" t="s">
        <v>63</v>
      </c>
      <c r="D10" s="46">
        <v>160540</v>
      </c>
      <c r="E10" s="81">
        <f t="shared" si="0"/>
        <v>1.9168925469130616E-2</v>
      </c>
    </row>
    <row r="11" spans="2:5" ht="15.75" x14ac:dyDescent="0.25">
      <c r="B11" s="79" t="s">
        <v>64</v>
      </c>
      <c r="C11" s="80" t="s">
        <v>65</v>
      </c>
      <c r="D11" s="46">
        <v>71166</v>
      </c>
      <c r="E11" s="81">
        <f t="shared" si="0"/>
        <v>8.4974196457963704E-3</v>
      </c>
    </row>
    <row r="12" spans="2:5" ht="15.75" x14ac:dyDescent="0.25">
      <c r="B12" s="79" t="s">
        <v>66</v>
      </c>
      <c r="C12" s="80" t="s">
        <v>67</v>
      </c>
      <c r="D12" s="46">
        <v>59221</v>
      </c>
      <c r="E12" s="81">
        <f t="shared" si="0"/>
        <v>7.0711532029860726E-3</v>
      </c>
    </row>
    <row r="13" spans="2:5" ht="15.75" x14ac:dyDescent="0.25">
      <c r="B13" s="79" t="s">
        <v>68</v>
      </c>
      <c r="C13" s="80" t="s">
        <v>69</v>
      </c>
      <c r="D13" s="46">
        <v>136721</v>
      </c>
      <c r="E13" s="81">
        <f t="shared" si="0"/>
        <v>1.6324870182291059E-2</v>
      </c>
    </row>
    <row r="14" spans="2:5" ht="15.75" x14ac:dyDescent="0.25">
      <c r="B14" s="79" t="s">
        <v>70</v>
      </c>
      <c r="C14" s="80" t="s">
        <v>71</v>
      </c>
      <c r="D14" s="46">
        <v>45337</v>
      </c>
      <c r="E14" s="81">
        <f t="shared" si="0"/>
        <v>5.413364731493551E-3</v>
      </c>
    </row>
    <row r="15" spans="2:5" ht="15.75" x14ac:dyDescent="0.25">
      <c r="B15" s="79" t="s">
        <v>72</v>
      </c>
      <c r="C15" s="80" t="s">
        <v>73</v>
      </c>
      <c r="D15" s="46">
        <v>69712</v>
      </c>
      <c r="E15" s="81">
        <f t="shared" si="0"/>
        <v>8.3238079749846355E-3</v>
      </c>
    </row>
    <row r="16" spans="2:5" ht="15.75" x14ac:dyDescent="0.25">
      <c r="B16" s="79" t="s">
        <v>74</v>
      </c>
      <c r="C16" s="80" t="s">
        <v>75</v>
      </c>
      <c r="D16" s="46">
        <v>46480</v>
      </c>
      <c r="E16" s="81">
        <f t="shared" si="0"/>
        <v>5.5498421315883333E-3</v>
      </c>
    </row>
    <row r="17" spans="2:5" ht="15.75" x14ac:dyDescent="0.25">
      <c r="B17" s="79" t="s">
        <v>76</v>
      </c>
      <c r="C17" s="80" t="s">
        <v>77</v>
      </c>
      <c r="D17" s="46">
        <v>226303</v>
      </c>
      <c r="E17" s="81">
        <f t="shared" si="0"/>
        <v>2.7021211787969762E-2</v>
      </c>
    </row>
    <row r="18" spans="2:5" ht="15.75" x14ac:dyDescent="0.25">
      <c r="B18" s="79" t="s">
        <v>78</v>
      </c>
      <c r="C18" s="80" t="s">
        <v>79</v>
      </c>
      <c r="D18" s="46">
        <v>180277</v>
      </c>
      <c r="E18" s="81">
        <f t="shared" si="0"/>
        <v>2.1525578527460197E-2</v>
      </c>
    </row>
    <row r="19" spans="2:5" ht="15.75" x14ac:dyDescent="0.25">
      <c r="B19" s="79" t="s">
        <v>80</v>
      </c>
      <c r="C19" s="80" t="s">
        <v>81</v>
      </c>
      <c r="D19" s="46">
        <v>55828</v>
      </c>
      <c r="E19" s="81">
        <f t="shared" si="0"/>
        <v>6.6660195034921139E-3</v>
      </c>
    </row>
    <row r="20" spans="2:5" ht="15.75" x14ac:dyDescent="0.25">
      <c r="B20" s="79" t="s">
        <v>82</v>
      </c>
      <c r="C20" s="80" t="s">
        <v>83</v>
      </c>
      <c r="D20" s="46">
        <v>66843</v>
      </c>
      <c r="E20" s="81">
        <f t="shared" si="0"/>
        <v>7.9812413425507517E-3</v>
      </c>
    </row>
    <row r="21" spans="2:5" ht="15.75" x14ac:dyDescent="0.25">
      <c r="B21" s="79" t="s">
        <v>84</v>
      </c>
      <c r="C21" s="80" t="s">
        <v>85</v>
      </c>
      <c r="D21" s="46">
        <v>131265</v>
      </c>
      <c r="E21" s="81">
        <f t="shared" si="0"/>
        <v>1.567340850694799E-2</v>
      </c>
    </row>
    <row r="22" spans="2:5" ht="15.75" x14ac:dyDescent="0.25">
      <c r="B22" s="79" t="s">
        <v>86</v>
      </c>
      <c r="C22" s="80" t="s">
        <v>87</v>
      </c>
      <c r="D22" s="46">
        <v>122450</v>
      </c>
      <c r="E22" s="81">
        <f t="shared" si="0"/>
        <v>1.462087282730188E-2</v>
      </c>
    </row>
    <row r="23" spans="2:5" ht="15.75" x14ac:dyDescent="0.25">
      <c r="B23" s="79" t="s">
        <v>88</v>
      </c>
      <c r="C23" s="80" t="s">
        <v>89</v>
      </c>
      <c r="D23" s="46">
        <v>67790</v>
      </c>
      <c r="E23" s="81">
        <f t="shared" si="0"/>
        <v>8.0943157938978723E-3</v>
      </c>
    </row>
    <row r="24" spans="2:5" ht="15.75" x14ac:dyDescent="0.25">
      <c r="B24" s="79" t="s">
        <v>90</v>
      </c>
      <c r="C24" s="80" t="s">
        <v>91</v>
      </c>
      <c r="D24" s="46">
        <v>103572</v>
      </c>
      <c r="E24" s="81">
        <f t="shared" si="0"/>
        <v>1.2366786773942918E-2</v>
      </c>
    </row>
    <row r="25" spans="2:5" ht="15.75" x14ac:dyDescent="0.25">
      <c r="B25" s="79" t="s">
        <v>92</v>
      </c>
      <c r="C25" s="80" t="s">
        <v>93</v>
      </c>
      <c r="D25" s="46">
        <v>103222</v>
      </c>
      <c r="E25" s="81">
        <f t="shared" si="0"/>
        <v>1.232499579403638E-2</v>
      </c>
    </row>
    <row r="26" spans="2:5" ht="15.75" x14ac:dyDescent="0.25">
      <c r="B26" s="79" t="s">
        <v>94</v>
      </c>
      <c r="C26" s="80" t="s">
        <v>95</v>
      </c>
      <c r="D26" s="46">
        <v>32307</v>
      </c>
      <c r="E26" s="81">
        <f t="shared" si="0"/>
        <v>3.8575462509729836E-3</v>
      </c>
    </row>
    <row r="27" spans="2:5" ht="15.75" x14ac:dyDescent="0.25">
      <c r="B27" s="79" t="s">
        <v>96</v>
      </c>
      <c r="C27" s="80" t="s">
        <v>97</v>
      </c>
      <c r="D27" s="46">
        <v>212655</v>
      </c>
      <c r="E27" s="81">
        <f t="shared" si="0"/>
        <v>2.5391602377214221E-2</v>
      </c>
    </row>
    <row r="28" spans="2:5" ht="15.75" x14ac:dyDescent="0.25">
      <c r="B28" s="79" t="s">
        <v>98</v>
      </c>
      <c r="C28" s="80" t="s">
        <v>99</v>
      </c>
      <c r="D28" s="46">
        <v>23585</v>
      </c>
      <c r="E28" s="81">
        <f t="shared" si="0"/>
        <v>2.8161150317020404E-3</v>
      </c>
    </row>
    <row r="29" spans="2:5" ht="15.75" x14ac:dyDescent="0.25">
      <c r="B29" s="79" t="s">
        <v>100</v>
      </c>
      <c r="C29" s="80" t="s">
        <v>101</v>
      </c>
      <c r="D29" s="46">
        <v>141605</v>
      </c>
      <c r="E29" s="81">
        <f t="shared" si="0"/>
        <v>1.6908033456186872E-2</v>
      </c>
    </row>
    <row r="30" spans="2:5" ht="15.75" x14ac:dyDescent="0.25">
      <c r="B30" s="79" t="s">
        <v>102</v>
      </c>
      <c r="C30" s="80" t="s">
        <v>103</v>
      </c>
      <c r="D30" s="46">
        <v>41954</v>
      </c>
      <c r="E30" s="81">
        <f t="shared" si="0"/>
        <v>5.009425059996922E-3</v>
      </c>
    </row>
    <row r="31" spans="2:5" ht="15.75" x14ac:dyDescent="0.25">
      <c r="B31" s="79" t="s">
        <v>104</v>
      </c>
      <c r="C31" s="80" t="s">
        <v>105</v>
      </c>
      <c r="D31" s="46">
        <v>168209</v>
      </c>
      <c r="E31" s="81">
        <f t="shared" si="0"/>
        <v>2.0084625540282744E-2</v>
      </c>
    </row>
    <row r="32" spans="2:5" ht="15.75" x14ac:dyDescent="0.25">
      <c r="B32" s="79" t="s">
        <v>106</v>
      </c>
      <c r="C32" s="80" t="s">
        <v>107</v>
      </c>
      <c r="D32" s="46">
        <v>109074</v>
      </c>
      <c r="E32" s="81">
        <f t="shared" si="0"/>
        <v>1.3023740978073706E-2</v>
      </c>
    </row>
    <row r="33" spans="2:13" ht="15.75" x14ac:dyDescent="0.25">
      <c r="B33" s="79" t="s">
        <v>108</v>
      </c>
      <c r="C33" s="80" t="s">
        <v>109</v>
      </c>
      <c r="D33" s="46">
        <v>79471</v>
      </c>
      <c r="E33" s="81">
        <f t="shared" si="0"/>
        <v>9.489059897578667E-3</v>
      </c>
    </row>
    <row r="34" spans="2:13" ht="15.75" x14ac:dyDescent="0.25">
      <c r="B34" s="79" t="s">
        <v>110</v>
      </c>
      <c r="C34" s="80" t="s">
        <v>111</v>
      </c>
      <c r="D34" s="46">
        <v>166882</v>
      </c>
      <c r="E34" s="81">
        <f t="shared" si="0"/>
        <v>1.9926178025037097E-2</v>
      </c>
    </row>
    <row r="35" spans="2:13" ht="15.75" x14ac:dyDescent="0.25">
      <c r="B35" s="79" t="s">
        <v>112</v>
      </c>
      <c r="C35" s="80" t="s">
        <v>113</v>
      </c>
      <c r="D35" s="46">
        <v>127602</v>
      </c>
      <c r="E35" s="81">
        <f t="shared" si="0"/>
        <v>1.5236036051526129E-2</v>
      </c>
    </row>
    <row r="36" spans="2:13" ht="15.75" x14ac:dyDescent="0.25">
      <c r="B36" s="79" t="s">
        <v>114</v>
      </c>
      <c r="C36" s="80" t="s">
        <v>115</v>
      </c>
      <c r="D36" s="46">
        <v>72432</v>
      </c>
      <c r="E36" s="81">
        <f t="shared" si="0"/>
        <v>8.6485835902583071E-3</v>
      </c>
    </row>
    <row r="37" spans="2:13" ht="15.75" x14ac:dyDescent="0.25">
      <c r="B37" s="79" t="s">
        <v>116</v>
      </c>
      <c r="C37" s="80" t="s">
        <v>117</v>
      </c>
      <c r="D37" s="46">
        <v>189991</v>
      </c>
      <c r="E37" s="81">
        <f t="shared" si="0"/>
        <v>2.2685457324066242E-2</v>
      </c>
    </row>
    <row r="38" spans="2:13" ht="15.75" x14ac:dyDescent="0.25">
      <c r="B38" s="79" t="s">
        <v>118</v>
      </c>
      <c r="C38" s="80" t="s">
        <v>119</v>
      </c>
      <c r="D38" s="46">
        <v>189003</v>
      </c>
      <c r="E38" s="81">
        <f t="shared" si="0"/>
        <v>2.2567487357930072E-2</v>
      </c>
    </row>
    <row r="39" spans="2:13" ht="15.75" x14ac:dyDescent="0.25">
      <c r="B39" s="79" t="s">
        <v>120</v>
      </c>
      <c r="C39" s="80" t="s">
        <v>121</v>
      </c>
      <c r="D39" s="46">
        <v>39834</v>
      </c>
      <c r="E39" s="81">
        <f t="shared" si="0"/>
        <v>4.7562911245630302E-3</v>
      </c>
    </row>
    <row r="40" spans="2:13" ht="15.75" x14ac:dyDescent="0.25">
      <c r="B40" s="79" t="s">
        <v>122</v>
      </c>
      <c r="C40" s="80" t="s">
        <v>123</v>
      </c>
      <c r="D40" s="46">
        <v>398061</v>
      </c>
      <c r="E40" s="81">
        <f t="shared" si="0"/>
        <v>4.7529597864504808E-2</v>
      </c>
      <c r="M40" s="21"/>
    </row>
    <row r="41" spans="2:13" ht="15.75" x14ac:dyDescent="0.25">
      <c r="B41" s="79" t="s">
        <v>124</v>
      </c>
      <c r="C41" s="80" t="s">
        <v>125</v>
      </c>
      <c r="D41" s="46">
        <v>61797</v>
      </c>
      <c r="E41" s="81">
        <f t="shared" si="0"/>
        <v>7.3787348150981978E-3</v>
      </c>
    </row>
    <row r="42" spans="2:13" ht="15.75" x14ac:dyDescent="0.25">
      <c r="B42" s="79" t="s">
        <v>126</v>
      </c>
      <c r="C42" s="80" t="s">
        <v>127</v>
      </c>
      <c r="D42" s="46">
        <v>91685</v>
      </c>
      <c r="E42" s="81">
        <f t="shared" si="0"/>
        <v>1.0947445693517133E-2</v>
      </c>
    </row>
    <row r="43" spans="2:13" ht="15.75" x14ac:dyDescent="0.25">
      <c r="B43" s="79" t="s">
        <v>128</v>
      </c>
      <c r="C43" s="80" t="s">
        <v>129</v>
      </c>
      <c r="D43" s="46">
        <v>109654</v>
      </c>
      <c r="E43" s="81">
        <f t="shared" si="0"/>
        <v>1.3092994601918827E-2</v>
      </c>
    </row>
    <row r="44" spans="2:13" ht="15.75" x14ac:dyDescent="0.25">
      <c r="B44" s="79" t="s">
        <v>130</v>
      </c>
      <c r="C44" s="80" t="s">
        <v>131</v>
      </c>
      <c r="D44" s="46">
        <v>90931</v>
      </c>
      <c r="E44" s="81">
        <f t="shared" si="0"/>
        <v>1.0857415982518475E-2</v>
      </c>
    </row>
    <row r="45" spans="2:13" ht="15.75" x14ac:dyDescent="0.25">
      <c r="B45" s="79" t="s">
        <v>132</v>
      </c>
      <c r="C45" s="80" t="s">
        <v>133</v>
      </c>
      <c r="D45" s="46">
        <v>41466</v>
      </c>
      <c r="E45" s="81">
        <f t="shared" si="0"/>
        <v>4.9511564937272335E-3</v>
      </c>
    </row>
    <row r="46" spans="2:13" ht="15.75" x14ac:dyDescent="0.25">
      <c r="B46" s="79" t="s">
        <v>134</v>
      </c>
      <c r="C46" s="80" t="s">
        <v>135</v>
      </c>
      <c r="D46" s="46">
        <v>2866222</v>
      </c>
      <c r="E46" s="81">
        <f t="shared" si="0"/>
        <v>0.3422349314562258</v>
      </c>
    </row>
    <row r="47" spans="2:13" ht="15.75" x14ac:dyDescent="0.25">
      <c r="B47" s="79" t="s">
        <v>136</v>
      </c>
      <c r="C47" s="80" t="s">
        <v>137</v>
      </c>
      <c r="D47" s="46">
        <v>1009745</v>
      </c>
      <c r="E47" s="81">
        <f t="shared" si="0"/>
        <v>0.12056638001636535</v>
      </c>
    </row>
    <row r="48" spans="2:13" ht="16.5" thickBot="1" x14ac:dyDescent="0.3">
      <c r="B48" s="82" t="s">
        <v>138</v>
      </c>
      <c r="C48" s="83" t="s">
        <v>46</v>
      </c>
      <c r="D48" s="41">
        <f>SUM(D5:D47)</f>
        <v>8375013</v>
      </c>
      <c r="E48" s="84">
        <f t="shared" si="0"/>
        <v>1</v>
      </c>
    </row>
    <row r="49" spans="4:4" x14ac:dyDescent="0.2">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53"/>
  <sheetViews>
    <sheetView workbookViewId="0">
      <selection activeCell="G11" sqref="G11"/>
    </sheetView>
  </sheetViews>
  <sheetFormatPr defaultRowHeight="15" x14ac:dyDescent="0.2"/>
  <cols>
    <col min="2" max="2" width="8.5703125" customWidth="1"/>
    <col min="3" max="3" width="19.28515625" customWidth="1"/>
    <col min="4" max="4" width="29" customWidth="1"/>
    <col min="5" max="16384" width="9.140625" style="9"/>
  </cols>
  <sheetData>
    <row r="1" spans="2:4" ht="15.75" thickBot="1" x14ac:dyDescent="0.25"/>
    <row r="2" spans="2:4" ht="56.25" customHeight="1" x14ac:dyDescent="0.2">
      <c r="B2" s="120" t="s">
        <v>209</v>
      </c>
      <c r="C2" s="121"/>
      <c r="D2" s="122"/>
    </row>
    <row r="3" spans="2:4" ht="54.75" customHeight="1" x14ac:dyDescent="0.2">
      <c r="B3" s="118" t="s">
        <v>47</v>
      </c>
      <c r="C3" s="119"/>
      <c r="D3" s="85" t="s">
        <v>182</v>
      </c>
    </row>
    <row r="4" spans="2:4" x14ac:dyDescent="0.2">
      <c r="B4" s="76" t="s">
        <v>49</v>
      </c>
      <c r="C4" s="77" t="s">
        <v>32</v>
      </c>
      <c r="D4" s="86"/>
    </row>
    <row r="5" spans="2:4" ht="15.75" x14ac:dyDescent="0.25">
      <c r="B5" s="87"/>
      <c r="C5" s="88" t="s">
        <v>33</v>
      </c>
      <c r="D5" s="89">
        <v>60837</v>
      </c>
    </row>
    <row r="6" spans="2:4" ht="15.75" x14ac:dyDescent="0.25">
      <c r="B6" s="87" t="s">
        <v>54</v>
      </c>
      <c r="C6" s="88" t="s">
        <v>55</v>
      </c>
      <c r="D6" s="89">
        <v>84413</v>
      </c>
    </row>
    <row r="7" spans="2:4" ht="15.75" x14ac:dyDescent="0.25">
      <c r="B7" s="87" t="s">
        <v>56</v>
      </c>
      <c r="C7" s="88" t="s">
        <v>57</v>
      </c>
      <c r="D7" s="89">
        <v>103942</v>
      </c>
    </row>
    <row r="8" spans="2:4" ht="15.75" x14ac:dyDescent="0.25">
      <c r="B8" s="87" t="s">
        <v>58</v>
      </c>
      <c r="C8" s="88" t="s">
        <v>59</v>
      </c>
      <c r="D8" s="89">
        <v>158025</v>
      </c>
    </row>
    <row r="9" spans="2:4" ht="15.75" x14ac:dyDescent="0.25">
      <c r="B9" s="87" t="s">
        <v>60</v>
      </c>
      <c r="C9" s="88" t="s">
        <v>61</v>
      </c>
      <c r="D9" s="89">
        <v>106523</v>
      </c>
    </row>
    <row r="10" spans="2:4" ht="15.75" x14ac:dyDescent="0.25">
      <c r="B10" s="87" t="s">
        <v>62</v>
      </c>
      <c r="C10" s="88" t="s">
        <v>63</v>
      </c>
      <c r="D10" s="89">
        <v>145915</v>
      </c>
    </row>
    <row r="11" spans="2:4" ht="15.75" x14ac:dyDescent="0.25">
      <c r="B11" s="87" t="s">
        <v>64</v>
      </c>
      <c r="C11" s="88" t="s">
        <v>65</v>
      </c>
      <c r="D11" s="89">
        <v>57523</v>
      </c>
    </row>
    <row r="12" spans="2:4" ht="15.75" x14ac:dyDescent="0.25">
      <c r="B12" s="87" t="s">
        <v>66</v>
      </c>
      <c r="C12" s="88" t="s">
        <v>67</v>
      </c>
      <c r="D12" s="89">
        <v>56669</v>
      </c>
    </row>
    <row r="13" spans="2:4" ht="15.75" x14ac:dyDescent="0.25">
      <c r="B13" s="87" t="s">
        <v>68</v>
      </c>
      <c r="C13" s="88" t="s">
        <v>69</v>
      </c>
      <c r="D13" s="89">
        <v>153169</v>
      </c>
    </row>
    <row r="14" spans="2:4" ht="15.75" x14ac:dyDescent="0.25">
      <c r="B14" s="87" t="s">
        <v>70</v>
      </c>
      <c r="C14" s="88" t="s">
        <v>71</v>
      </c>
      <c r="D14" s="89">
        <v>57808</v>
      </c>
    </row>
    <row r="15" spans="2:4" ht="15.75" x14ac:dyDescent="0.25">
      <c r="B15" s="87" t="s">
        <v>72</v>
      </c>
      <c r="C15" s="88" t="s">
        <v>73</v>
      </c>
      <c r="D15" s="89">
        <v>80461</v>
      </c>
    </row>
    <row r="16" spans="2:4" ht="15.75" x14ac:dyDescent="0.25">
      <c r="B16" s="87" t="s">
        <v>74</v>
      </c>
      <c r="C16" s="88" t="s">
        <v>75</v>
      </c>
      <c r="D16" s="89">
        <v>46535</v>
      </c>
    </row>
    <row r="17" spans="2:4" ht="15.75" x14ac:dyDescent="0.25">
      <c r="B17" s="87" t="s">
        <v>76</v>
      </c>
      <c r="C17" s="88" t="s">
        <v>77</v>
      </c>
      <c r="D17" s="89">
        <v>209163</v>
      </c>
    </row>
    <row r="18" spans="2:4" ht="15.75" x14ac:dyDescent="0.25">
      <c r="B18" s="87" t="s">
        <v>78</v>
      </c>
      <c r="C18" s="88" t="s">
        <v>79</v>
      </c>
      <c r="D18" s="89">
        <v>157277</v>
      </c>
    </row>
    <row r="19" spans="2:4" ht="15.75" x14ac:dyDescent="0.25">
      <c r="B19" s="87" t="s">
        <v>80</v>
      </c>
      <c r="C19" s="88" t="s">
        <v>81</v>
      </c>
      <c r="D19" s="89">
        <v>44755</v>
      </c>
    </row>
    <row r="20" spans="2:4" ht="15.75" x14ac:dyDescent="0.25">
      <c r="B20" s="87" t="s">
        <v>82</v>
      </c>
      <c r="C20" s="88" t="s">
        <v>83</v>
      </c>
      <c r="D20" s="89">
        <v>103343</v>
      </c>
    </row>
    <row r="21" spans="2:4" ht="15.75" x14ac:dyDescent="0.25">
      <c r="B21" s="87" t="s">
        <v>84</v>
      </c>
      <c r="C21" s="88" t="s">
        <v>85</v>
      </c>
      <c r="D21" s="89">
        <v>122291</v>
      </c>
    </row>
    <row r="22" spans="2:4" ht="15.75" x14ac:dyDescent="0.25">
      <c r="B22" s="87" t="s">
        <v>86</v>
      </c>
      <c r="C22" s="88" t="s">
        <v>87</v>
      </c>
      <c r="D22" s="89">
        <v>96144</v>
      </c>
    </row>
    <row r="23" spans="2:4" ht="15.75" x14ac:dyDescent="0.25">
      <c r="B23" s="87" t="s">
        <v>88</v>
      </c>
      <c r="C23" s="88" t="s">
        <v>89</v>
      </c>
      <c r="D23" s="89">
        <v>72788</v>
      </c>
    </row>
    <row r="24" spans="2:4" ht="15.75" x14ac:dyDescent="0.25">
      <c r="B24" s="87" t="s">
        <v>90</v>
      </c>
      <c r="C24" s="88" t="s">
        <v>91</v>
      </c>
      <c r="D24" s="89">
        <v>66455</v>
      </c>
    </row>
    <row r="25" spans="2:4" ht="15.75" x14ac:dyDescent="0.25">
      <c r="B25" s="87" t="s">
        <v>92</v>
      </c>
      <c r="C25" s="88" t="s">
        <v>93</v>
      </c>
      <c r="D25" s="89">
        <v>86360</v>
      </c>
    </row>
    <row r="26" spans="2:4" ht="15.75" x14ac:dyDescent="0.25">
      <c r="B26" s="87" t="s">
        <v>94</v>
      </c>
      <c r="C26" s="88" t="s">
        <v>95</v>
      </c>
      <c r="D26" s="89">
        <v>52204</v>
      </c>
    </row>
    <row r="27" spans="2:4" ht="15.75" x14ac:dyDescent="0.25">
      <c r="B27" s="87" t="s">
        <v>96</v>
      </c>
      <c r="C27" s="88" t="s">
        <v>97</v>
      </c>
      <c r="D27" s="89">
        <v>168172</v>
      </c>
    </row>
    <row r="28" spans="2:4" ht="15.75" x14ac:dyDescent="0.25">
      <c r="B28" s="87" t="s">
        <v>98</v>
      </c>
      <c r="C28" s="88" t="s">
        <v>99</v>
      </c>
      <c r="D28" s="89">
        <v>53084</v>
      </c>
    </row>
    <row r="29" spans="2:4" ht="15.75" x14ac:dyDescent="0.25">
      <c r="B29" s="87" t="s">
        <v>100</v>
      </c>
      <c r="C29" s="88" t="s">
        <v>101</v>
      </c>
      <c r="D29" s="89">
        <v>96271</v>
      </c>
    </row>
    <row r="30" spans="2:4" ht="15.75" x14ac:dyDescent="0.25">
      <c r="B30" s="87" t="s">
        <v>102</v>
      </c>
      <c r="C30" s="88" t="s">
        <v>103</v>
      </c>
      <c r="D30" s="89">
        <v>40024</v>
      </c>
    </row>
    <row r="31" spans="2:4" ht="15.75" x14ac:dyDescent="0.25">
      <c r="B31" s="87" t="s">
        <v>104</v>
      </c>
      <c r="C31" s="88" t="s">
        <v>105</v>
      </c>
      <c r="D31" s="89">
        <v>121289</v>
      </c>
    </row>
    <row r="32" spans="2:4" ht="15.75" x14ac:dyDescent="0.25">
      <c r="B32" s="87" t="s">
        <v>106</v>
      </c>
      <c r="C32" s="88" t="s">
        <v>107</v>
      </c>
      <c r="D32" s="89">
        <v>78910</v>
      </c>
    </row>
    <row r="33" spans="2:12" ht="15.75" x14ac:dyDescent="0.25">
      <c r="B33" s="87" t="s">
        <v>108</v>
      </c>
      <c r="C33" s="88" t="s">
        <v>109</v>
      </c>
      <c r="D33" s="89">
        <v>74755</v>
      </c>
    </row>
    <row r="34" spans="2:12" ht="15.75" x14ac:dyDescent="0.25">
      <c r="B34" s="87" t="s">
        <v>110</v>
      </c>
      <c r="C34" s="88" t="s">
        <v>111</v>
      </c>
      <c r="D34" s="89">
        <v>187547</v>
      </c>
    </row>
    <row r="35" spans="2:12" ht="15.75" x14ac:dyDescent="0.25">
      <c r="B35" s="87" t="s">
        <v>112</v>
      </c>
      <c r="C35" s="88" t="s">
        <v>113</v>
      </c>
      <c r="D35" s="89">
        <v>68387</v>
      </c>
    </row>
    <row r="36" spans="2:12" ht="15.75" x14ac:dyDescent="0.25">
      <c r="B36" s="87" t="s">
        <v>114</v>
      </c>
      <c r="C36" s="88" t="s">
        <v>115</v>
      </c>
      <c r="D36" s="89">
        <v>49481</v>
      </c>
    </row>
    <row r="37" spans="2:12" ht="15.75" x14ac:dyDescent="0.25">
      <c r="B37" s="87" t="s">
        <v>116</v>
      </c>
      <c r="C37" s="88" t="s">
        <v>117</v>
      </c>
      <c r="D37" s="89">
        <v>112166</v>
      </c>
    </row>
    <row r="38" spans="2:12" ht="15.75" x14ac:dyDescent="0.25">
      <c r="B38" s="87" t="s">
        <v>118</v>
      </c>
      <c r="C38" s="88" t="s">
        <v>119</v>
      </c>
      <c r="D38" s="89">
        <v>105642</v>
      </c>
    </row>
    <row r="39" spans="2:12" ht="15.75" x14ac:dyDescent="0.25">
      <c r="B39" s="87" t="s">
        <v>120</v>
      </c>
      <c r="C39" s="88" t="s">
        <v>121</v>
      </c>
      <c r="D39" s="89">
        <v>58709</v>
      </c>
    </row>
    <row r="40" spans="2:12" ht="15.75" x14ac:dyDescent="0.25">
      <c r="B40" s="87" t="s">
        <v>122</v>
      </c>
      <c r="C40" s="88" t="s">
        <v>123</v>
      </c>
      <c r="D40" s="89">
        <v>195522</v>
      </c>
    </row>
    <row r="41" spans="2:12" ht="15.75" x14ac:dyDescent="0.25">
      <c r="B41" s="87" t="s">
        <v>124</v>
      </c>
      <c r="C41" s="88" t="s">
        <v>125</v>
      </c>
      <c r="D41" s="89">
        <v>39756</v>
      </c>
    </row>
    <row r="42" spans="2:12" ht="15.75" x14ac:dyDescent="0.25">
      <c r="B42" s="87" t="s">
        <v>126</v>
      </c>
      <c r="C42" s="88" t="s">
        <v>127</v>
      </c>
      <c r="D42" s="89">
        <v>57446</v>
      </c>
    </row>
    <row r="43" spans="2:12" ht="15.75" x14ac:dyDescent="0.25">
      <c r="B43" s="87" t="s">
        <v>128</v>
      </c>
      <c r="C43" s="88" t="s">
        <v>129</v>
      </c>
      <c r="D43" s="89">
        <v>75863</v>
      </c>
    </row>
    <row r="44" spans="2:12" ht="15.75" x14ac:dyDescent="0.25">
      <c r="B44" s="87" t="s">
        <v>130</v>
      </c>
      <c r="C44" s="88" t="s">
        <v>131</v>
      </c>
      <c r="D44" s="89">
        <v>51240</v>
      </c>
      <c r="L44" s="21"/>
    </row>
    <row r="45" spans="2:12" ht="15.75" x14ac:dyDescent="0.25">
      <c r="B45" s="87" t="s">
        <v>132</v>
      </c>
      <c r="C45" s="88" t="s">
        <v>133</v>
      </c>
      <c r="D45" s="89">
        <v>57667</v>
      </c>
    </row>
    <row r="46" spans="2:12" ht="15.75" x14ac:dyDescent="0.25">
      <c r="B46" s="87" t="s">
        <v>134</v>
      </c>
      <c r="C46" s="88" t="s">
        <v>135</v>
      </c>
      <c r="D46" s="89">
        <v>74117</v>
      </c>
    </row>
    <row r="47" spans="2:12" ht="15.75" x14ac:dyDescent="0.25">
      <c r="B47" s="87">
        <v>421</v>
      </c>
      <c r="C47" s="88" t="s">
        <v>135</v>
      </c>
      <c r="D47" s="89">
        <v>100912</v>
      </c>
    </row>
    <row r="48" spans="2:12" ht="15.75" x14ac:dyDescent="0.25">
      <c r="B48" s="87">
        <v>431</v>
      </c>
      <c r="C48" s="88" t="s">
        <v>135</v>
      </c>
      <c r="D48" s="89">
        <v>135639</v>
      </c>
    </row>
    <row r="49" spans="2:4" ht="15.75" x14ac:dyDescent="0.25">
      <c r="B49" s="87">
        <v>441</v>
      </c>
      <c r="C49" s="88" t="s">
        <v>135</v>
      </c>
      <c r="D49" s="89">
        <v>102802</v>
      </c>
    </row>
    <row r="50" spans="2:4" ht="15.75" x14ac:dyDescent="0.25">
      <c r="B50" s="87">
        <v>451</v>
      </c>
      <c r="C50" s="88" t="s">
        <v>135</v>
      </c>
      <c r="D50" s="89">
        <v>82469</v>
      </c>
    </row>
    <row r="51" spans="2:4" ht="15.75" x14ac:dyDescent="0.25">
      <c r="B51" s="87">
        <v>461</v>
      </c>
      <c r="C51" s="88" t="s">
        <v>135</v>
      </c>
      <c r="D51" s="89">
        <v>124954</v>
      </c>
    </row>
    <row r="52" spans="2:4" ht="15.75" x14ac:dyDescent="0.25">
      <c r="B52" s="87" t="s">
        <v>136</v>
      </c>
      <c r="C52" s="88" t="s">
        <v>137</v>
      </c>
      <c r="D52" s="89">
        <v>176628</v>
      </c>
    </row>
    <row r="53" spans="2:4" ht="16.5" thickBot="1" x14ac:dyDescent="0.3">
      <c r="B53" s="82" t="s">
        <v>138</v>
      </c>
      <c r="C53" s="83" t="s">
        <v>46</v>
      </c>
      <c r="D53" s="90">
        <f>SUM(D5:D52)</f>
        <v>4612052</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8"/>
  <sheetViews>
    <sheetView workbookViewId="0">
      <selection activeCell="B11" sqref="B11"/>
    </sheetView>
  </sheetViews>
  <sheetFormatPr defaultRowHeight="12.75" x14ac:dyDescent="0.2"/>
  <cols>
    <col min="1" max="1" width="12.140625" customWidth="1"/>
    <col min="2" max="2" width="29.42578125" customWidth="1"/>
    <col min="3" max="3" width="32.85546875" customWidth="1"/>
  </cols>
  <sheetData>
    <row r="1" spans="2:3" ht="16.5" thickBot="1" x14ac:dyDescent="0.3">
      <c r="B1" s="123"/>
      <c r="C1" s="123"/>
    </row>
    <row r="2" spans="2:3" ht="42" customHeight="1" x14ac:dyDescent="0.2">
      <c r="B2" s="115" t="s">
        <v>210</v>
      </c>
      <c r="C2" s="117"/>
    </row>
    <row r="3" spans="2:3" x14ac:dyDescent="0.2">
      <c r="B3" s="76" t="s">
        <v>30</v>
      </c>
      <c r="C3" s="86" t="s">
        <v>48</v>
      </c>
    </row>
    <row r="4" spans="2:3" ht="15" x14ac:dyDescent="0.25">
      <c r="B4" s="91" t="s">
        <v>159</v>
      </c>
      <c r="C4" s="47">
        <v>73257</v>
      </c>
    </row>
    <row r="5" spans="2:3" ht="15" x14ac:dyDescent="0.25">
      <c r="B5" s="91" t="s">
        <v>164</v>
      </c>
      <c r="C5" s="47">
        <v>73277</v>
      </c>
    </row>
    <row r="6" spans="2:3" ht="15" x14ac:dyDescent="0.25">
      <c r="B6" s="91" t="s">
        <v>169</v>
      </c>
      <c r="C6" s="47">
        <v>73255</v>
      </c>
    </row>
    <row r="7" spans="2:3" ht="15" x14ac:dyDescent="0.25">
      <c r="B7" s="91" t="s">
        <v>173</v>
      </c>
      <c r="C7" s="47">
        <v>73121</v>
      </c>
    </row>
    <row r="8" spans="2:3" ht="15.75" thickBot="1" x14ac:dyDescent="0.3">
      <c r="B8" s="92" t="s">
        <v>183</v>
      </c>
      <c r="C8" s="75">
        <v>72957</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H15"/>
  <sheetViews>
    <sheetView zoomScaleNormal="100" workbookViewId="0">
      <selection activeCell="G19" sqref="G19"/>
    </sheetView>
  </sheetViews>
  <sheetFormatPr defaultColWidth="11.42578125" defaultRowHeight="12.75" x14ac:dyDescent="0.2"/>
  <cols>
    <col min="2" max="2" width="5.5703125" customWidth="1"/>
    <col min="3" max="3" width="18.5703125" style="7" customWidth="1"/>
    <col min="4" max="4" width="19.42578125" customWidth="1"/>
    <col min="5" max="6" width="10.140625" bestFit="1" customWidth="1"/>
  </cols>
  <sheetData>
    <row r="1" spans="2:8" ht="13.5" thickBot="1" x14ac:dyDescent="0.25"/>
    <row r="2" spans="2:8" ht="53.25" customHeight="1" x14ac:dyDescent="0.2">
      <c r="B2" s="97" t="s">
        <v>211</v>
      </c>
      <c r="C2" s="98"/>
      <c r="D2" s="98"/>
      <c r="E2" s="98"/>
      <c r="F2" s="99"/>
    </row>
    <row r="3" spans="2:8" ht="23.25" customHeight="1" x14ac:dyDescent="0.2">
      <c r="B3" s="96" t="s">
        <v>45</v>
      </c>
      <c r="C3" s="94" t="s">
        <v>9</v>
      </c>
      <c r="D3" s="94" t="s">
        <v>139</v>
      </c>
      <c r="E3" s="94" t="s">
        <v>141</v>
      </c>
      <c r="F3" s="103"/>
    </row>
    <row r="4" spans="2:8" ht="47.25" customHeight="1" x14ac:dyDescent="0.2">
      <c r="B4" s="96"/>
      <c r="C4" s="94"/>
      <c r="D4" s="94"/>
      <c r="E4" s="39" t="s">
        <v>15</v>
      </c>
      <c r="F4" s="50" t="s">
        <v>16</v>
      </c>
    </row>
    <row r="5" spans="2:8" ht="15" x14ac:dyDescent="0.25">
      <c r="B5" s="44">
        <f>k_total_tec_0625!B6</f>
        <v>1</v>
      </c>
      <c r="C5" s="45" t="str">
        <f>k_total_tec_0625!C6</f>
        <v>METROPOLITAN LIFE</v>
      </c>
      <c r="D5" s="46">
        <f t="shared" ref="D5:D11" si="0">E5+F5</f>
        <v>1157297</v>
      </c>
      <c r="E5" s="46">
        <v>551362</v>
      </c>
      <c r="F5" s="47">
        <v>605935</v>
      </c>
      <c r="G5" s="4"/>
      <c r="H5" s="4"/>
    </row>
    <row r="6" spans="2:8" ht="15" x14ac:dyDescent="0.25">
      <c r="B6" s="48">
        <f>k_total_tec_0625!B7</f>
        <v>2</v>
      </c>
      <c r="C6" s="45" t="str">
        <f>k_total_tec_0625!C7</f>
        <v>AZT VIITORUL TAU</v>
      </c>
      <c r="D6" s="46">
        <f t="shared" si="0"/>
        <v>1705130</v>
      </c>
      <c r="E6" s="46">
        <v>814094</v>
      </c>
      <c r="F6" s="47">
        <v>891036</v>
      </c>
      <c r="G6" s="4"/>
      <c r="H6" s="4"/>
    </row>
    <row r="7" spans="2:8" ht="15" x14ac:dyDescent="0.25">
      <c r="B7" s="48">
        <f>k_total_tec_0625!B8</f>
        <v>3</v>
      </c>
      <c r="C7" s="49" t="str">
        <f>k_total_tec_0625!C8</f>
        <v>BCR</v>
      </c>
      <c r="D7" s="46">
        <f t="shared" si="0"/>
        <v>813005</v>
      </c>
      <c r="E7" s="46">
        <v>382483</v>
      </c>
      <c r="F7" s="47">
        <v>430522</v>
      </c>
      <c r="G7" s="4"/>
      <c r="H7" s="4"/>
    </row>
    <row r="8" spans="2:8" ht="15" x14ac:dyDescent="0.25">
      <c r="B8" s="48">
        <f>k_total_tec_0625!B9</f>
        <v>4</v>
      </c>
      <c r="C8" s="49" t="str">
        <f>k_total_tec_0625!C9</f>
        <v>BRD</v>
      </c>
      <c r="D8" s="46">
        <f t="shared" si="0"/>
        <v>601085</v>
      </c>
      <c r="E8" s="46">
        <v>281456</v>
      </c>
      <c r="F8" s="47">
        <v>319629</v>
      </c>
      <c r="G8" s="4"/>
      <c r="H8" s="4"/>
    </row>
    <row r="9" spans="2:8" ht="15" x14ac:dyDescent="0.25">
      <c r="B9" s="48">
        <f>k_total_tec_0625!B10</f>
        <v>5</v>
      </c>
      <c r="C9" s="49" t="str">
        <f>k_total_tec_0625!C10</f>
        <v>VITAL</v>
      </c>
      <c r="D9" s="46">
        <f t="shared" si="0"/>
        <v>1067367</v>
      </c>
      <c r="E9" s="46">
        <v>500878</v>
      </c>
      <c r="F9" s="47">
        <v>566489</v>
      </c>
      <c r="G9" s="4"/>
      <c r="H9" s="4"/>
    </row>
    <row r="10" spans="2:8" ht="15" x14ac:dyDescent="0.25">
      <c r="B10" s="48">
        <f>k_total_tec_0625!B11</f>
        <v>6</v>
      </c>
      <c r="C10" s="49" t="str">
        <f>k_total_tec_0625!C11</f>
        <v>ARIPI</v>
      </c>
      <c r="D10" s="46">
        <f t="shared" si="0"/>
        <v>907022</v>
      </c>
      <c r="E10" s="46">
        <v>427547</v>
      </c>
      <c r="F10" s="47">
        <v>479475</v>
      </c>
      <c r="G10" s="4"/>
      <c r="H10" s="4"/>
    </row>
    <row r="11" spans="2:8" ht="15" x14ac:dyDescent="0.25">
      <c r="B11" s="48">
        <f>k_total_tec_0625!B12</f>
        <v>7</v>
      </c>
      <c r="C11" s="49" t="s">
        <v>38</v>
      </c>
      <c r="D11" s="46">
        <f t="shared" si="0"/>
        <v>2124107</v>
      </c>
      <c r="E11" s="46">
        <v>1049937</v>
      </c>
      <c r="F11" s="47">
        <v>1074170</v>
      </c>
      <c r="G11" s="4"/>
      <c r="H11" s="4"/>
    </row>
    <row r="12" spans="2:8" ht="15.75" thickBot="1" x14ac:dyDescent="0.3">
      <c r="B12" s="124" t="s">
        <v>46</v>
      </c>
      <c r="C12" s="125"/>
      <c r="D12" s="41">
        <f>SUM(D5:D11)</f>
        <v>8375013</v>
      </c>
      <c r="E12" s="41">
        <f>SUM(E5:E11)</f>
        <v>4007757</v>
      </c>
      <c r="F12" s="42">
        <f>SUM(F5:F11)</f>
        <v>4367256</v>
      </c>
      <c r="G12" s="4"/>
      <c r="H12" s="4"/>
    </row>
    <row r="14" spans="2:8" x14ac:dyDescent="0.2">
      <c r="B14" s="11"/>
      <c r="C14" s="12"/>
    </row>
    <row r="15" spans="2:8" x14ac:dyDescent="0.2">
      <c r="B15" s="15"/>
      <c r="C15" s="15"/>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election activeCell="H36" sqref="H36"/>
    </sheetView>
  </sheetViews>
  <sheetFormatPr defaultRowHeight="12.75" x14ac:dyDescent="0.2"/>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S17"/>
  <sheetViews>
    <sheetView zoomScaleNormal="100" workbookViewId="0">
      <selection activeCell="F23" sqref="F23"/>
    </sheetView>
  </sheetViews>
  <sheetFormatPr defaultColWidth="11.42578125" defaultRowHeight="12.75" x14ac:dyDescent="0.2"/>
  <cols>
    <col min="2" max="2" width="5.28515625" customWidth="1"/>
    <col min="3" max="3" width="18"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x14ac:dyDescent="0.25"/>
    <row r="2" spans="2:19" ht="58.5" customHeight="1" x14ac:dyDescent="0.2">
      <c r="B2" s="97" t="s">
        <v>212</v>
      </c>
      <c r="C2" s="98"/>
      <c r="D2" s="98"/>
      <c r="E2" s="98"/>
      <c r="F2" s="98"/>
      <c r="G2" s="98"/>
      <c r="H2" s="98"/>
      <c r="I2" s="98"/>
      <c r="J2" s="98"/>
      <c r="K2" s="98"/>
      <c r="L2" s="98"/>
      <c r="M2" s="98"/>
      <c r="N2" s="98"/>
      <c r="O2" s="98"/>
      <c r="P2" s="99"/>
    </row>
    <row r="3" spans="2:19" ht="23.25" customHeight="1" x14ac:dyDescent="0.2">
      <c r="B3" s="96" t="s">
        <v>45</v>
      </c>
      <c r="C3" s="94" t="s">
        <v>9</v>
      </c>
      <c r="D3" s="94" t="s">
        <v>139</v>
      </c>
      <c r="E3" s="126"/>
      <c r="F3" s="127"/>
      <c r="G3" s="127"/>
      <c r="H3" s="128"/>
      <c r="I3" s="94" t="s">
        <v>141</v>
      </c>
      <c r="J3" s="94"/>
      <c r="K3" s="94"/>
      <c r="L3" s="94"/>
      <c r="M3" s="94"/>
      <c r="N3" s="94"/>
      <c r="O3" s="94"/>
      <c r="P3" s="103"/>
    </row>
    <row r="4" spans="2:19" ht="23.25" customHeight="1" x14ac:dyDescent="0.2">
      <c r="B4" s="96"/>
      <c r="C4" s="94"/>
      <c r="D4" s="94"/>
      <c r="E4" s="94" t="s">
        <v>46</v>
      </c>
      <c r="F4" s="94"/>
      <c r="G4" s="94"/>
      <c r="H4" s="94"/>
      <c r="I4" s="94" t="s">
        <v>17</v>
      </c>
      <c r="J4" s="94"/>
      <c r="K4" s="94"/>
      <c r="L4" s="94"/>
      <c r="M4" s="94" t="s">
        <v>18</v>
      </c>
      <c r="N4" s="94"/>
      <c r="O4" s="94"/>
      <c r="P4" s="103"/>
    </row>
    <row r="5" spans="2:19" ht="47.25" customHeight="1" x14ac:dyDescent="0.2">
      <c r="B5" s="96"/>
      <c r="C5" s="94"/>
      <c r="D5" s="94"/>
      <c r="E5" s="39" t="s">
        <v>19</v>
      </c>
      <c r="F5" s="39" t="s">
        <v>20</v>
      </c>
      <c r="G5" s="39" t="s">
        <v>35</v>
      </c>
      <c r="H5" s="39" t="s">
        <v>34</v>
      </c>
      <c r="I5" s="39" t="s">
        <v>19</v>
      </c>
      <c r="J5" s="39" t="s">
        <v>20</v>
      </c>
      <c r="K5" s="39" t="s">
        <v>35</v>
      </c>
      <c r="L5" s="39" t="s">
        <v>34</v>
      </c>
      <c r="M5" s="39" t="s">
        <v>19</v>
      </c>
      <c r="N5" s="39" t="s">
        <v>20</v>
      </c>
      <c r="O5" s="39" t="s">
        <v>35</v>
      </c>
      <c r="P5" s="50" t="s">
        <v>34</v>
      </c>
    </row>
    <row r="6" spans="2:19" ht="18" hidden="1" customHeight="1" x14ac:dyDescent="0.25">
      <c r="B6" s="33"/>
      <c r="C6" s="16"/>
      <c r="D6" s="17" t="s">
        <v>21</v>
      </c>
      <c r="E6" s="17" t="s">
        <v>22</v>
      </c>
      <c r="F6" s="17" t="s">
        <v>23</v>
      </c>
      <c r="G6" s="17"/>
      <c r="H6" s="17" t="s">
        <v>24</v>
      </c>
      <c r="I6" s="17" t="s">
        <v>22</v>
      </c>
      <c r="J6" s="17" t="s">
        <v>23</v>
      </c>
      <c r="K6" s="17"/>
      <c r="L6" s="17" t="s">
        <v>24</v>
      </c>
      <c r="M6" s="17" t="s">
        <v>25</v>
      </c>
      <c r="N6" s="17" t="s">
        <v>26</v>
      </c>
      <c r="O6" s="17"/>
      <c r="P6" s="18" t="s">
        <v>27</v>
      </c>
    </row>
    <row r="7" spans="2:19" ht="15" x14ac:dyDescent="0.25">
      <c r="B7" s="44">
        <f>k_total_tec_0625!B6</f>
        <v>1</v>
      </c>
      <c r="C7" s="45" t="str">
        <f>k_total_tec_0625!C6</f>
        <v>METROPOLITAN LIFE</v>
      </c>
      <c r="D7" s="46">
        <f>SUM(E7+F7+G7+H7)</f>
        <v>1157297</v>
      </c>
      <c r="E7" s="46">
        <f>I7+M7</f>
        <v>95031</v>
      </c>
      <c r="F7" s="46">
        <f>J7+N7</f>
        <v>266842</v>
      </c>
      <c r="G7" s="46">
        <f>K7+O7</f>
        <v>415997</v>
      </c>
      <c r="H7" s="46">
        <f>L7+P7</f>
        <v>379427</v>
      </c>
      <c r="I7" s="46">
        <v>44491</v>
      </c>
      <c r="J7" s="46">
        <v>123915</v>
      </c>
      <c r="K7" s="46">
        <v>193670</v>
      </c>
      <c r="L7" s="46">
        <v>189286</v>
      </c>
      <c r="M7" s="46">
        <v>50540</v>
      </c>
      <c r="N7" s="46">
        <v>142927</v>
      </c>
      <c r="O7" s="46">
        <v>222327</v>
      </c>
      <c r="P7" s="47">
        <v>190141</v>
      </c>
    </row>
    <row r="8" spans="2:19" ht="15" x14ac:dyDescent="0.25">
      <c r="B8" s="48">
        <f>k_total_tec_0625!B7</f>
        <v>2</v>
      </c>
      <c r="C8" s="45" t="str">
        <f>k_total_tec_0625!C7</f>
        <v>AZT VIITORUL TAU</v>
      </c>
      <c r="D8" s="46">
        <f t="shared" ref="D8:D13" si="0">SUM(E8+F8+G8+H8)</f>
        <v>1705130</v>
      </c>
      <c r="E8" s="46">
        <f t="shared" ref="E8:E13" si="1">I8+M8</f>
        <v>94901</v>
      </c>
      <c r="F8" s="46">
        <f t="shared" ref="F8:F13" si="2">J8+N8</f>
        <v>255747</v>
      </c>
      <c r="G8" s="46">
        <f t="shared" ref="G8:G13" si="3">K8+O8</f>
        <v>597996</v>
      </c>
      <c r="H8" s="46">
        <f t="shared" ref="H8:H13" si="4">L8+P8</f>
        <v>756486</v>
      </c>
      <c r="I8" s="46">
        <v>44398</v>
      </c>
      <c r="J8" s="46">
        <v>119335</v>
      </c>
      <c r="K8" s="46">
        <v>278560</v>
      </c>
      <c r="L8" s="46">
        <v>371801</v>
      </c>
      <c r="M8" s="46">
        <v>50503</v>
      </c>
      <c r="N8" s="46">
        <v>136412</v>
      </c>
      <c r="O8" s="46">
        <v>319436</v>
      </c>
      <c r="P8" s="47">
        <v>384685</v>
      </c>
    </row>
    <row r="9" spans="2:19" ht="15" x14ac:dyDescent="0.25">
      <c r="B9" s="48">
        <f>k_total_tec_0625!B8</f>
        <v>3</v>
      </c>
      <c r="C9" s="49" t="str">
        <f>k_total_tec_0625!C8</f>
        <v>BCR</v>
      </c>
      <c r="D9" s="46">
        <f t="shared" si="0"/>
        <v>813005</v>
      </c>
      <c r="E9" s="46">
        <f t="shared" si="1"/>
        <v>96170</v>
      </c>
      <c r="F9" s="46">
        <f t="shared" si="2"/>
        <v>282186</v>
      </c>
      <c r="G9" s="46">
        <f t="shared" si="3"/>
        <v>256694</v>
      </c>
      <c r="H9" s="46">
        <f t="shared" si="4"/>
        <v>177955</v>
      </c>
      <c r="I9" s="46">
        <v>44915</v>
      </c>
      <c r="J9" s="46">
        <v>130999</v>
      </c>
      <c r="K9" s="46">
        <v>120192</v>
      </c>
      <c r="L9" s="46">
        <v>86377</v>
      </c>
      <c r="M9" s="46">
        <v>51255</v>
      </c>
      <c r="N9" s="46">
        <v>151187</v>
      </c>
      <c r="O9" s="46">
        <v>136502</v>
      </c>
      <c r="P9" s="47">
        <v>91578</v>
      </c>
    </row>
    <row r="10" spans="2:19" ht="15" x14ac:dyDescent="0.25">
      <c r="B10" s="48">
        <f>k_total_tec_0625!B9</f>
        <v>4</v>
      </c>
      <c r="C10" s="49" t="str">
        <f>k_total_tec_0625!C9</f>
        <v>BRD</v>
      </c>
      <c r="D10" s="46">
        <f t="shared" si="0"/>
        <v>601085</v>
      </c>
      <c r="E10" s="46">
        <f t="shared" si="1"/>
        <v>97778</v>
      </c>
      <c r="F10" s="46">
        <f t="shared" si="2"/>
        <v>259485</v>
      </c>
      <c r="G10" s="46">
        <f t="shared" si="3"/>
        <v>165850</v>
      </c>
      <c r="H10" s="46">
        <f t="shared" si="4"/>
        <v>77972</v>
      </c>
      <c r="I10" s="46">
        <v>45731</v>
      </c>
      <c r="J10" s="46">
        <v>121095</v>
      </c>
      <c r="K10" s="46">
        <v>77971</v>
      </c>
      <c r="L10" s="46">
        <v>36659</v>
      </c>
      <c r="M10" s="46">
        <v>52047</v>
      </c>
      <c r="N10" s="46">
        <v>138390</v>
      </c>
      <c r="O10" s="46">
        <v>87879</v>
      </c>
      <c r="P10" s="47">
        <v>41313</v>
      </c>
    </row>
    <row r="11" spans="2:19" ht="15" x14ac:dyDescent="0.25">
      <c r="B11" s="48">
        <f>k_total_tec_0625!B10</f>
        <v>5</v>
      </c>
      <c r="C11" s="49" t="str">
        <f>k_total_tec_0625!C10</f>
        <v>VITAL</v>
      </c>
      <c r="D11" s="46">
        <f t="shared" si="0"/>
        <v>1067367</v>
      </c>
      <c r="E11" s="46">
        <f t="shared" si="1"/>
        <v>94779</v>
      </c>
      <c r="F11" s="46">
        <f t="shared" si="2"/>
        <v>296719</v>
      </c>
      <c r="G11" s="46">
        <f t="shared" si="3"/>
        <v>386554</v>
      </c>
      <c r="H11" s="46">
        <f t="shared" si="4"/>
        <v>289315</v>
      </c>
      <c r="I11" s="46">
        <v>44373</v>
      </c>
      <c r="J11" s="46">
        <v>137348</v>
      </c>
      <c r="K11" s="46">
        <v>178254</v>
      </c>
      <c r="L11" s="46">
        <v>140903</v>
      </c>
      <c r="M11" s="46">
        <v>50406</v>
      </c>
      <c r="N11" s="46">
        <v>159371</v>
      </c>
      <c r="O11" s="46">
        <v>208300</v>
      </c>
      <c r="P11" s="47">
        <v>148412</v>
      </c>
    </row>
    <row r="12" spans="2:19" ht="15" x14ac:dyDescent="0.25">
      <c r="B12" s="48">
        <f>k_total_tec_0625!B11</f>
        <v>6</v>
      </c>
      <c r="C12" s="49" t="str">
        <f>k_total_tec_0625!C11</f>
        <v>ARIPI</v>
      </c>
      <c r="D12" s="46">
        <f t="shared" si="0"/>
        <v>907022</v>
      </c>
      <c r="E12" s="46">
        <f t="shared" si="1"/>
        <v>94617</v>
      </c>
      <c r="F12" s="46">
        <f t="shared" si="2"/>
        <v>250326</v>
      </c>
      <c r="G12" s="46">
        <f t="shared" si="3"/>
        <v>297762</v>
      </c>
      <c r="H12" s="46">
        <f t="shared" si="4"/>
        <v>264317</v>
      </c>
      <c r="I12" s="46">
        <v>44288</v>
      </c>
      <c r="J12" s="46">
        <v>116521</v>
      </c>
      <c r="K12" s="46">
        <v>137510</v>
      </c>
      <c r="L12" s="46">
        <v>129228</v>
      </c>
      <c r="M12" s="46">
        <v>50329</v>
      </c>
      <c r="N12" s="46">
        <v>133805</v>
      </c>
      <c r="O12" s="46">
        <v>160252</v>
      </c>
      <c r="P12" s="47">
        <v>135089</v>
      </c>
    </row>
    <row r="13" spans="2:19" ht="15" x14ac:dyDescent="0.25">
      <c r="B13" s="48">
        <f>k_total_tec_0625!B12</f>
        <v>7</v>
      </c>
      <c r="C13" s="49" t="s">
        <v>38</v>
      </c>
      <c r="D13" s="46">
        <f t="shared" si="0"/>
        <v>2124107</v>
      </c>
      <c r="E13" s="46">
        <f t="shared" si="1"/>
        <v>95616</v>
      </c>
      <c r="F13" s="46">
        <f t="shared" si="2"/>
        <v>305555</v>
      </c>
      <c r="G13" s="46">
        <f t="shared" si="3"/>
        <v>719008</v>
      </c>
      <c r="H13" s="46">
        <f t="shared" si="4"/>
        <v>1003928</v>
      </c>
      <c r="I13" s="46">
        <v>44700</v>
      </c>
      <c r="J13" s="46">
        <v>142910</v>
      </c>
      <c r="K13" s="46">
        <v>348144</v>
      </c>
      <c r="L13" s="46">
        <v>514183</v>
      </c>
      <c r="M13" s="46">
        <v>50916</v>
      </c>
      <c r="N13" s="46">
        <v>162645</v>
      </c>
      <c r="O13" s="46">
        <v>370864</v>
      </c>
      <c r="P13" s="47">
        <v>489745</v>
      </c>
      <c r="Q13" s="4"/>
      <c r="R13" s="4"/>
      <c r="S13" s="4"/>
    </row>
    <row r="14" spans="2:19" ht="15.75" thickBot="1" x14ac:dyDescent="0.3">
      <c r="B14" s="104" t="s">
        <v>46</v>
      </c>
      <c r="C14" s="105"/>
      <c r="D14" s="41">
        <f t="shared" ref="D14:P14" si="5">SUM(D7:D13)</f>
        <v>8375013</v>
      </c>
      <c r="E14" s="41">
        <f t="shared" si="5"/>
        <v>668892</v>
      </c>
      <c r="F14" s="41">
        <f t="shared" si="5"/>
        <v>1916860</v>
      </c>
      <c r="G14" s="41">
        <f t="shared" si="5"/>
        <v>2839861</v>
      </c>
      <c r="H14" s="41">
        <f t="shared" si="5"/>
        <v>2949400</v>
      </c>
      <c r="I14" s="41">
        <f t="shared" si="5"/>
        <v>312896</v>
      </c>
      <c r="J14" s="41">
        <f t="shared" si="5"/>
        <v>892123</v>
      </c>
      <c r="K14" s="41">
        <f t="shared" si="5"/>
        <v>1334301</v>
      </c>
      <c r="L14" s="41">
        <f t="shared" si="5"/>
        <v>1468437</v>
      </c>
      <c r="M14" s="41">
        <f t="shared" si="5"/>
        <v>355996</v>
      </c>
      <c r="N14" s="41">
        <f t="shared" si="5"/>
        <v>1024737</v>
      </c>
      <c r="O14" s="41">
        <f t="shared" si="5"/>
        <v>1505560</v>
      </c>
      <c r="P14" s="42">
        <f t="shared" si="5"/>
        <v>1480963</v>
      </c>
    </row>
    <row r="16" spans="2:19" x14ac:dyDescent="0.2">
      <c r="B16" s="11"/>
      <c r="C16" s="12"/>
      <c r="E16" s="4"/>
      <c r="I16" s="4"/>
    </row>
    <row r="17" spans="2:3" x14ac:dyDescent="0.2">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
  <sheetViews>
    <sheetView workbookViewId="0">
      <selection activeCell="Q30" sqref="Q30"/>
    </sheetView>
  </sheetViews>
  <sheetFormatPr defaultRowHeight="12.75" x14ac:dyDescent="0.2"/>
  <sheetData/>
  <phoneticPr fontId="16"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8"/>
  <sheetViews>
    <sheetView zoomScaleNormal="100" workbookViewId="0">
      <selection activeCell="P18" sqref="P18"/>
    </sheetView>
  </sheetViews>
  <sheetFormatPr defaultRowHeight="12.75" x14ac:dyDescent="0.2"/>
  <cols>
    <col min="2" max="2" width="4.7109375" customWidth="1"/>
    <col min="3" max="3" width="18.42578125" customWidth="1"/>
    <col min="4" max="4" width="18.140625" bestFit="1" customWidth="1"/>
    <col min="5" max="5" width="10.140625" bestFit="1" customWidth="1"/>
    <col min="6" max="6" width="13.7109375" bestFit="1" customWidth="1"/>
    <col min="7" max="7" width="8.42578125" bestFit="1" customWidth="1"/>
    <col min="8" max="8" width="11.5703125" bestFit="1" customWidth="1"/>
    <col min="9" max="9" width="18.42578125" bestFit="1" customWidth="1"/>
    <col min="10" max="10" width="14.140625" bestFit="1" customWidth="1"/>
    <col min="11" max="11" width="17.42578125" bestFit="1" customWidth="1"/>
  </cols>
  <sheetData>
    <row r="1" spans="2:11" ht="13.5" thickBot="1" x14ac:dyDescent="0.25"/>
    <row r="2" spans="2:11" ht="45" customHeight="1" x14ac:dyDescent="0.2">
      <c r="B2" s="97" t="s">
        <v>187</v>
      </c>
      <c r="C2" s="98"/>
      <c r="D2" s="98"/>
      <c r="E2" s="98"/>
      <c r="F2" s="98"/>
      <c r="G2" s="98"/>
      <c r="H2" s="98"/>
      <c r="I2" s="98"/>
      <c r="J2" s="98"/>
      <c r="K2" s="99"/>
    </row>
    <row r="3" spans="2:11" ht="69.75" customHeight="1" x14ac:dyDescent="0.2">
      <c r="B3" s="96" t="s">
        <v>45</v>
      </c>
      <c r="C3" s="94" t="s">
        <v>9</v>
      </c>
      <c r="D3" s="94" t="s">
        <v>40</v>
      </c>
      <c r="E3" s="94" t="s">
        <v>140</v>
      </c>
      <c r="F3" s="94"/>
      <c r="G3" s="94" t="s">
        <v>190</v>
      </c>
      <c r="H3" s="94"/>
      <c r="I3" s="94"/>
      <c r="J3" s="94" t="s">
        <v>141</v>
      </c>
      <c r="K3" s="103"/>
    </row>
    <row r="4" spans="2:11" ht="119.25" customHeight="1" x14ac:dyDescent="0.2">
      <c r="B4" s="96" t="s">
        <v>45</v>
      </c>
      <c r="C4" s="94"/>
      <c r="D4" s="94"/>
      <c r="E4" s="39" t="s">
        <v>51</v>
      </c>
      <c r="F4" s="39" t="s">
        <v>142</v>
      </c>
      <c r="G4" s="39" t="s">
        <v>51</v>
      </c>
      <c r="H4" s="39" t="s">
        <v>143</v>
      </c>
      <c r="I4" s="39" t="s">
        <v>142</v>
      </c>
      <c r="J4" s="39" t="s">
        <v>191</v>
      </c>
      <c r="K4" s="50" t="s">
        <v>192</v>
      </c>
    </row>
    <row r="5" spans="2:11" hidden="1" x14ac:dyDescent="0.2">
      <c r="B5" s="26"/>
      <c r="C5" s="24"/>
      <c r="D5" s="25" t="s">
        <v>144</v>
      </c>
      <c r="E5" s="25" t="s">
        <v>145</v>
      </c>
      <c r="F5" s="24"/>
      <c r="G5" s="25" t="s">
        <v>146</v>
      </c>
      <c r="H5" s="24"/>
      <c r="I5" s="24"/>
      <c r="J5" s="25" t="s">
        <v>147</v>
      </c>
      <c r="K5" s="27" t="s">
        <v>148</v>
      </c>
    </row>
    <row r="6" spans="2:11" ht="15" x14ac:dyDescent="0.25">
      <c r="B6" s="44">
        <f>[1]k_total_tec_0609!A10</f>
        <v>1</v>
      </c>
      <c r="C6" s="45" t="s">
        <v>39</v>
      </c>
      <c r="D6" s="46">
        <v>1157297</v>
      </c>
      <c r="E6" s="46">
        <v>637033</v>
      </c>
      <c r="F6" s="52">
        <f>E6/D6</f>
        <v>0.55044902043295718</v>
      </c>
      <c r="G6" s="46">
        <v>39686</v>
      </c>
      <c r="H6" s="52">
        <f t="shared" ref="H6:H13" si="0">G6/$G$13</f>
        <v>0.13986452672460581</v>
      </c>
      <c r="I6" s="52">
        <f>G6/D6</f>
        <v>3.4291975180096378E-2</v>
      </c>
      <c r="J6" s="46">
        <v>37857</v>
      </c>
      <c r="K6" s="47">
        <v>1829</v>
      </c>
    </row>
    <row r="7" spans="2:11" ht="15" x14ac:dyDescent="0.25">
      <c r="B7" s="48">
        <v>2</v>
      </c>
      <c r="C7" s="45" t="str">
        <f>[1]k_total_tec_0609!B12</f>
        <v>AZT VIITORUL TAU</v>
      </c>
      <c r="D7" s="46">
        <v>1705130</v>
      </c>
      <c r="E7" s="46">
        <v>954572</v>
      </c>
      <c r="F7" s="52">
        <f t="shared" ref="F7:F12" si="1">E7/D7</f>
        <v>0.55982359116313707</v>
      </c>
      <c r="G7" s="46">
        <v>57237</v>
      </c>
      <c r="H7" s="52">
        <f t="shared" si="0"/>
        <v>0.20171914317734876</v>
      </c>
      <c r="I7" s="52">
        <f>G7/D7</f>
        <v>3.3567528575533828E-2</v>
      </c>
      <c r="J7" s="46">
        <v>54384</v>
      </c>
      <c r="K7" s="47">
        <v>2853</v>
      </c>
    </row>
    <row r="8" spans="2:11" ht="15" x14ac:dyDescent="0.25">
      <c r="B8" s="48">
        <v>3</v>
      </c>
      <c r="C8" s="49" t="str">
        <f>[1]k_total_tec_0609!B13</f>
        <v>BCR</v>
      </c>
      <c r="D8" s="46">
        <v>813005</v>
      </c>
      <c r="E8" s="46">
        <v>422509</v>
      </c>
      <c r="F8" s="52">
        <f t="shared" si="1"/>
        <v>0.51968807079907253</v>
      </c>
      <c r="G8" s="46">
        <v>27468</v>
      </c>
      <c r="H8" s="52">
        <f t="shared" si="0"/>
        <v>9.6804888879490819E-2</v>
      </c>
      <c r="I8" s="52">
        <f>G8/D8</f>
        <v>3.3785770075214792E-2</v>
      </c>
      <c r="J8" s="46">
        <v>26309</v>
      </c>
      <c r="K8" s="47">
        <v>1159</v>
      </c>
    </row>
    <row r="9" spans="2:11" ht="15" x14ac:dyDescent="0.25">
      <c r="B9" s="48">
        <v>4</v>
      </c>
      <c r="C9" s="49" t="str">
        <f>[1]k_total_tec_0609!B15</f>
        <v>BRD</v>
      </c>
      <c r="D9" s="46">
        <v>601085</v>
      </c>
      <c r="E9" s="46">
        <v>302988</v>
      </c>
      <c r="F9" s="52">
        <f t="shared" si="1"/>
        <v>0.50406847617225514</v>
      </c>
      <c r="G9" s="46">
        <v>20600</v>
      </c>
      <c r="H9" s="52">
        <f t="shared" si="0"/>
        <v>7.2600142380861751E-2</v>
      </c>
      <c r="I9" s="52">
        <v>2.4474098565715047E-2</v>
      </c>
      <c r="J9" s="46">
        <v>19699</v>
      </c>
      <c r="K9" s="47">
        <v>901</v>
      </c>
    </row>
    <row r="10" spans="2:11" ht="15" x14ac:dyDescent="0.25">
      <c r="B10" s="48">
        <v>5</v>
      </c>
      <c r="C10" s="49" t="str">
        <f>[1]k_total_tec_0609!B16</f>
        <v>VITAL</v>
      </c>
      <c r="D10" s="46">
        <v>1067367</v>
      </c>
      <c r="E10" s="46">
        <v>550280</v>
      </c>
      <c r="F10" s="52">
        <f t="shared" si="1"/>
        <v>0.51554900985321828</v>
      </c>
      <c r="G10" s="46">
        <v>34847</v>
      </c>
      <c r="H10" s="52">
        <f t="shared" si="0"/>
        <v>0.122810541822616</v>
      </c>
      <c r="I10" s="52">
        <v>2.3634883424390147E-2</v>
      </c>
      <c r="J10" s="46">
        <v>33274</v>
      </c>
      <c r="K10" s="47">
        <v>1573</v>
      </c>
    </row>
    <row r="11" spans="2:11" ht="15" x14ac:dyDescent="0.25">
      <c r="B11" s="48">
        <v>6</v>
      </c>
      <c r="C11" s="49" t="str">
        <f>[1]k_total_tec_0609!B18</f>
        <v>ARIPI</v>
      </c>
      <c r="D11" s="46">
        <v>907022</v>
      </c>
      <c r="E11" s="46">
        <v>482981</v>
      </c>
      <c r="F11" s="52">
        <f t="shared" si="1"/>
        <v>0.53249094288782406</v>
      </c>
      <c r="G11" s="46">
        <v>30634</v>
      </c>
      <c r="H11" s="52">
        <f t="shared" si="0"/>
        <v>0.10796275542210286</v>
      </c>
      <c r="I11" s="52">
        <v>2.388497247862988E-2</v>
      </c>
      <c r="J11" s="46">
        <v>29309</v>
      </c>
      <c r="K11" s="47">
        <v>1325</v>
      </c>
    </row>
    <row r="12" spans="2:11" ht="15" x14ac:dyDescent="0.25">
      <c r="B12" s="48">
        <v>7</v>
      </c>
      <c r="C12" s="49" t="s">
        <v>38</v>
      </c>
      <c r="D12" s="46">
        <v>2124107</v>
      </c>
      <c r="E12" s="46">
        <v>1261689</v>
      </c>
      <c r="F12" s="52">
        <f t="shared" si="1"/>
        <v>0.59398561371908287</v>
      </c>
      <c r="G12" s="46">
        <v>73274</v>
      </c>
      <c r="H12" s="52">
        <f t="shared" si="0"/>
        <v>0.258238001592974</v>
      </c>
      <c r="I12" s="52">
        <f>G12/D12</f>
        <v>3.4496378948894763E-2</v>
      </c>
      <c r="J12" s="46">
        <v>69672</v>
      </c>
      <c r="K12" s="47">
        <v>3602</v>
      </c>
    </row>
    <row r="13" spans="2:11" ht="15.75" thickBot="1" x14ac:dyDescent="0.3">
      <c r="B13" s="43" t="s">
        <v>46</v>
      </c>
      <c r="C13" s="40"/>
      <c r="D13" s="41">
        <f>SUM(D6:D12)</f>
        <v>8375013</v>
      </c>
      <c r="E13" s="41">
        <f>SUM(E6:E12)</f>
        <v>4612052</v>
      </c>
      <c r="F13" s="51">
        <f>E13/D13</f>
        <v>0.55069192131403255</v>
      </c>
      <c r="G13" s="41">
        <f>SUM(G6:G12)</f>
        <v>283746</v>
      </c>
      <c r="H13" s="51">
        <f t="shared" si="0"/>
        <v>1</v>
      </c>
      <c r="I13" s="51">
        <f>G13/D13</f>
        <v>3.3880066813030615E-2</v>
      </c>
      <c r="J13" s="41">
        <f>SUM(J6:J12)</f>
        <v>270504</v>
      </c>
      <c r="K13" s="42">
        <f>SUM(K6:K12)</f>
        <v>13242</v>
      </c>
    </row>
    <row r="14" spans="2:11" x14ac:dyDescent="0.2">
      <c r="C14" s="7"/>
      <c r="D14" s="4"/>
      <c r="E14" s="4"/>
    </row>
    <row r="15" spans="2:11" ht="14.25" customHeight="1" x14ac:dyDescent="0.2">
      <c r="B15" s="100" t="s">
        <v>149</v>
      </c>
      <c r="C15" s="100"/>
      <c r="D15" s="100"/>
      <c r="E15" s="100"/>
      <c r="F15" s="100"/>
      <c r="G15" s="100"/>
      <c r="H15" s="100"/>
      <c r="I15" s="100"/>
      <c r="J15" s="100"/>
      <c r="K15" s="100"/>
    </row>
    <row r="16" spans="2:11" ht="33.75" customHeight="1" x14ac:dyDescent="0.2">
      <c r="B16" s="102" t="s">
        <v>28</v>
      </c>
      <c r="C16" s="102"/>
      <c r="D16" s="102"/>
      <c r="E16" s="102"/>
      <c r="F16" s="102"/>
      <c r="G16" s="102"/>
      <c r="H16" s="102"/>
      <c r="I16" s="102"/>
      <c r="J16" s="102"/>
      <c r="K16" s="102"/>
    </row>
    <row r="17" spans="2:11" ht="30.75" customHeight="1" x14ac:dyDescent="0.2">
      <c r="B17" s="100" t="s">
        <v>150</v>
      </c>
      <c r="C17" s="100"/>
      <c r="D17" s="100"/>
      <c r="E17" s="100"/>
      <c r="F17" s="100"/>
      <c r="G17" s="100"/>
      <c r="H17" s="100"/>
      <c r="I17" s="100"/>
      <c r="J17" s="100"/>
      <c r="K17" s="100"/>
    </row>
    <row r="18" spans="2:11" ht="219" customHeight="1" x14ac:dyDescent="0.2">
      <c r="B18" s="100" t="s">
        <v>193</v>
      </c>
      <c r="C18" s="101"/>
      <c r="D18" s="101"/>
      <c r="E18" s="101"/>
      <c r="F18" s="101"/>
      <c r="G18" s="101"/>
      <c r="H18" s="101"/>
      <c r="I18" s="101"/>
      <c r="J18" s="101"/>
      <c r="K18" s="101"/>
    </row>
  </sheetData>
  <mergeCells count="11">
    <mergeCell ref="B2:K2"/>
    <mergeCell ref="B15:K15"/>
    <mergeCell ref="B17:K17"/>
    <mergeCell ref="B18:K18"/>
    <mergeCell ref="B16:K16"/>
    <mergeCell ref="B3:B4"/>
    <mergeCell ref="C3:C4"/>
    <mergeCell ref="D3:D4"/>
    <mergeCell ref="E3:F3"/>
    <mergeCell ref="G3:I3"/>
    <mergeCell ref="J3:K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H18"/>
  <sheetViews>
    <sheetView zoomScaleNormal="100" workbookViewId="0">
      <selection activeCell="H32" sqref="H32"/>
    </sheetView>
  </sheetViews>
  <sheetFormatPr defaultRowHeight="12.75" x14ac:dyDescent="0.2"/>
  <cols>
    <col min="2" max="2" width="4.85546875" customWidth="1"/>
    <col min="3" max="3" width="18.5703125" customWidth="1"/>
    <col min="4" max="8" width="13.5703125" customWidth="1"/>
  </cols>
  <sheetData>
    <row r="1" spans="2:8" ht="13.5" thickBot="1" x14ac:dyDescent="0.25"/>
    <row r="2" spans="2:8" s="2" customFormat="1" ht="58.5" customHeight="1" x14ac:dyDescent="0.2">
      <c r="B2" s="97" t="s">
        <v>194</v>
      </c>
      <c r="C2" s="98"/>
      <c r="D2" s="98"/>
      <c r="E2" s="98"/>
      <c r="F2" s="98"/>
      <c r="G2" s="98"/>
      <c r="H2" s="99"/>
    </row>
    <row r="3" spans="2:8" s="19" customFormat="1" ht="12.75" customHeight="1" x14ac:dyDescent="0.2">
      <c r="B3" s="96" t="s">
        <v>45</v>
      </c>
      <c r="C3" s="94" t="s">
        <v>29</v>
      </c>
      <c r="D3" s="106" t="s">
        <v>157</v>
      </c>
      <c r="E3" s="106" t="s">
        <v>162</v>
      </c>
      <c r="F3" s="106" t="s">
        <v>168</v>
      </c>
      <c r="G3" s="106" t="s">
        <v>171</v>
      </c>
      <c r="H3" s="107" t="s">
        <v>175</v>
      </c>
    </row>
    <row r="4" spans="2:8" s="19" customFormat="1" ht="30" customHeight="1" x14ac:dyDescent="0.2">
      <c r="B4" s="96"/>
      <c r="C4" s="94"/>
      <c r="D4" s="94"/>
      <c r="E4" s="94"/>
      <c r="F4" s="94"/>
      <c r="G4" s="94"/>
      <c r="H4" s="103"/>
    </row>
    <row r="5" spans="2:8" ht="15" x14ac:dyDescent="0.25">
      <c r="B5" s="44">
        <f>k_total_tec_0625!B6</f>
        <v>1</v>
      </c>
      <c r="C5" s="45" t="str">
        <f>k_total_tec_0625!C6</f>
        <v>METROPOLITAN LIFE</v>
      </c>
      <c r="D5" s="46">
        <v>1148673</v>
      </c>
      <c r="E5" s="46">
        <v>1150126</v>
      </c>
      <c r="F5" s="46">
        <v>1150997</v>
      </c>
      <c r="G5" s="46">
        <v>1156036</v>
      </c>
      <c r="H5" s="47">
        <v>1157297</v>
      </c>
    </row>
    <row r="6" spans="2:8" ht="15" x14ac:dyDescent="0.25">
      <c r="B6" s="48">
        <f>k_total_tec_0625!B7</f>
        <v>2</v>
      </c>
      <c r="C6" s="45" t="str">
        <f>k_total_tec_0625!C7</f>
        <v>AZT VIITORUL TAU</v>
      </c>
      <c r="D6" s="46">
        <v>1698063</v>
      </c>
      <c r="E6" s="46">
        <v>1699079</v>
      </c>
      <c r="F6" s="46">
        <v>1699513</v>
      </c>
      <c r="G6" s="46">
        <v>1704259</v>
      </c>
      <c r="H6" s="47">
        <v>1705130</v>
      </c>
    </row>
    <row r="7" spans="2:8" ht="15" x14ac:dyDescent="0.25">
      <c r="B7" s="48">
        <f>k_total_tec_0625!B8</f>
        <v>3</v>
      </c>
      <c r="C7" s="49" t="str">
        <f>k_total_tec_0625!C8</f>
        <v>BCR</v>
      </c>
      <c r="D7" s="46">
        <v>802755</v>
      </c>
      <c r="E7" s="46">
        <v>804582</v>
      </c>
      <c r="F7" s="46">
        <v>805788</v>
      </c>
      <c r="G7" s="46">
        <v>811320</v>
      </c>
      <c r="H7" s="47">
        <v>813005</v>
      </c>
    </row>
    <row r="8" spans="2:8" ht="15" x14ac:dyDescent="0.25">
      <c r="B8" s="48">
        <f>k_total_tec_0625!B9</f>
        <v>4</v>
      </c>
      <c r="C8" s="49" t="str">
        <f>k_total_tec_0625!C9</f>
        <v>BRD</v>
      </c>
      <c r="D8" s="46">
        <v>591313</v>
      </c>
      <c r="E8" s="46">
        <v>592975</v>
      </c>
      <c r="F8" s="46">
        <v>594076</v>
      </c>
      <c r="G8" s="46">
        <v>599513</v>
      </c>
      <c r="H8" s="47">
        <v>601085</v>
      </c>
    </row>
    <row r="9" spans="2:8" ht="15" x14ac:dyDescent="0.25">
      <c r="B9" s="48">
        <f>k_total_tec_0625!B10</f>
        <v>5</v>
      </c>
      <c r="C9" s="49" t="str">
        <f>k_total_tec_0625!C10</f>
        <v>VITAL</v>
      </c>
      <c r="D9" s="46">
        <v>1058684</v>
      </c>
      <c r="E9" s="46">
        <v>1060148</v>
      </c>
      <c r="F9" s="46">
        <v>1060976</v>
      </c>
      <c r="G9" s="46">
        <v>1066138</v>
      </c>
      <c r="H9" s="47">
        <v>1067367</v>
      </c>
    </row>
    <row r="10" spans="2:8" ht="15" x14ac:dyDescent="0.25">
      <c r="B10" s="48">
        <f>k_total_tec_0625!B11</f>
        <v>6</v>
      </c>
      <c r="C10" s="49" t="str">
        <f>k_total_tec_0625!C11</f>
        <v>ARIPI</v>
      </c>
      <c r="D10" s="46">
        <v>897905</v>
      </c>
      <c r="E10" s="46">
        <v>899444</v>
      </c>
      <c r="F10" s="46">
        <v>900378</v>
      </c>
      <c r="G10" s="46">
        <v>905630</v>
      </c>
      <c r="H10" s="47">
        <v>907022</v>
      </c>
    </row>
    <row r="11" spans="2:8" ht="15" x14ac:dyDescent="0.25">
      <c r="B11" s="48">
        <f>k_total_tec_0625!B12</f>
        <v>7</v>
      </c>
      <c r="C11" s="49" t="str">
        <f>k_total_tec_0625!C12</f>
        <v>NN</v>
      </c>
      <c r="D11" s="46">
        <v>2117387</v>
      </c>
      <c r="E11" s="46">
        <v>2118415</v>
      </c>
      <c r="F11" s="46">
        <v>2118757</v>
      </c>
      <c r="G11" s="46">
        <v>2123344</v>
      </c>
      <c r="H11" s="47">
        <v>2124107</v>
      </c>
    </row>
    <row r="12" spans="2:8" ht="15.75" thickBot="1" x14ac:dyDescent="0.3">
      <c r="B12" s="104" t="s">
        <v>43</v>
      </c>
      <c r="C12" s="105"/>
      <c r="D12" s="53">
        <f>SUM(D5:D11)</f>
        <v>8314780</v>
      </c>
      <c r="E12" s="53">
        <f>SUM(E5:E11)</f>
        <v>8324769</v>
      </c>
      <c r="F12" s="53">
        <f>SUM(F5:F11)</f>
        <v>8330485</v>
      </c>
      <c r="G12" s="53">
        <f>SUM(G5:G11)</f>
        <v>8366240</v>
      </c>
      <c r="H12" s="54">
        <f>SUM(H5:H11)</f>
        <v>8375013</v>
      </c>
    </row>
    <row r="17" spans="3:3" ht="18" x14ac:dyDescent="0.25">
      <c r="C17" s="1"/>
    </row>
    <row r="18" spans="3:3" ht="18" x14ac:dyDescent="0.25">
      <c r="C18" s="1"/>
    </row>
  </sheetData>
  <mergeCells count="9">
    <mergeCell ref="G3:G4"/>
    <mergeCell ref="C3:C4"/>
    <mergeCell ref="B2:H2"/>
    <mergeCell ref="H3:H4"/>
    <mergeCell ref="B12:C12"/>
    <mergeCell ref="B3:B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4"/>
  <sheetViews>
    <sheetView zoomScaleNormal="100" workbookViewId="0">
      <selection activeCell="D24" sqref="D24"/>
    </sheetView>
  </sheetViews>
  <sheetFormatPr defaultRowHeight="12.75" x14ac:dyDescent="0.2"/>
  <cols>
    <col min="2" max="2" width="5.140625" customWidth="1"/>
    <col min="3" max="3" width="19" customWidth="1"/>
    <col min="4" max="8" width="17.5703125" style="19" customWidth="1"/>
    <col min="9" max="9" width="18.42578125" customWidth="1"/>
    <col min="12" max="12" width="11.140625" bestFit="1" customWidth="1"/>
    <col min="15" max="15" width="16.7109375" customWidth="1"/>
  </cols>
  <sheetData>
    <row r="1" spans="2:15" ht="13.5" thickBot="1" x14ac:dyDescent="0.25"/>
    <row r="2" spans="2:15" ht="56.25" customHeight="1" x14ac:dyDescent="0.2">
      <c r="B2" s="97" t="s">
        <v>195</v>
      </c>
      <c r="C2" s="98"/>
      <c r="D2" s="98"/>
      <c r="E2" s="98"/>
      <c r="F2" s="98"/>
      <c r="G2" s="98"/>
      <c r="H2" s="98"/>
      <c r="I2" s="99"/>
    </row>
    <row r="3" spans="2:15" s="5" customFormat="1" ht="21" customHeight="1" x14ac:dyDescent="0.2">
      <c r="B3" s="96" t="s">
        <v>45</v>
      </c>
      <c r="C3" s="94" t="s">
        <v>29</v>
      </c>
      <c r="D3" s="108" t="s">
        <v>158</v>
      </c>
      <c r="E3" s="108" t="s">
        <v>163</v>
      </c>
      <c r="F3" s="108" t="s">
        <v>168</v>
      </c>
      <c r="G3" s="108" t="s">
        <v>171</v>
      </c>
      <c r="H3" s="108" t="s">
        <v>175</v>
      </c>
      <c r="I3" s="103" t="s">
        <v>43</v>
      </c>
    </row>
    <row r="4" spans="2:15" x14ac:dyDescent="0.2">
      <c r="B4" s="96"/>
      <c r="C4" s="94"/>
      <c r="D4" s="108"/>
      <c r="E4" s="108"/>
      <c r="F4" s="108"/>
      <c r="G4" s="108"/>
      <c r="H4" s="108"/>
      <c r="I4" s="103"/>
    </row>
    <row r="5" spans="2:15" s="8" customFormat="1" ht="36.75" customHeight="1" x14ac:dyDescent="0.2">
      <c r="B5" s="96"/>
      <c r="C5" s="94"/>
      <c r="D5" s="55" t="s">
        <v>196</v>
      </c>
      <c r="E5" s="55" t="s">
        <v>197</v>
      </c>
      <c r="F5" s="55" t="s">
        <v>198</v>
      </c>
      <c r="G5" s="55" t="s">
        <v>199</v>
      </c>
      <c r="H5" s="55" t="s">
        <v>200</v>
      </c>
      <c r="I5" s="103"/>
    </row>
    <row r="6" spans="2:15" ht="15.75" x14ac:dyDescent="0.25">
      <c r="B6" s="44">
        <f>k_total_tec_0625!B6</f>
        <v>1</v>
      </c>
      <c r="C6" s="45" t="str">
        <f>k_total_tec_0625!C6</f>
        <v>METROPOLITAN LIFE</v>
      </c>
      <c r="D6" s="46">
        <v>51045520.954715312</v>
      </c>
      <c r="E6" s="46">
        <v>51095193.771973886</v>
      </c>
      <c r="F6" s="46">
        <v>53370072.110203199</v>
      </c>
      <c r="G6" s="46">
        <v>53328694.485842027</v>
      </c>
      <c r="H6" s="46">
        <v>54334665.12929675</v>
      </c>
      <c r="I6" s="47">
        <f t="shared" ref="I6:I12" si="0">SUM(D6:H6)</f>
        <v>263174146.45203117</v>
      </c>
      <c r="O6" s="22"/>
    </row>
    <row r="7" spans="2:15" ht="15.75" x14ac:dyDescent="0.25">
      <c r="B7" s="44">
        <f>k_total_tec_0625!B7</f>
        <v>2</v>
      </c>
      <c r="C7" s="45" t="str">
        <f>k_total_tec_0625!C7</f>
        <v>AZT VIITORUL TAU</v>
      </c>
      <c r="D7" s="46">
        <v>74377137.059508979</v>
      </c>
      <c r="E7" s="46">
        <v>74799652.636865899</v>
      </c>
      <c r="F7" s="46">
        <v>77139798.169811696</v>
      </c>
      <c r="G7" s="46">
        <v>77142500.149031296</v>
      </c>
      <c r="H7" s="46">
        <v>79028228.279722482</v>
      </c>
      <c r="I7" s="47">
        <f t="shared" si="0"/>
        <v>382487316.29494035</v>
      </c>
      <c r="O7" s="22"/>
    </row>
    <row r="8" spans="2:15" ht="15.75" x14ac:dyDescent="0.25">
      <c r="B8" s="44">
        <f>k_total_tec_0625!B8</f>
        <v>3</v>
      </c>
      <c r="C8" s="49" t="str">
        <f>k_total_tec_0625!C8</f>
        <v>BCR</v>
      </c>
      <c r="D8" s="46">
        <v>31072580.664604008</v>
      </c>
      <c r="E8" s="46">
        <v>31181910.79859367</v>
      </c>
      <c r="F8" s="46">
        <v>32319257.147336036</v>
      </c>
      <c r="G8" s="46">
        <v>33117881.967213117</v>
      </c>
      <c r="H8" s="46">
        <v>33558107.852412492</v>
      </c>
      <c r="I8" s="47">
        <f t="shared" si="0"/>
        <v>161249738.43015933</v>
      </c>
      <c r="O8" s="22"/>
    </row>
    <row r="9" spans="2:15" ht="15.75" x14ac:dyDescent="0.25">
      <c r="B9" s="44">
        <f>k_total_tec_0625!B9</f>
        <v>4</v>
      </c>
      <c r="C9" s="49" t="str">
        <f>k_total_tec_0625!C9</f>
        <v>BRD</v>
      </c>
      <c r="D9" s="46">
        <v>21881921.886928916</v>
      </c>
      <c r="E9" s="46">
        <v>21936194.274234053</v>
      </c>
      <c r="F9" s="46">
        <v>23028422.785256598</v>
      </c>
      <c r="G9" s="46">
        <v>23153733.730750125</v>
      </c>
      <c r="H9" s="46">
        <v>23755593.85840429</v>
      </c>
      <c r="I9" s="47">
        <f t="shared" si="0"/>
        <v>113755866.53557399</v>
      </c>
      <c r="O9" s="22"/>
    </row>
    <row r="10" spans="2:15" ht="15.75" x14ac:dyDescent="0.25">
      <c r="B10" s="44">
        <f>k_total_tec_0625!B10</f>
        <v>5</v>
      </c>
      <c r="C10" s="49" t="str">
        <f>k_total_tec_0625!C10</f>
        <v>VITAL</v>
      </c>
      <c r="D10" s="46">
        <v>40950140.63567324</v>
      </c>
      <c r="E10" s="46">
        <v>41112457.6594676</v>
      </c>
      <c r="F10" s="46">
        <v>42782360.825348303</v>
      </c>
      <c r="G10" s="46">
        <v>42801476.999503233</v>
      </c>
      <c r="H10" s="46">
        <v>43660003.350678019</v>
      </c>
      <c r="I10" s="47">
        <f t="shared" si="0"/>
        <v>211306439.4706704</v>
      </c>
      <c r="O10" s="22"/>
    </row>
    <row r="11" spans="2:15" ht="15.75" x14ac:dyDescent="0.25">
      <c r="B11" s="44">
        <f>k_total_tec_0625!B11</f>
        <v>6</v>
      </c>
      <c r="C11" s="49" t="str">
        <f>k_total_tec_0625!C11</f>
        <v>ARIPI</v>
      </c>
      <c r="D11" s="46">
        <v>36147444.850725278</v>
      </c>
      <c r="E11" s="46">
        <v>36079624.711200401</v>
      </c>
      <c r="F11" s="46">
        <v>37401950.110712677</v>
      </c>
      <c r="G11" s="46">
        <v>37775740.685543969</v>
      </c>
      <c r="H11" s="46">
        <v>38610695.561337121</v>
      </c>
      <c r="I11" s="47">
        <f t="shared" si="0"/>
        <v>186015455.91951942</v>
      </c>
      <c r="O11" s="22"/>
    </row>
    <row r="12" spans="2:15" ht="15.75" x14ac:dyDescent="0.25">
      <c r="B12" s="44">
        <f>k_total_tec_0625!B12</f>
        <v>7</v>
      </c>
      <c r="C12" s="49" t="str">
        <f>k_total_tec_0625!C12</f>
        <v>NN</v>
      </c>
      <c r="D12" s="46">
        <v>110916409.57126209</v>
      </c>
      <c r="E12" s="46">
        <v>111276400.40180814</v>
      </c>
      <c r="F12" s="46">
        <v>116821343.05253464</v>
      </c>
      <c r="G12" s="46">
        <v>115809825.93144561</v>
      </c>
      <c r="H12" s="46">
        <v>116961530.66855882</v>
      </c>
      <c r="I12" s="47">
        <f t="shared" si="0"/>
        <v>571785509.62560928</v>
      </c>
      <c r="O12" s="22"/>
    </row>
    <row r="13" spans="2:15" ht="15.75" thickBot="1" x14ac:dyDescent="0.3">
      <c r="B13" s="104" t="s">
        <v>43</v>
      </c>
      <c r="C13" s="105"/>
      <c r="D13" s="41">
        <f t="shared" ref="D13:I13" si="1">SUM(D6:D12)</f>
        <v>366391155.62341785</v>
      </c>
      <c r="E13" s="41">
        <f t="shared" si="1"/>
        <v>367481434.25414366</v>
      </c>
      <c r="F13" s="41">
        <f t="shared" si="1"/>
        <v>382863204.20120311</v>
      </c>
      <c r="G13" s="41">
        <f t="shared" si="1"/>
        <v>383129853.94932938</v>
      </c>
      <c r="H13" s="41">
        <f t="shared" si="1"/>
        <v>389908824.70041001</v>
      </c>
      <c r="I13" s="42">
        <f t="shared" si="1"/>
        <v>1889774472.7285037</v>
      </c>
      <c r="O13" s="23"/>
    </row>
    <row r="24" spans="4:9" x14ac:dyDescent="0.2">
      <c r="D24" s="30"/>
      <c r="E24" s="30"/>
      <c r="F24" s="30"/>
      <c r="G24" s="30"/>
      <c r="H24" s="30"/>
      <c r="I24" s="4"/>
    </row>
  </sheetData>
  <mergeCells count="10">
    <mergeCell ref="B2:I2"/>
    <mergeCell ref="B13:C13"/>
    <mergeCell ref="C3:C5"/>
    <mergeCell ref="D3:D4"/>
    <mergeCell ref="I3:I5"/>
    <mergeCell ref="B3:B5"/>
    <mergeCell ref="H3:H4"/>
    <mergeCell ref="F3:F4"/>
    <mergeCell ref="E3:E4"/>
    <mergeCell ref="G3:G4"/>
  </mergeCells>
  <phoneticPr fontId="16" type="noConversion"/>
  <printOptions horizontalCentered="1" verticalCentered="1"/>
  <pageMargins left="0.27559055118110237" right="0.23622047244094491" top="0.98425196850393704" bottom="0.98425196850393704" header="0.51181102362204722" footer="0.51181102362204722"/>
  <pageSetup paperSize="9" scale="9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7"/>
  <sheetViews>
    <sheetView workbookViewId="0">
      <selection activeCell="J15" sqref="J15"/>
    </sheetView>
  </sheetViews>
  <sheetFormatPr defaultRowHeight="12.75" x14ac:dyDescent="0.2"/>
  <cols>
    <col min="2" max="2" width="10.42578125" bestFit="1" customWidth="1"/>
    <col min="3" max="7" width="14.28515625" bestFit="1" customWidth="1"/>
  </cols>
  <sheetData>
    <row r="1" spans="2:9" ht="13.5" thickBot="1" x14ac:dyDescent="0.25"/>
    <row r="2" spans="2:9" ht="25.5" x14ac:dyDescent="0.2">
      <c r="B2" s="56"/>
      <c r="C2" s="58" t="s">
        <v>160</v>
      </c>
      <c r="D2" s="58" t="s">
        <v>166</v>
      </c>
      <c r="E2" s="58" t="s">
        <v>167</v>
      </c>
      <c r="F2" s="58" t="s">
        <v>172</v>
      </c>
      <c r="G2" s="59" t="s">
        <v>185</v>
      </c>
    </row>
    <row r="3" spans="2:9" ht="15" x14ac:dyDescent="0.25">
      <c r="B3" s="60" t="s">
        <v>151</v>
      </c>
      <c r="C3" s="46">
        <v>366391156</v>
      </c>
      <c r="D3" s="46">
        <v>367481434</v>
      </c>
      <c r="E3" s="46">
        <v>382863204</v>
      </c>
      <c r="F3" s="46">
        <v>383129854</v>
      </c>
      <c r="G3" s="47">
        <v>389908825</v>
      </c>
    </row>
    <row r="4" spans="2:9" ht="15" hidden="1" x14ac:dyDescent="0.25">
      <c r="B4" s="60"/>
      <c r="C4" s="63"/>
      <c r="D4" s="63"/>
      <c r="E4" s="63"/>
      <c r="F4" s="63"/>
      <c r="G4" s="64"/>
    </row>
    <row r="5" spans="2:9" ht="15" x14ac:dyDescent="0.25">
      <c r="B5" s="60" t="s">
        <v>152</v>
      </c>
      <c r="C5" s="46">
        <v>1823675338</v>
      </c>
      <c r="D5" s="46">
        <v>1829138839</v>
      </c>
      <c r="E5" s="46">
        <v>1953865790</v>
      </c>
      <c r="F5" s="46">
        <v>1928100990</v>
      </c>
      <c r="G5" s="47">
        <v>1978241413</v>
      </c>
    </row>
    <row r="6" spans="2:9" ht="15" x14ac:dyDescent="0.25">
      <c r="B6" s="60" t="s">
        <v>153</v>
      </c>
      <c r="C6" s="65">
        <v>4.9774000000000003</v>
      </c>
      <c r="D6" s="65">
        <v>4.9775</v>
      </c>
      <c r="E6" s="65">
        <v>5.1032999999999999</v>
      </c>
      <c r="F6" s="65">
        <v>5.0324999999999998</v>
      </c>
      <c r="G6" s="66">
        <v>5.0735999999999999</v>
      </c>
    </row>
    <row r="7" spans="2:9" ht="39" thickBot="1" x14ac:dyDescent="0.25">
      <c r="B7" s="57"/>
      <c r="C7" s="61" t="s">
        <v>161</v>
      </c>
      <c r="D7" s="61" t="s">
        <v>165</v>
      </c>
      <c r="E7" s="61" t="s">
        <v>170</v>
      </c>
      <c r="F7" s="61" t="s">
        <v>174</v>
      </c>
      <c r="G7" s="62" t="s">
        <v>186</v>
      </c>
      <c r="I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H19"/>
  <sheetViews>
    <sheetView zoomScaleNormal="100" workbookViewId="0">
      <selection activeCell="F21" sqref="F21"/>
    </sheetView>
  </sheetViews>
  <sheetFormatPr defaultRowHeight="12.75" x14ac:dyDescent="0.2"/>
  <cols>
    <col min="2" max="2" width="5.28515625" customWidth="1"/>
    <col min="3" max="3" width="18.28515625" customWidth="1"/>
    <col min="4" max="8" width="16.85546875" customWidth="1"/>
  </cols>
  <sheetData>
    <row r="1" spans="2:8" ht="13.5" thickBot="1" x14ac:dyDescent="0.25"/>
    <row r="2" spans="2:8" s="2" customFormat="1" ht="41.25" customHeight="1" x14ac:dyDescent="0.2">
      <c r="B2" s="97" t="s">
        <v>201</v>
      </c>
      <c r="C2" s="98"/>
      <c r="D2" s="98"/>
      <c r="E2" s="98"/>
      <c r="F2" s="98"/>
      <c r="G2" s="98"/>
      <c r="H2" s="99"/>
    </row>
    <row r="3" spans="2:8" ht="12.75" customHeight="1" x14ac:dyDescent="0.2">
      <c r="B3" s="96" t="s">
        <v>45</v>
      </c>
      <c r="C3" s="94" t="s">
        <v>44</v>
      </c>
      <c r="D3" s="106" t="s">
        <v>157</v>
      </c>
      <c r="E3" s="106" t="s">
        <v>162</v>
      </c>
      <c r="F3" s="106" t="s">
        <v>168</v>
      </c>
      <c r="G3" s="106" t="s">
        <v>171</v>
      </c>
      <c r="H3" s="107" t="s">
        <v>175</v>
      </c>
    </row>
    <row r="4" spans="2:8" ht="21.75" customHeight="1" x14ac:dyDescent="0.2">
      <c r="B4" s="96"/>
      <c r="C4" s="94"/>
      <c r="D4" s="94"/>
      <c r="E4" s="94"/>
      <c r="F4" s="94"/>
      <c r="G4" s="94"/>
      <c r="H4" s="103"/>
    </row>
    <row r="5" spans="2:8" ht="25.5" x14ac:dyDescent="0.2">
      <c r="B5" s="96"/>
      <c r="C5" s="94"/>
      <c r="D5" s="55" t="s">
        <v>202</v>
      </c>
      <c r="E5" s="55" t="s">
        <v>203</v>
      </c>
      <c r="F5" s="55" t="s">
        <v>204</v>
      </c>
      <c r="G5" s="55" t="s">
        <v>205</v>
      </c>
      <c r="H5" s="67" t="s">
        <v>206</v>
      </c>
    </row>
    <row r="6" spans="2:8" ht="15" x14ac:dyDescent="0.25">
      <c r="B6" s="44">
        <f>k_total_tec_0625!B6</f>
        <v>1</v>
      </c>
      <c r="C6" s="45" t="str">
        <f>k_total_tec_0625!C6</f>
        <v>METROPOLITAN LIFE</v>
      </c>
      <c r="D6" s="70">
        <f>sume_euro_0525!D6/evolutie_rp_0525!D5</f>
        <v>44.43868790745087</v>
      </c>
      <c r="E6" s="70">
        <f>sume_euro_0525!E6/evolutie_rp_0525!E5</f>
        <v>44.42573576458048</v>
      </c>
      <c r="F6" s="70">
        <f>sume_euro_0525!F6/evolutie_rp_0525!F5</f>
        <v>46.3685588322152</v>
      </c>
      <c r="G6" s="70">
        <f>sume_euro_0525!G6/evolutie_rp_0525!G5</f>
        <v>46.130652060871832</v>
      </c>
      <c r="H6" s="71">
        <f>sume_euro_0525!H6/evolutie_rp_0525!H5</f>
        <v>46.949629290749698</v>
      </c>
    </row>
    <row r="7" spans="2:8" ht="15" x14ac:dyDescent="0.25">
      <c r="B7" s="48">
        <f>k_total_tec_0625!B7</f>
        <v>2</v>
      </c>
      <c r="C7" s="45" t="str">
        <f>k_total_tec_0625!C7</f>
        <v>AZT VIITORUL TAU</v>
      </c>
      <c r="D7" s="70">
        <f>sume_euro_0525!D7/evolutie_rp_0525!D6</f>
        <v>43.801164656145843</v>
      </c>
      <c r="E7" s="70">
        <f>sume_euro_0525!E7/evolutie_rp_0525!E6</f>
        <v>44.023646126440205</v>
      </c>
      <c r="F7" s="70">
        <f>sume_euro_0525!F7/evolutie_rp_0525!F6</f>
        <v>45.389354579701184</v>
      </c>
      <c r="G7" s="70">
        <f>sume_euro_0525!G7/evolutie_rp_0525!G6</f>
        <v>45.264540277640485</v>
      </c>
      <c r="H7" s="71">
        <f>sume_euro_0525!H7/evolutie_rp_0525!H6</f>
        <v>46.347333211967701</v>
      </c>
    </row>
    <row r="8" spans="2:8" ht="15" x14ac:dyDescent="0.25">
      <c r="B8" s="48">
        <f>k_total_tec_0625!B8</f>
        <v>3</v>
      </c>
      <c r="C8" s="49" t="str">
        <f>k_total_tec_0625!C8</f>
        <v>BCR</v>
      </c>
      <c r="D8" s="70">
        <f>sume_euro_0525!D8/evolutie_rp_0525!D7</f>
        <v>38.70742712858096</v>
      </c>
      <c r="E8" s="70">
        <f>sume_euro_0525!E8/evolutie_rp_0525!E7</f>
        <v>38.755416848243769</v>
      </c>
      <c r="F8" s="70">
        <f>sume_euro_0525!F8/evolutie_rp_0525!F7</f>
        <v>40.108883660883549</v>
      </c>
      <c r="G8" s="70">
        <f>sume_euro_0525!G8/evolutie_rp_0525!G7</f>
        <v>40.81975295470729</v>
      </c>
      <c r="H8" s="71">
        <f>sume_euro_0525!H8/evolutie_rp_0525!H7</f>
        <v>41.276631573498925</v>
      </c>
    </row>
    <row r="9" spans="2:8" ht="15" x14ac:dyDescent="0.25">
      <c r="B9" s="48">
        <f>k_total_tec_0625!B9</f>
        <v>4</v>
      </c>
      <c r="C9" s="49" t="str">
        <f>k_total_tec_0625!C9</f>
        <v>BRD</v>
      </c>
      <c r="D9" s="70">
        <f>sume_euro_0525!D9/evolutie_rp_0525!D8</f>
        <v>37.005649946693062</v>
      </c>
      <c r="E9" s="70">
        <f>sume_euro_0525!E9/evolutie_rp_0525!E8</f>
        <v>36.993455498518578</v>
      </c>
      <c r="F9" s="70">
        <f>sume_euro_0525!F9/evolutie_rp_0525!F8</f>
        <v>38.763428896734759</v>
      </c>
      <c r="G9" s="70">
        <f>sume_euro_0525!G9/evolutie_rp_0525!G8</f>
        <v>38.620903517938935</v>
      </c>
      <c r="H9" s="71">
        <f>sume_euro_0525!H9/evolutie_rp_0525!H8</f>
        <v>39.521188947327403</v>
      </c>
    </row>
    <row r="10" spans="2:8" ht="15" x14ac:dyDescent="0.25">
      <c r="B10" s="48">
        <f>k_total_tec_0625!B10</f>
        <v>5</v>
      </c>
      <c r="C10" s="49" t="str">
        <f>k_total_tec_0625!C10</f>
        <v>VITAL</v>
      </c>
      <c r="D10" s="70">
        <f>sume_euro_0525!D10/evolutie_rp_0525!D9</f>
        <v>38.680230017335901</v>
      </c>
      <c r="E10" s="70">
        <f>sume_euro_0525!E10/evolutie_rp_0525!E9</f>
        <v>38.779922859324927</v>
      </c>
      <c r="F10" s="70">
        <f>sume_euro_0525!F10/evolutie_rp_0525!F9</f>
        <v>40.323589624410261</v>
      </c>
      <c r="G10" s="70">
        <f>sume_euro_0525!G10/evolutie_rp_0525!G9</f>
        <v>40.146282188143779</v>
      </c>
      <c r="H10" s="71">
        <f>sume_euro_0525!H10/evolutie_rp_0525!H9</f>
        <v>40.904396848204996</v>
      </c>
    </row>
    <row r="11" spans="2:8" ht="15" x14ac:dyDescent="0.25">
      <c r="B11" s="48">
        <f>k_total_tec_0625!B11</f>
        <v>6</v>
      </c>
      <c r="C11" s="49" t="str">
        <f>k_total_tec_0625!C11</f>
        <v>ARIPI</v>
      </c>
      <c r="D11" s="70">
        <f>sume_euro_0525!D11/evolutie_rp_0525!D10</f>
        <v>40.25753821476134</v>
      </c>
      <c r="E11" s="70">
        <f>sume_euro_0525!E11/evolutie_rp_0525!E10</f>
        <v>40.113252977617726</v>
      </c>
      <c r="F11" s="70">
        <f>sume_euro_0525!F11/evolutie_rp_0525!F10</f>
        <v>41.540275429555898</v>
      </c>
      <c r="G11" s="70">
        <f>sume_euro_0525!G11/evolutie_rp_0525!G10</f>
        <v>41.712112767403873</v>
      </c>
      <c r="H11" s="71">
        <f>sume_euro_0525!H11/evolutie_rp_0525!H10</f>
        <v>42.56864283483435</v>
      </c>
    </row>
    <row r="12" spans="2:8" ht="15" x14ac:dyDescent="0.25">
      <c r="B12" s="48">
        <f>k_total_tec_0625!B12</f>
        <v>7</v>
      </c>
      <c r="C12" s="49" t="str">
        <f>k_total_tec_0625!C12</f>
        <v>NN</v>
      </c>
      <c r="D12" s="70">
        <f>sume_euro_0525!D12/evolutie_rp_0525!D11</f>
        <v>52.383626408994715</v>
      </c>
      <c r="E12" s="70">
        <f>sume_euro_0525!E12/evolutie_rp_0525!E11</f>
        <v>52.528140332186162</v>
      </c>
      <c r="F12" s="70">
        <f>sume_euro_0525!F12/evolutie_rp_0525!F11</f>
        <v>55.136734912278584</v>
      </c>
      <c r="G12" s="70">
        <f>sume_euro_0525!G12/evolutie_rp_0525!G11</f>
        <v>54.541245286418786</v>
      </c>
      <c r="H12" s="71">
        <f>sume_euro_0525!H12/evolutie_rp_0525!H11</f>
        <v>55.063860092056956</v>
      </c>
    </row>
    <row r="13" spans="2:8" ht="15.75" thickBot="1" x14ac:dyDescent="0.3">
      <c r="B13" s="104" t="s">
        <v>43</v>
      </c>
      <c r="C13" s="105"/>
      <c r="D13" s="68">
        <f>sume_euro_0525!D13/evolutie_rp_0525!D12</f>
        <v>44.065045091201192</v>
      </c>
      <c r="E13" s="68">
        <f>sume_euro_0525!E13/evolutie_rp_0525!E12</f>
        <v>44.143138897204672</v>
      </c>
      <c r="F13" s="68">
        <f>sume_euro_0525!F13/evolutie_rp_0525!F12</f>
        <v>45.959293390625291</v>
      </c>
      <c r="G13" s="68">
        <f>sume_euro_0525!G13/evolutie_rp_0525!G12</f>
        <v>45.794748172336604</v>
      </c>
      <c r="H13" s="69">
        <f>sume_euro_0525!H13/evolutie_rp_0525!H12</f>
        <v>46.556205309819816</v>
      </c>
    </row>
    <row r="18" spans="3:3" ht="18" x14ac:dyDescent="0.25">
      <c r="C18" s="1"/>
    </row>
    <row r="19" spans="3:3" ht="18" x14ac:dyDescent="0.25">
      <c r="C19" s="1"/>
    </row>
  </sheetData>
  <mergeCells count="9">
    <mergeCell ref="B2:H2"/>
    <mergeCell ref="B13:C13"/>
    <mergeCell ref="C3:C5"/>
    <mergeCell ref="B3:B5"/>
    <mergeCell ref="H3:H4"/>
    <mergeCell ref="G3:G4"/>
    <mergeCell ref="D3:D4"/>
    <mergeCell ref="F3:F4"/>
    <mergeCell ref="E3:E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33"/>
  <sheetViews>
    <sheetView workbookViewId="0">
      <selection activeCell="D20" sqref="D20"/>
    </sheetView>
  </sheetViews>
  <sheetFormatPr defaultRowHeight="12.75" x14ac:dyDescent="0.2"/>
  <cols>
    <col min="2" max="2" width="5.28515625" customWidth="1"/>
    <col min="3" max="3" width="17.5703125" customWidth="1"/>
    <col min="4" max="4" width="16" customWidth="1"/>
    <col min="5" max="5" width="12.85546875" customWidth="1"/>
    <col min="6" max="6" width="11.28515625" customWidth="1"/>
    <col min="7" max="7" width="12.5703125" customWidth="1"/>
    <col min="8" max="8" width="9.5703125" bestFit="1" customWidth="1"/>
    <col min="9" max="9" width="7" bestFit="1" customWidth="1"/>
    <col min="10" max="10" width="10.85546875" customWidth="1"/>
    <col min="11" max="11" width="13" customWidth="1"/>
    <col min="12" max="12" width="10.85546875" customWidth="1"/>
    <col min="13" max="13" width="12.7109375" customWidth="1"/>
  </cols>
  <sheetData>
    <row r="1" spans="2:15" ht="13.5" thickBot="1" x14ac:dyDescent="0.25"/>
    <row r="2" spans="2:15" s="2" customFormat="1" ht="43.5" customHeight="1" x14ac:dyDescent="0.25">
      <c r="B2" s="97" t="s">
        <v>207</v>
      </c>
      <c r="C2" s="98"/>
      <c r="D2" s="98"/>
      <c r="E2" s="98"/>
      <c r="F2" s="98"/>
      <c r="G2" s="98"/>
      <c r="H2" s="98"/>
      <c r="I2" s="98"/>
      <c r="J2" s="98"/>
      <c r="K2" s="98"/>
      <c r="L2" s="98"/>
      <c r="M2" s="99"/>
      <c r="N2" s="3"/>
      <c r="O2" s="3"/>
    </row>
    <row r="3" spans="2:15" ht="27" customHeight="1" x14ac:dyDescent="0.2">
      <c r="B3" s="96" t="s">
        <v>45</v>
      </c>
      <c r="C3" s="94" t="s">
        <v>44</v>
      </c>
      <c r="D3" s="94" t="s">
        <v>176</v>
      </c>
      <c r="E3" s="94" t="s">
        <v>177</v>
      </c>
      <c r="F3" s="94" t="s">
        <v>178</v>
      </c>
      <c r="G3" s="94" t="s">
        <v>179</v>
      </c>
      <c r="H3" s="94" t="s">
        <v>31</v>
      </c>
      <c r="I3" s="94"/>
      <c r="J3" s="94"/>
      <c r="K3" s="94"/>
      <c r="L3" s="94" t="s">
        <v>180</v>
      </c>
      <c r="M3" s="103" t="s">
        <v>181</v>
      </c>
    </row>
    <row r="4" spans="2:15" ht="111.75" customHeight="1" x14ac:dyDescent="0.2">
      <c r="B4" s="111"/>
      <c r="C4" s="109"/>
      <c r="D4" s="109"/>
      <c r="E4" s="109"/>
      <c r="F4" s="109"/>
      <c r="G4" s="94"/>
      <c r="H4" s="39" t="s">
        <v>7</v>
      </c>
      <c r="I4" s="39" t="s">
        <v>8</v>
      </c>
      <c r="J4" s="39" t="s">
        <v>36</v>
      </c>
      <c r="K4" s="39" t="s">
        <v>37</v>
      </c>
      <c r="L4" s="109"/>
      <c r="M4" s="110"/>
    </row>
    <row r="5" spans="2:15" ht="15.75" x14ac:dyDescent="0.25">
      <c r="B5" s="44">
        <f>k_total_tec_0625!B6</f>
        <v>1</v>
      </c>
      <c r="C5" s="45" t="str">
        <f>k_total_tec_0625!C6</f>
        <v>METROPOLITAN LIFE</v>
      </c>
      <c r="D5" s="46">
        <v>1156036</v>
      </c>
      <c r="E5" s="63">
        <v>44</v>
      </c>
      <c r="F5" s="46">
        <v>41</v>
      </c>
      <c r="G5" s="46">
        <v>6</v>
      </c>
      <c r="H5" s="46">
        <v>465</v>
      </c>
      <c r="I5" s="46">
        <v>0</v>
      </c>
      <c r="J5" s="46">
        <v>0</v>
      </c>
      <c r="K5" s="46">
        <v>0</v>
      </c>
      <c r="L5" s="46">
        <v>1723</v>
      </c>
      <c r="M5" s="47">
        <f>D5-E5+F5+G5-H5+I5+L5+J5+K5</f>
        <v>1157297</v>
      </c>
      <c r="N5" s="31"/>
      <c r="O5" s="4"/>
    </row>
    <row r="6" spans="2:15" ht="15.75" x14ac:dyDescent="0.25">
      <c r="B6" s="48">
        <f>k_total_tec_0625!B7</f>
        <v>2</v>
      </c>
      <c r="C6" s="45" t="str">
        <f>k_total_tec_0625!C7</f>
        <v>AZT VIITORUL TAU</v>
      </c>
      <c r="D6" s="46">
        <v>1704259</v>
      </c>
      <c r="E6" s="63">
        <v>58</v>
      </c>
      <c r="F6" s="46">
        <v>13</v>
      </c>
      <c r="G6" s="46">
        <v>8</v>
      </c>
      <c r="H6" s="46">
        <v>816</v>
      </c>
      <c r="I6" s="46">
        <v>1</v>
      </c>
      <c r="J6" s="46">
        <v>0</v>
      </c>
      <c r="K6" s="46">
        <v>0</v>
      </c>
      <c r="L6" s="46">
        <v>1723</v>
      </c>
      <c r="M6" s="47">
        <f t="shared" ref="M6:M11" si="0">D6-E6+F6+G6-H6+I6+L6+J6+K6</f>
        <v>1705130</v>
      </c>
      <c r="N6" s="31"/>
      <c r="O6" s="4"/>
    </row>
    <row r="7" spans="2:15" ht="15.75" x14ac:dyDescent="0.25">
      <c r="B7" s="48">
        <f>k_total_tec_0625!B8</f>
        <v>3</v>
      </c>
      <c r="C7" s="49" t="str">
        <f>k_total_tec_0625!C8</f>
        <v>BCR</v>
      </c>
      <c r="D7" s="46">
        <v>811320</v>
      </c>
      <c r="E7" s="63">
        <v>27</v>
      </c>
      <c r="F7" s="46">
        <v>172</v>
      </c>
      <c r="G7" s="46">
        <v>40</v>
      </c>
      <c r="H7" s="46">
        <v>224</v>
      </c>
      <c r="I7" s="46">
        <v>0</v>
      </c>
      <c r="J7" s="46">
        <v>0</v>
      </c>
      <c r="K7" s="46">
        <v>1</v>
      </c>
      <c r="L7" s="46">
        <v>1723</v>
      </c>
      <c r="M7" s="47">
        <f t="shared" si="0"/>
        <v>813005</v>
      </c>
      <c r="N7" s="31"/>
      <c r="O7" s="4"/>
    </row>
    <row r="8" spans="2:15" ht="15.75" x14ac:dyDescent="0.25">
      <c r="B8" s="48">
        <f>k_total_tec_0625!B9</f>
        <v>4</v>
      </c>
      <c r="C8" s="49" t="str">
        <f>k_total_tec_0625!C9</f>
        <v>BRD</v>
      </c>
      <c r="D8" s="46">
        <v>599513</v>
      </c>
      <c r="E8" s="63">
        <v>72</v>
      </c>
      <c r="F8" s="46">
        <v>3</v>
      </c>
      <c r="G8" s="46">
        <v>0</v>
      </c>
      <c r="H8" s="46">
        <v>96</v>
      </c>
      <c r="I8" s="46">
        <v>0</v>
      </c>
      <c r="J8" s="46">
        <v>1</v>
      </c>
      <c r="K8" s="46">
        <v>0</v>
      </c>
      <c r="L8" s="46">
        <v>1736</v>
      </c>
      <c r="M8" s="47">
        <f t="shared" si="0"/>
        <v>601085</v>
      </c>
      <c r="N8" s="31"/>
      <c r="O8" s="4"/>
    </row>
    <row r="9" spans="2:15" ht="15.75" x14ac:dyDescent="0.25">
      <c r="B9" s="48">
        <f>k_total_tec_0625!B10</f>
        <v>5</v>
      </c>
      <c r="C9" s="49" t="str">
        <f>k_total_tec_0625!C10</f>
        <v>VITAL</v>
      </c>
      <c r="D9" s="46">
        <v>1066138</v>
      </c>
      <c r="E9" s="63">
        <v>143</v>
      </c>
      <c r="F9" s="46">
        <v>5</v>
      </c>
      <c r="G9" s="46">
        <v>4</v>
      </c>
      <c r="H9" s="46">
        <v>362</v>
      </c>
      <c r="I9" s="46">
        <v>0</v>
      </c>
      <c r="J9" s="46">
        <v>1</v>
      </c>
      <c r="K9" s="46">
        <v>1</v>
      </c>
      <c r="L9" s="46">
        <v>1723</v>
      </c>
      <c r="M9" s="47">
        <f t="shared" si="0"/>
        <v>1067367</v>
      </c>
      <c r="N9" s="31"/>
      <c r="O9" s="4"/>
    </row>
    <row r="10" spans="2:15" ht="15.75" x14ac:dyDescent="0.25">
      <c r="B10" s="48">
        <f>k_total_tec_0625!B11</f>
        <v>6</v>
      </c>
      <c r="C10" s="49" t="str">
        <f>k_total_tec_0625!C11</f>
        <v>ARIPI</v>
      </c>
      <c r="D10" s="46">
        <v>905630</v>
      </c>
      <c r="E10" s="63">
        <v>35</v>
      </c>
      <c r="F10" s="46">
        <v>31</v>
      </c>
      <c r="G10" s="46">
        <v>3</v>
      </c>
      <c r="H10" s="46">
        <v>330</v>
      </c>
      <c r="I10" s="46">
        <v>0</v>
      </c>
      <c r="J10" s="46">
        <v>0</v>
      </c>
      <c r="K10" s="46">
        <v>0</v>
      </c>
      <c r="L10" s="46">
        <v>1723</v>
      </c>
      <c r="M10" s="47">
        <f t="shared" si="0"/>
        <v>907022</v>
      </c>
      <c r="N10" s="31"/>
      <c r="O10" s="4"/>
    </row>
    <row r="11" spans="2:15" ht="15.75" x14ac:dyDescent="0.25">
      <c r="B11" s="48">
        <f>k_total_tec_0625!B12</f>
        <v>7</v>
      </c>
      <c r="C11" s="49" t="str">
        <f>k_total_tec_0625!C12</f>
        <v>NN</v>
      </c>
      <c r="D11" s="46">
        <v>2123344</v>
      </c>
      <c r="E11" s="63">
        <v>29</v>
      </c>
      <c r="F11" s="46">
        <v>143</v>
      </c>
      <c r="G11" s="46">
        <v>40</v>
      </c>
      <c r="H11" s="46">
        <v>1116</v>
      </c>
      <c r="I11" s="46">
        <v>1</v>
      </c>
      <c r="J11" s="46">
        <v>0</v>
      </c>
      <c r="K11" s="46">
        <v>1</v>
      </c>
      <c r="L11" s="46">
        <v>1723</v>
      </c>
      <c r="M11" s="47">
        <f t="shared" si="0"/>
        <v>2124107</v>
      </c>
      <c r="N11" s="32"/>
      <c r="O11" s="4"/>
    </row>
    <row r="12" spans="2:15" ht="15.75" thickBot="1" x14ac:dyDescent="0.3">
      <c r="B12" s="104" t="s">
        <v>43</v>
      </c>
      <c r="C12" s="105"/>
      <c r="D12" s="41">
        <f t="shared" ref="D12:M12" si="1">SUM(D5:D11)</f>
        <v>8366240</v>
      </c>
      <c r="E12" s="41">
        <f t="shared" si="1"/>
        <v>408</v>
      </c>
      <c r="F12" s="41">
        <f t="shared" si="1"/>
        <v>408</v>
      </c>
      <c r="G12" s="41">
        <f t="shared" si="1"/>
        <v>101</v>
      </c>
      <c r="H12" s="41">
        <f t="shared" si="1"/>
        <v>3409</v>
      </c>
      <c r="I12" s="41">
        <f t="shared" si="1"/>
        <v>2</v>
      </c>
      <c r="J12" s="41">
        <f t="shared" si="1"/>
        <v>2</v>
      </c>
      <c r="K12" s="41">
        <f t="shared" si="1"/>
        <v>3</v>
      </c>
      <c r="L12" s="41">
        <f t="shared" si="1"/>
        <v>12074</v>
      </c>
      <c r="M12" s="42">
        <f t="shared" si="1"/>
        <v>8375013</v>
      </c>
      <c r="N12" s="4"/>
      <c r="O12" s="4"/>
    </row>
    <row r="13" spans="2:15" x14ac:dyDescent="0.2">
      <c r="D13" s="4"/>
      <c r="F13" s="4"/>
      <c r="J13" s="4"/>
      <c r="L13" s="4"/>
    </row>
    <row r="14" spans="2:15" x14ac:dyDescent="0.2">
      <c r="F14" s="4"/>
    </row>
    <row r="15" spans="2:15" x14ac:dyDescent="0.2">
      <c r="D15" s="4"/>
    </row>
    <row r="16" spans="2:15" x14ac:dyDescent="0.2">
      <c r="D16" s="4"/>
    </row>
    <row r="17" spans="3:11" x14ac:dyDescent="0.2">
      <c r="D17" s="4"/>
    </row>
    <row r="18" spans="3:11" ht="18" x14ac:dyDescent="0.25">
      <c r="C18" s="1"/>
      <c r="D18" s="1"/>
      <c r="F18" s="4"/>
      <c r="G18" s="4"/>
      <c r="H18" s="4"/>
      <c r="I18" s="4"/>
      <c r="J18" s="4"/>
      <c r="K18" s="4"/>
    </row>
    <row r="19" spans="3:11" ht="18" x14ac:dyDescent="0.25">
      <c r="C19" s="1"/>
      <c r="D19" s="1"/>
      <c r="F19" s="4"/>
      <c r="G19" s="4"/>
      <c r="H19" s="4"/>
      <c r="I19" s="4"/>
      <c r="J19" s="4"/>
      <c r="K19" s="4"/>
    </row>
    <row r="20" spans="3:11" ht="18" x14ac:dyDescent="0.25">
      <c r="C20" s="1"/>
      <c r="D20" s="1"/>
      <c r="F20" s="4"/>
      <c r="G20" s="4"/>
      <c r="H20" s="4"/>
      <c r="I20" s="4"/>
      <c r="J20" s="4"/>
      <c r="K20" s="4"/>
    </row>
    <row r="21" spans="3:11" ht="18" x14ac:dyDescent="0.25">
      <c r="C21" s="1"/>
      <c r="D21" s="1"/>
      <c r="F21" s="4"/>
      <c r="G21" s="4"/>
      <c r="H21" s="4"/>
      <c r="I21" s="4"/>
      <c r="J21" s="4"/>
      <c r="K21" s="4"/>
    </row>
    <row r="22" spans="3:11" ht="18" x14ac:dyDescent="0.25">
      <c r="C22" s="1"/>
      <c r="D22" s="1"/>
      <c r="F22" s="4"/>
      <c r="G22" s="4"/>
      <c r="H22" s="4"/>
      <c r="I22" s="4"/>
      <c r="J22" s="4"/>
      <c r="K22" s="4"/>
    </row>
    <row r="23" spans="3:11" ht="18" x14ac:dyDescent="0.25">
      <c r="C23" s="1"/>
      <c r="D23" s="1"/>
      <c r="F23" s="4"/>
      <c r="G23" s="4"/>
      <c r="H23" s="4"/>
      <c r="I23" s="4"/>
      <c r="J23" s="4"/>
      <c r="K23" s="4"/>
    </row>
    <row r="24" spans="3:11" ht="18" x14ac:dyDescent="0.25">
      <c r="C24" s="1"/>
      <c r="D24" s="1"/>
      <c r="F24" s="4"/>
      <c r="G24" s="4"/>
      <c r="H24" s="4"/>
      <c r="I24" s="4"/>
      <c r="J24" s="4"/>
      <c r="K24" s="4"/>
    </row>
    <row r="25" spans="3:11" ht="18" x14ac:dyDescent="0.25">
      <c r="C25" s="1"/>
      <c r="D25" s="1"/>
      <c r="F25" s="4"/>
      <c r="G25" s="4"/>
      <c r="H25" s="4"/>
      <c r="I25" s="4"/>
      <c r="J25" s="4"/>
      <c r="K25" s="4"/>
    </row>
    <row r="26" spans="3:11" ht="18" x14ac:dyDescent="0.25">
      <c r="C26" s="1"/>
      <c r="D26" s="1"/>
      <c r="F26" s="4"/>
      <c r="G26" s="4"/>
      <c r="H26" s="4"/>
      <c r="I26" s="4"/>
      <c r="J26" s="4"/>
      <c r="K26" s="4"/>
    </row>
    <row r="27" spans="3:11" ht="18" x14ac:dyDescent="0.25">
      <c r="C27" s="1"/>
      <c r="D27" s="1"/>
      <c r="F27" s="4"/>
      <c r="G27" s="4"/>
      <c r="H27" s="4"/>
      <c r="I27" s="4"/>
      <c r="J27" s="4"/>
      <c r="K27" s="4"/>
    </row>
    <row r="28" spans="3:11" ht="18" x14ac:dyDescent="0.25">
      <c r="C28" s="1"/>
      <c r="D28" s="1"/>
      <c r="F28" s="4"/>
      <c r="G28" s="4"/>
      <c r="H28" s="4"/>
      <c r="I28" s="4"/>
      <c r="J28" s="4"/>
      <c r="K28" s="4"/>
    </row>
    <row r="29" spans="3:11" ht="18" x14ac:dyDescent="0.25">
      <c r="C29" s="1"/>
      <c r="D29" s="1"/>
      <c r="F29" s="4"/>
      <c r="G29" s="4"/>
      <c r="H29" s="4"/>
      <c r="I29" s="4"/>
      <c r="J29" s="4"/>
      <c r="K29" s="4"/>
    </row>
    <row r="30" spans="3:11" ht="18" x14ac:dyDescent="0.25">
      <c r="C30" s="1"/>
      <c r="D30" s="1"/>
      <c r="F30" s="4"/>
      <c r="G30" s="4"/>
      <c r="H30" s="4"/>
      <c r="I30" s="4"/>
      <c r="J30" s="4"/>
      <c r="K30" s="4"/>
    </row>
    <row r="31" spans="3:11" ht="18" x14ac:dyDescent="0.25">
      <c r="C31" s="1"/>
      <c r="D31" s="1"/>
      <c r="F31" s="4"/>
      <c r="G31" s="4"/>
      <c r="H31" s="4"/>
      <c r="I31" s="4"/>
      <c r="J31" s="4"/>
      <c r="K31" s="4"/>
    </row>
    <row r="32" spans="3:11" ht="18" x14ac:dyDescent="0.25">
      <c r="C32" s="1"/>
      <c r="D32" s="1"/>
      <c r="F32" s="4"/>
      <c r="G32" s="4"/>
      <c r="H32" s="4"/>
      <c r="I32" s="4"/>
      <c r="J32" s="4"/>
      <c r="K32" s="4"/>
    </row>
    <row r="33" spans="3:11" ht="18" x14ac:dyDescent="0.25">
      <c r="C33" s="1"/>
      <c r="D33" s="1"/>
      <c r="F33" s="4"/>
      <c r="G33" s="4"/>
      <c r="H33" s="4"/>
      <c r="I33" s="4"/>
      <c r="J33" s="4"/>
      <c r="K33" s="4"/>
    </row>
  </sheetData>
  <mergeCells count="11">
    <mergeCell ref="B2:M2"/>
    <mergeCell ref="B3:B4"/>
    <mergeCell ref="B12:C12"/>
    <mergeCell ref="L3:L4"/>
    <mergeCell ref="C3:C4"/>
    <mergeCell ref="M3:M4"/>
    <mergeCell ref="D3:D4"/>
    <mergeCell ref="G3:G4"/>
    <mergeCell ref="H3:K3"/>
    <mergeCell ref="E3:E4"/>
    <mergeCell ref="F3:F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F3"/>
  <sheetViews>
    <sheetView workbookViewId="0">
      <selection activeCell="K35" sqref="K35"/>
    </sheetView>
  </sheetViews>
  <sheetFormatPr defaultRowHeight="12.75" x14ac:dyDescent="0.2"/>
  <cols>
    <col min="2" max="6" width="16.140625" customWidth="1"/>
  </cols>
  <sheetData>
    <row r="1" spans="2:6" ht="13.5" thickBot="1" x14ac:dyDescent="0.25"/>
    <row r="2" spans="2:6" x14ac:dyDescent="0.2">
      <c r="B2" s="72" t="s">
        <v>157</v>
      </c>
      <c r="C2" s="58" t="s">
        <v>162</v>
      </c>
      <c r="D2" s="58" t="s">
        <v>168</v>
      </c>
      <c r="E2" s="58" t="s">
        <v>171</v>
      </c>
      <c r="F2" s="59" t="s">
        <v>175</v>
      </c>
    </row>
    <row r="3" spans="2:6" ht="15.75" thickBot="1" x14ac:dyDescent="0.3">
      <c r="B3" s="73">
        <v>8314780</v>
      </c>
      <c r="C3" s="74">
        <v>8324769</v>
      </c>
      <c r="D3" s="74">
        <v>8330485</v>
      </c>
      <c r="E3" s="74">
        <v>8366240</v>
      </c>
      <c r="F3" s="75">
        <v>8375013</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F6"/>
  <sheetViews>
    <sheetView workbookViewId="0">
      <selection activeCell="D30" sqref="D30"/>
    </sheetView>
  </sheetViews>
  <sheetFormatPr defaultRowHeight="12.75" x14ac:dyDescent="0.2"/>
  <cols>
    <col min="2" max="6" width="16.7109375" customWidth="1"/>
  </cols>
  <sheetData>
    <row r="1" spans="2:6" ht="13.5" thickBot="1" x14ac:dyDescent="0.25"/>
    <row r="2" spans="2:6" x14ac:dyDescent="0.2">
      <c r="B2" s="72" t="s">
        <v>158</v>
      </c>
      <c r="C2" s="58" t="s">
        <v>163</v>
      </c>
      <c r="D2" s="58" t="s">
        <v>168</v>
      </c>
      <c r="E2" s="58" t="s">
        <v>171</v>
      </c>
      <c r="F2" s="59" t="s">
        <v>175</v>
      </c>
    </row>
    <row r="3" spans="2:6" ht="15.75" thickBot="1" x14ac:dyDescent="0.3">
      <c r="B3" s="73">
        <v>4373417</v>
      </c>
      <c r="C3" s="74">
        <v>4386318</v>
      </c>
      <c r="D3" s="74">
        <v>4395143</v>
      </c>
      <c r="E3" s="74">
        <v>4433879</v>
      </c>
      <c r="F3" s="75">
        <v>4445953</v>
      </c>
    </row>
    <row r="6" spans="2:6" x14ac:dyDescent="0.2">
      <c r="B6" s="4"/>
      <c r="C6" s="4"/>
      <c r="D6" s="4"/>
      <c r="E6" s="4"/>
      <c r="F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k_total_tec_0625</vt:lpstr>
      <vt:lpstr>regularizati_0525</vt:lpstr>
      <vt:lpstr>evolutie_rp_0525</vt:lpstr>
      <vt:lpstr>sume_euro_0525</vt:lpstr>
      <vt:lpstr>sume_euro_0525_graf</vt:lpstr>
      <vt:lpstr>evolutie_contrib_0525</vt:lpstr>
      <vt:lpstr>part_fonduri_0525</vt:lpstr>
      <vt:lpstr>evolutie_rp_0525_graf</vt:lpstr>
      <vt:lpstr>evolutie_aleatorii_0525_graf</vt:lpstr>
      <vt:lpstr>participanti_judete_0525</vt:lpstr>
      <vt:lpstr>participanti_jud_dom_0525</vt:lpstr>
      <vt:lpstr>conturi_goale_0525</vt:lpstr>
      <vt:lpstr>rp_sexe_0525</vt:lpstr>
      <vt:lpstr>Sheet2</vt:lpstr>
      <vt:lpstr>rp_varste_sexe_0525</vt:lpstr>
      <vt:lpstr>Sheet1</vt:lpstr>
      <vt:lpstr>evolutie_contrib_0525!Print_Area</vt:lpstr>
      <vt:lpstr>evolutie_rp_0525!Print_Area</vt:lpstr>
      <vt:lpstr>k_total_tec_0625!Print_Area</vt:lpstr>
      <vt:lpstr>part_fonduri_0525!Print_Area</vt:lpstr>
      <vt:lpstr>participanti_judete_0525!Print_Area</vt:lpstr>
      <vt:lpstr>rp_sexe_0525!Print_Area</vt:lpstr>
      <vt:lpstr>rp_varste_sexe_0525!Print_Area</vt:lpstr>
      <vt:lpstr>sume_euro_0525!Print_Area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2025-07-25T11:17:44Z</cp:lastPrinted>
  <dcterms:created xsi:type="dcterms:W3CDTF">2008-08-08T07:39:32Z</dcterms:created>
  <dcterms:modified xsi:type="dcterms:W3CDTF">2025-07-28T07:45:03Z</dcterms:modified>
</cp:coreProperties>
</file>